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ropazunovads.lv\dfs\RedirectedFolders\Ingrida.Apsite\Desktop\Domes sēdes 2025-2029\"/>
    </mc:Choice>
  </mc:AlternateContent>
  <xr:revisionPtr revIDLastSave="0" documentId="8_{00FDE8C5-25F9-4240-83FB-657D3AABAA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1.09.2025.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AA16" i="4"/>
  <c r="Y16" i="4"/>
  <c r="X16" i="4"/>
  <c r="W16" i="4"/>
  <c r="V16" i="4"/>
  <c r="I16" i="4"/>
  <c r="H16" i="4"/>
  <c r="F16" i="4"/>
  <c r="AA15" i="4"/>
  <c r="Y15" i="4"/>
  <c r="W15" i="4"/>
  <c r="V15" i="4"/>
  <c r="N15" i="4"/>
  <c r="H15" i="4"/>
  <c r="F15" i="4"/>
  <c r="AA14" i="4"/>
  <c r="Y14" i="4"/>
  <c r="W14" i="4"/>
  <c r="V14" i="4"/>
  <c r="N14" i="4"/>
  <c r="I14" i="4"/>
  <c r="H14" i="4"/>
  <c r="F14" i="4"/>
  <c r="Y13" i="4"/>
  <c r="W13" i="4"/>
  <c r="V13" i="4"/>
  <c r="N13" i="4"/>
  <c r="I13" i="4"/>
  <c r="F13" i="4"/>
  <c r="AA12" i="4"/>
  <c r="Y12" i="4"/>
  <c r="W12" i="4"/>
  <c r="V12" i="4"/>
  <c r="I12" i="4"/>
  <c r="H12" i="4"/>
  <c r="F12" i="4"/>
  <c r="AA11" i="4"/>
  <c r="Y11" i="4"/>
  <c r="W11" i="4"/>
  <c r="V11" i="4"/>
  <c r="I11" i="4"/>
  <c r="H11" i="4"/>
  <c r="F11" i="4"/>
  <c r="Y10" i="4"/>
  <c r="W10" i="4"/>
  <c r="V10" i="4"/>
  <c r="I10" i="4"/>
  <c r="H10" i="4"/>
  <c r="F10" i="4"/>
  <c r="AA9" i="4"/>
  <c r="Y9" i="4"/>
  <c r="W9" i="4"/>
  <c r="V9" i="4"/>
  <c r="I9" i="4"/>
  <c r="H9" i="4"/>
  <c r="F9" i="4"/>
  <c r="AA8" i="4"/>
  <c r="Y8" i="4"/>
  <c r="W8" i="4"/>
  <c r="V8" i="4"/>
  <c r="I8" i="4"/>
  <c r="H8" i="4"/>
</calcChain>
</file>

<file path=xl/sharedStrings.xml><?xml version="1.0" encoding="utf-8"?>
<sst xmlns="http://schemas.openxmlformats.org/spreadsheetml/2006/main" count="84" uniqueCount="63">
  <si>
    <t>Nr. p. k.</t>
  </si>
  <si>
    <t>Izglītības iestāde</t>
  </si>
  <si>
    <t>Valsts finansējums</t>
  </si>
  <si>
    <t>Pašvaldības finansējums</t>
  </si>
  <si>
    <t>EUR</t>
  </si>
  <si>
    <t>grupu skaits</t>
  </si>
  <si>
    <t>bērnu skaits</t>
  </si>
  <si>
    <t>skolēnu skaits</t>
  </si>
  <si>
    <t>Ulbrokas vidusskola</t>
  </si>
  <si>
    <t>Ropažu vidusskola</t>
  </si>
  <si>
    <t>Berģu Mūzikas un mākslas pamatskola</t>
  </si>
  <si>
    <t>Vangažu vidusskola</t>
  </si>
  <si>
    <t>Garkalnes Mākslu un vispārizglītojošā pamatskola</t>
  </si>
  <si>
    <t>Stopiņu pamatskola</t>
  </si>
  <si>
    <t>Gaismas pamatskola</t>
  </si>
  <si>
    <t>1-2</t>
  </si>
  <si>
    <t>3-4</t>
  </si>
  <si>
    <t>5 un vairāk</t>
  </si>
  <si>
    <t>Noteiktā darba algas likme kopā no 2024.gada 1.oktobra</t>
  </si>
  <si>
    <t>Zaķumuižas pamatskola</t>
  </si>
  <si>
    <t>Noteiktā darba algas likme kopā no 2025.gada 1.septembra</t>
  </si>
  <si>
    <t>t.sk.</t>
  </si>
  <si>
    <t>valsts mērķdotācija</t>
  </si>
  <si>
    <t>pašvaldības finansējums</t>
  </si>
  <si>
    <t>program. skaits</t>
  </si>
  <si>
    <t>Mērķdotācijas daļa</t>
  </si>
  <si>
    <t>Upesleju pamatskola</t>
  </si>
  <si>
    <t>Tarificeta no Valsts mērķ.  2024/2025</t>
  </si>
  <si>
    <t>4</t>
  </si>
  <si>
    <t>5</t>
  </si>
  <si>
    <t>Iespejamais atalgojums no Valsts mērķ.  2025./2026.</t>
  </si>
  <si>
    <t>ROUND</t>
  </si>
  <si>
    <t>11</t>
  </si>
  <si>
    <t>8</t>
  </si>
  <si>
    <t>t.sk. 5.-6.g.</t>
  </si>
  <si>
    <t>Izglītības programmu īstenošana vairākās, nesaistītās struktūrvienībās</t>
  </si>
  <si>
    <t>Atbalsta nodrošināšana PMC</t>
  </si>
  <si>
    <t>20 % piemaksa pie algas pēc MK 445 not.4.pielikumā noteiktais (VM)</t>
  </si>
  <si>
    <t>Normatīvs MK not.445 3.tabula</t>
  </si>
  <si>
    <t>Iespejamais pieaugums 2,6%</t>
  </si>
  <si>
    <t>-</t>
  </si>
  <si>
    <t>līdz 160</t>
  </si>
  <si>
    <t>no 161 - 320</t>
  </si>
  <si>
    <t>no 321 - 480</t>
  </si>
  <si>
    <t>no 481 - 680</t>
  </si>
  <si>
    <t>no 681 - 880</t>
  </si>
  <si>
    <t xml:space="preserve">no 881 </t>
  </si>
  <si>
    <t>* Skolēnu skaits izglītības iestādē</t>
  </si>
  <si>
    <t>**Profesionālās ievirzes izglītības programmu īstenošana</t>
  </si>
  <si>
    <t>***Speciālo izglītības programmu īstenošana iekļaujošās izglītības nodrošināšanai</t>
  </si>
  <si>
    <t>Pielikums nr.1.</t>
  </si>
  <si>
    <t xml:space="preserve">Piemaksa par 1 PII grupu </t>
  </si>
  <si>
    <t>*** Speciālo izglītības programmu īstenošana iekļaujošās izglītības nodrošināšanai</t>
  </si>
  <si>
    <t>** Profesionālās ievirzes izglītības programmu īstenošana</t>
  </si>
  <si>
    <t>Pirmskolas izglītības programmu īstenošana</t>
  </si>
  <si>
    <t>Ropažu novada pašvaldības vispārējās un speciālās izglītības iestāžu direktoru mēneša darba algas likmes un piemaksas  no 2025.gada 1.septembra</t>
  </si>
  <si>
    <t xml:space="preserve"> Audzēkņu skaits uz 01.09.2025.</t>
  </si>
  <si>
    <t xml:space="preserve"> Audzēkņu skaits uz 01.09.2024.</t>
  </si>
  <si>
    <t>2</t>
  </si>
  <si>
    <t>Papildus darba pienākumi (pienākumi, kas nav noteikti darbinieka amata aprakstā, piem. tieši ar izglītības iestādes darbu nesaistītas struktūrvienības vadīšana,  u.tml.)</t>
  </si>
  <si>
    <t>277</t>
  </si>
  <si>
    <t>160</t>
  </si>
  <si>
    <t>līdz 200 bērniem- 250 EUR,              līdz 300 bērniem-350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</si>
</sst>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_-* #,##0\ &quot;€&quot;_-;\-* #,##0\ &quot;€&quot;_-;_-* &quot;-&quot;??\ &quot;€&quot;_-;_-@_-"/>
    <numFmt numFmtId="166" formatCode="#,##0.00\ &quot;€&quot;"/>
    <numFmt numFmtId="167" formatCode="_-&quot;€&quot;* #,##0.00_-;\-&quot;€&quot;* #,##0.00_-;_-&quot;€&quot;* &quot;-&quot;??_-;_-@_-"/>
  </numFmts>
  <fonts count="25" x14ac:knownFonts="1">
    <font>
      <sz val="11"/>
      <color theme="1"/>
      <name val="Aptos Narrow"/>
      <family val="2"/>
      <charset val="186"/>
      <scheme val="minor"/>
    </font>
    <font>
      <sz val="10"/>
      <color theme="1"/>
      <name val="Arial"/>
      <family val="2"/>
    </font>
    <font>
      <b/>
      <sz val="9"/>
      <name val="Times New Roman"/>
      <family val="1"/>
      <charset val="186"/>
    </font>
    <font>
      <b/>
      <sz val="11"/>
      <name val="Aptos Narrow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8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b/>
      <sz val="7"/>
      <name val="Arial"/>
      <family val="2"/>
      <charset val="186"/>
    </font>
    <font>
      <b/>
      <sz val="7"/>
      <color theme="1"/>
      <name val="Arial"/>
      <family val="2"/>
      <charset val="186"/>
    </font>
    <font>
      <sz val="10"/>
      <color rgb="FF0070C0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color theme="0" tint="-0.34980315561387981"/>
      <name val="Arial"/>
      <family val="2"/>
      <charset val="186"/>
    </font>
    <font>
      <sz val="11"/>
      <color theme="1"/>
      <name val="Aptos Narrow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7" fontId="24" fillId="0" borderId="0" applyFont="0" applyFill="0" applyBorder="0" applyAlignment="0" applyProtection="0"/>
  </cellStyleXfs>
  <cellXfs count="137">
    <xf numFmtId="0" fontId="0" fillId="0" borderId="0" xfId="0"/>
    <xf numFmtId="0" fontId="7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164" fontId="7" fillId="0" borderId="0" xfId="0" applyNumberFormat="1" applyFont="1"/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Border="1" applyAlignment="1">
      <alignment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0" xfId="0" applyFont="1"/>
    <xf numFmtId="0" fontId="7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165" fontId="5" fillId="0" borderId="0" xfId="0" applyNumberFormat="1" applyFont="1"/>
    <xf numFmtId="0" fontId="1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165" fontId="14" fillId="0" borderId="0" xfId="0" applyNumberFormat="1" applyFont="1"/>
    <xf numFmtId="164" fontId="4" fillId="0" borderId="10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66" fontId="5" fillId="0" borderId="0" xfId="0" applyNumberFormat="1" applyFont="1"/>
    <xf numFmtId="1" fontId="5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5" fontId="1" fillId="0" borderId="1" xfId="0" applyNumberFormat="1" applyFont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9" fontId="1" fillId="0" borderId="1" xfId="0" applyNumberFormat="1" applyFont="1" applyBorder="1" applyAlignment="1">
      <alignment wrapText="1"/>
    </xf>
    <xf numFmtId="164" fontId="14" fillId="0" borderId="0" xfId="0" applyNumberFormat="1" applyFont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164" fontId="21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22" fillId="0" borderId="0" xfId="0" applyFont="1"/>
    <xf numFmtId="49" fontId="1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166" fontId="1" fillId="0" borderId="1" xfId="0" applyNumberFormat="1" applyFont="1" applyBorder="1"/>
    <xf numFmtId="49" fontId="4" fillId="2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164" fontId="1" fillId="0" borderId="7" xfId="0" applyNumberFormat="1" applyFont="1" applyBorder="1"/>
    <xf numFmtId="164" fontId="1" fillId="0" borderId="9" xfId="0" applyNumberFormat="1" applyFont="1" applyBorder="1"/>
    <xf numFmtId="166" fontId="1" fillId="4" borderId="1" xfId="0" applyNumberFormat="1" applyFont="1" applyFill="1" applyBorder="1"/>
    <xf numFmtId="164" fontId="4" fillId="0" borderId="7" xfId="0" applyNumberFormat="1" applyFont="1" applyBorder="1"/>
    <xf numFmtId="166" fontId="1" fillId="0" borderId="10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0" fontId="15" fillId="0" borderId="13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8" fillId="5" borderId="1" xfId="0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4" fillId="0" borderId="9" xfId="0" applyNumberFormat="1" applyFont="1" applyBorder="1"/>
    <xf numFmtId="0" fontId="1" fillId="0" borderId="14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/>
    <xf numFmtId="0" fontId="6" fillId="0" borderId="1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</cellXfs>
  <cellStyles count="2">
    <cellStyle name="Parasts" xfId="0" builtinId="0"/>
    <cellStyle name="Valūta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6378-581A-4820-9694-EA28EA4DCC9A}">
  <sheetPr>
    <pageSetUpPr fitToPage="1"/>
  </sheetPr>
  <dimension ref="A1:AC35"/>
  <sheetViews>
    <sheetView tabSelected="1" zoomScale="85" zoomScaleNormal="85" workbookViewId="0">
      <selection activeCell="N26" sqref="N26"/>
    </sheetView>
  </sheetViews>
  <sheetFormatPr defaultColWidth="8.88671875" defaultRowHeight="13.8" x14ac:dyDescent="0.25"/>
  <cols>
    <col min="1" max="1" width="6.109375" style="17" customWidth="1"/>
    <col min="2" max="2" width="23.6640625" style="17" customWidth="1"/>
    <col min="3" max="3" width="10" style="17" customWidth="1"/>
    <col min="4" max="4" width="8.88671875" style="17"/>
    <col min="5" max="5" width="9.77734375" style="17" bestFit="1" customWidth="1"/>
    <col min="6" max="6" width="11" style="17" hidden="1" customWidth="1"/>
    <col min="7" max="7" width="11" style="17" customWidth="1"/>
    <col min="8" max="9" width="9.88671875" style="17" bestFit="1" customWidth="1"/>
    <col min="10" max="10" width="9" style="17" customWidth="1"/>
    <col min="11" max="13" width="7.33203125" style="17" customWidth="1"/>
    <col min="14" max="17" width="7.21875" style="17" customWidth="1"/>
    <col min="18" max="18" width="7.77734375" style="17" customWidth="1"/>
    <col min="19" max="19" width="8.88671875" style="17"/>
    <col min="20" max="20" width="7.109375" style="17" customWidth="1"/>
    <col min="21" max="21" width="8.77734375" style="17" customWidth="1"/>
    <col min="22" max="22" width="10" style="17" customWidth="1"/>
    <col min="23" max="24" width="9.21875" style="17" customWidth="1"/>
    <col min="25" max="25" width="8.88671875" style="17"/>
    <col min="26" max="26" width="9.33203125" style="17" bestFit="1" customWidth="1"/>
    <col min="27" max="27" width="11.6640625" style="17" hidden="1" customWidth="1"/>
    <col min="28" max="16384" width="8.88671875" style="17"/>
  </cols>
  <sheetData>
    <row r="1" spans="1:29" ht="14.4" thickBot="1" x14ac:dyDescent="0.3">
      <c r="O1" s="79" t="s">
        <v>50</v>
      </c>
      <c r="P1" s="79"/>
      <c r="Q1" s="79"/>
    </row>
    <row r="2" spans="1:29" ht="33" customHeight="1" x14ac:dyDescent="0.25">
      <c r="B2" s="22"/>
      <c r="C2" s="22"/>
      <c r="D2" s="22"/>
      <c r="F2" s="22"/>
      <c r="G2" s="22"/>
      <c r="H2" s="8" t="s">
        <v>55</v>
      </c>
      <c r="I2" s="8"/>
      <c r="J2" s="7"/>
      <c r="K2" s="7"/>
      <c r="L2" s="7"/>
      <c r="M2" s="7"/>
      <c r="N2" s="7"/>
      <c r="O2" s="7"/>
      <c r="P2" s="7"/>
      <c r="Q2" s="7"/>
      <c r="R2" s="7"/>
      <c r="S2" s="8"/>
      <c r="T2" s="8"/>
      <c r="U2" s="7"/>
      <c r="V2" s="7"/>
    </row>
    <row r="4" spans="1:29" ht="15" customHeight="1" thickBot="1" x14ac:dyDescent="0.3">
      <c r="A4" s="14" t="s">
        <v>0</v>
      </c>
      <c r="B4" s="13" t="s">
        <v>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4"/>
    </row>
    <row r="5" spans="1:29" ht="15" customHeight="1" x14ac:dyDescent="0.25">
      <c r="A5" s="14"/>
      <c r="B5" s="12"/>
      <c r="C5" s="25"/>
      <c r="D5" s="10" t="s">
        <v>2</v>
      </c>
      <c r="E5" s="9"/>
      <c r="F5" s="9"/>
      <c r="G5" s="9"/>
      <c r="H5" s="9"/>
      <c r="I5" s="9"/>
      <c r="J5" s="26"/>
      <c r="K5" s="8" t="s">
        <v>3</v>
      </c>
      <c r="L5" s="8"/>
      <c r="M5" s="7"/>
      <c r="N5" s="7"/>
      <c r="O5" s="7"/>
      <c r="P5" s="7"/>
      <c r="Q5" s="7"/>
      <c r="R5" s="7"/>
      <c r="S5" s="7"/>
      <c r="T5" s="7"/>
      <c r="U5" s="7"/>
      <c r="V5" s="132" t="s">
        <v>20</v>
      </c>
      <c r="W5" s="134" t="s">
        <v>21</v>
      </c>
      <c r="X5" s="135"/>
      <c r="Y5" s="136"/>
      <c r="Z5" s="4" t="s">
        <v>18</v>
      </c>
    </row>
    <row r="6" spans="1:29" ht="135" customHeight="1" x14ac:dyDescent="0.25">
      <c r="A6" s="14"/>
      <c r="B6" s="11"/>
      <c r="C6" s="27" t="s">
        <v>57</v>
      </c>
      <c r="D6" s="96" t="s">
        <v>56</v>
      </c>
      <c r="E6" s="28" t="s">
        <v>38</v>
      </c>
      <c r="F6" s="29" t="s">
        <v>25</v>
      </c>
      <c r="G6" s="30" t="s">
        <v>27</v>
      </c>
      <c r="H6" s="31" t="s">
        <v>39</v>
      </c>
      <c r="I6" s="29" t="s">
        <v>30</v>
      </c>
      <c r="J6" s="32" t="s">
        <v>47</v>
      </c>
      <c r="K6" s="2" t="s">
        <v>54</v>
      </c>
      <c r="L6" s="2"/>
      <c r="M6" s="2"/>
      <c r="N6" s="1"/>
      <c r="O6" s="2" t="s">
        <v>48</v>
      </c>
      <c r="P6" s="125"/>
      <c r="Q6" s="33" t="s">
        <v>36</v>
      </c>
      <c r="R6" s="126" t="s">
        <v>49</v>
      </c>
      <c r="S6" s="127"/>
      <c r="T6" s="34" t="s">
        <v>35</v>
      </c>
      <c r="U6" s="34" t="s">
        <v>59</v>
      </c>
      <c r="V6" s="133"/>
      <c r="W6" s="34" t="s">
        <v>22</v>
      </c>
      <c r="X6" s="34" t="s">
        <v>37</v>
      </c>
      <c r="Y6" s="35" t="s">
        <v>23</v>
      </c>
      <c r="Z6" s="3"/>
      <c r="AA6" s="36"/>
      <c r="AB6" s="37"/>
      <c r="AC6" s="37"/>
    </row>
    <row r="7" spans="1:29" s="20" customFormat="1" ht="23.4" x14ac:dyDescent="0.25">
      <c r="A7" s="38"/>
      <c r="B7" s="39"/>
      <c r="C7" s="40"/>
      <c r="D7" s="41"/>
      <c r="E7" s="42" t="s">
        <v>4</v>
      </c>
      <c r="F7" s="42" t="s">
        <v>4</v>
      </c>
      <c r="G7" s="40" t="s">
        <v>4</v>
      </c>
      <c r="H7" s="42" t="s">
        <v>4</v>
      </c>
      <c r="I7" s="42" t="s">
        <v>4</v>
      </c>
      <c r="J7" s="41" t="s">
        <v>4</v>
      </c>
      <c r="K7" s="19" t="s">
        <v>5</v>
      </c>
      <c r="L7" s="43" t="s">
        <v>6</v>
      </c>
      <c r="M7" s="43" t="s">
        <v>34</v>
      </c>
      <c r="N7" s="42" t="s">
        <v>4</v>
      </c>
      <c r="O7" s="19" t="s">
        <v>7</v>
      </c>
      <c r="P7" s="42" t="s">
        <v>4</v>
      </c>
      <c r="Q7" s="42" t="s">
        <v>4</v>
      </c>
      <c r="R7" s="97" t="s">
        <v>24</v>
      </c>
      <c r="S7" s="44" t="s">
        <v>4</v>
      </c>
      <c r="T7" s="45" t="s">
        <v>4</v>
      </c>
      <c r="U7" s="45" t="s">
        <v>4</v>
      </c>
      <c r="V7" s="98" t="s">
        <v>4</v>
      </c>
      <c r="W7" s="45" t="s">
        <v>4</v>
      </c>
      <c r="X7" s="45" t="s">
        <v>4</v>
      </c>
      <c r="Y7" s="45" t="s">
        <v>4</v>
      </c>
      <c r="Z7" s="98" t="s">
        <v>4</v>
      </c>
      <c r="AA7" s="46" t="s">
        <v>31</v>
      </c>
      <c r="AB7" s="47"/>
    </row>
    <row r="8" spans="1:29" ht="14.4" x14ac:dyDescent="0.3">
      <c r="A8" s="18">
        <v>1</v>
      </c>
      <c r="B8" s="15" t="s">
        <v>8</v>
      </c>
      <c r="C8" s="99">
        <v>1057</v>
      </c>
      <c r="D8" s="100">
        <v>1085</v>
      </c>
      <c r="E8" s="48">
        <v>2189</v>
      </c>
      <c r="F8" s="49">
        <f t="shared" ref="F8:F16" si="0">E8*1.6</f>
        <v>3502.4</v>
      </c>
      <c r="G8" s="50">
        <v>2817</v>
      </c>
      <c r="H8" s="85">
        <f>ROUND(G8*0.026,0)</f>
        <v>73</v>
      </c>
      <c r="I8" s="49">
        <f t="shared" ref="I8:I14" si="1">G8+H8</f>
        <v>2890</v>
      </c>
      <c r="J8" s="101">
        <v>850</v>
      </c>
      <c r="K8" s="102"/>
      <c r="L8" s="103"/>
      <c r="M8" s="103"/>
      <c r="N8" s="51"/>
      <c r="O8" s="104"/>
      <c r="P8" s="51"/>
      <c r="Q8" s="105"/>
      <c r="R8" s="106">
        <v>1</v>
      </c>
      <c r="S8" s="105">
        <v>100</v>
      </c>
      <c r="T8" s="105"/>
      <c r="U8" s="105"/>
      <c r="V8" s="107">
        <f t="shared" ref="V8:V15" si="2">I8+J8+N8+P8+Q8+S8+T8+U8</f>
        <v>3840</v>
      </c>
      <c r="W8" s="87">
        <f t="shared" ref="W8:W16" si="3">I8</f>
        <v>2890</v>
      </c>
      <c r="X8" s="88"/>
      <c r="Y8" s="89">
        <f t="shared" ref="Y8:Y16" si="4">+J8+N8+P8+Q8+S8+U8+T8</f>
        <v>950</v>
      </c>
      <c r="Z8" s="108">
        <v>3767</v>
      </c>
      <c r="AA8" s="21">
        <f>ROUND(Z8,0)</f>
        <v>3767</v>
      </c>
      <c r="AB8" s="53"/>
      <c r="AC8" s="54"/>
    </row>
    <row r="9" spans="1:29" ht="26.4" x14ac:dyDescent="0.3">
      <c r="A9" s="18">
        <v>4</v>
      </c>
      <c r="B9" s="15" t="s">
        <v>10</v>
      </c>
      <c r="C9" s="99">
        <v>667</v>
      </c>
      <c r="D9" s="100">
        <v>727</v>
      </c>
      <c r="E9" s="48">
        <v>1878</v>
      </c>
      <c r="F9" s="49">
        <f t="shared" si="0"/>
        <v>3004.8</v>
      </c>
      <c r="G9" s="50">
        <v>2236</v>
      </c>
      <c r="H9" s="85">
        <f t="shared" ref="H9:H16" si="5">ROUND(G9*0.026,0)</f>
        <v>58</v>
      </c>
      <c r="I9" s="49">
        <f t="shared" si="1"/>
        <v>2294</v>
      </c>
      <c r="J9" s="101">
        <v>600</v>
      </c>
      <c r="K9" s="102"/>
      <c r="L9" s="103"/>
      <c r="M9" s="103"/>
      <c r="N9" s="51"/>
      <c r="O9" s="104" t="s">
        <v>60</v>
      </c>
      <c r="P9" s="51">
        <v>350</v>
      </c>
      <c r="Q9" s="105"/>
      <c r="R9" s="106">
        <v>1</v>
      </c>
      <c r="S9" s="105">
        <v>100</v>
      </c>
      <c r="T9" s="105"/>
      <c r="U9" s="105"/>
      <c r="V9" s="107">
        <f t="shared" si="2"/>
        <v>3344</v>
      </c>
      <c r="W9" s="87">
        <f t="shared" si="3"/>
        <v>2294</v>
      </c>
      <c r="X9" s="88"/>
      <c r="Y9" s="89">
        <f t="shared" si="4"/>
        <v>1050</v>
      </c>
      <c r="Z9" s="108">
        <v>3136</v>
      </c>
      <c r="AA9" s="21">
        <f t="shared" ref="AA9:AA16" si="6">ROUND(Z9,0)</f>
        <v>3136</v>
      </c>
      <c r="AB9" s="53"/>
      <c r="AC9" s="54"/>
    </row>
    <row r="10" spans="1:29" x14ac:dyDescent="0.25">
      <c r="A10" s="18">
        <v>2</v>
      </c>
      <c r="B10" s="15" t="s">
        <v>9</v>
      </c>
      <c r="C10" s="99">
        <v>434</v>
      </c>
      <c r="D10" s="100">
        <v>464</v>
      </c>
      <c r="E10" s="48">
        <v>1826</v>
      </c>
      <c r="F10" s="49">
        <f t="shared" si="0"/>
        <v>2921.6000000000004</v>
      </c>
      <c r="G10" s="50">
        <v>2019</v>
      </c>
      <c r="H10" s="85">
        <f t="shared" si="5"/>
        <v>52</v>
      </c>
      <c r="I10" s="49">
        <f t="shared" si="1"/>
        <v>2071</v>
      </c>
      <c r="J10" s="101">
        <v>350</v>
      </c>
      <c r="K10" s="102"/>
      <c r="L10" s="103"/>
      <c r="M10" s="103"/>
      <c r="N10" s="51"/>
      <c r="O10" s="104"/>
      <c r="P10" s="51"/>
      <c r="Q10" s="105">
        <v>50</v>
      </c>
      <c r="R10" s="106" t="s">
        <v>29</v>
      </c>
      <c r="S10" s="105">
        <v>300</v>
      </c>
      <c r="T10" s="105"/>
      <c r="U10" s="105"/>
      <c r="V10" s="107">
        <f t="shared" si="2"/>
        <v>2771</v>
      </c>
      <c r="W10" s="87">
        <f t="shared" si="3"/>
        <v>2071</v>
      </c>
      <c r="X10" s="88"/>
      <c r="Y10" s="89">
        <f t="shared" si="4"/>
        <v>700</v>
      </c>
      <c r="Z10" s="107">
        <v>3584</v>
      </c>
      <c r="AA10" s="21" t="s">
        <v>40</v>
      </c>
      <c r="AB10" s="53"/>
      <c r="AC10" s="54"/>
    </row>
    <row r="11" spans="1:29" x14ac:dyDescent="0.25">
      <c r="A11" s="18">
        <v>5</v>
      </c>
      <c r="B11" s="15" t="s">
        <v>11</v>
      </c>
      <c r="C11" s="99">
        <v>389</v>
      </c>
      <c r="D11" s="100">
        <v>371</v>
      </c>
      <c r="E11" s="48">
        <v>1826</v>
      </c>
      <c r="F11" s="49">
        <f t="shared" si="0"/>
        <v>2921.6000000000004</v>
      </c>
      <c r="G11" s="50">
        <v>2019</v>
      </c>
      <c r="H11" s="85">
        <f t="shared" si="5"/>
        <v>52</v>
      </c>
      <c r="I11" s="49">
        <f t="shared" si="1"/>
        <v>2071</v>
      </c>
      <c r="J11" s="101">
        <v>350</v>
      </c>
      <c r="K11" s="102"/>
      <c r="L11" s="103"/>
      <c r="M11" s="103"/>
      <c r="N11" s="51"/>
      <c r="O11" s="104"/>
      <c r="P11" s="51"/>
      <c r="Q11" s="105">
        <v>50</v>
      </c>
      <c r="R11" s="106">
        <v>1</v>
      </c>
      <c r="S11" s="105">
        <v>100</v>
      </c>
      <c r="T11" s="105"/>
      <c r="U11" s="105"/>
      <c r="V11" s="107">
        <f t="shared" si="2"/>
        <v>2571</v>
      </c>
      <c r="W11" s="87">
        <f t="shared" si="3"/>
        <v>2071</v>
      </c>
      <c r="X11" s="88"/>
      <c r="Y11" s="89">
        <f t="shared" si="4"/>
        <v>500</v>
      </c>
      <c r="Z11" s="107">
        <v>2669</v>
      </c>
      <c r="AA11" s="21">
        <f t="shared" si="6"/>
        <v>2669</v>
      </c>
      <c r="AB11" s="53"/>
      <c r="AC11" s="54"/>
    </row>
    <row r="12" spans="1:29" ht="36.75" customHeight="1" x14ac:dyDescent="0.25">
      <c r="A12" s="109">
        <v>6</v>
      </c>
      <c r="B12" s="16" t="s">
        <v>12</v>
      </c>
      <c r="C12" s="55">
        <v>303</v>
      </c>
      <c r="D12" s="110">
        <v>303</v>
      </c>
      <c r="E12" s="48">
        <v>1826</v>
      </c>
      <c r="F12" s="49">
        <f t="shared" si="0"/>
        <v>2921.6000000000004</v>
      </c>
      <c r="G12" s="50">
        <v>2138</v>
      </c>
      <c r="H12" s="85">
        <f t="shared" si="5"/>
        <v>56</v>
      </c>
      <c r="I12" s="49">
        <f t="shared" si="1"/>
        <v>2194</v>
      </c>
      <c r="J12" s="56">
        <v>300</v>
      </c>
      <c r="K12" s="57"/>
      <c r="L12" s="58"/>
      <c r="M12" s="58"/>
      <c r="N12" s="59"/>
      <c r="O12" s="86" t="s">
        <v>61</v>
      </c>
      <c r="P12" s="59">
        <v>250</v>
      </c>
      <c r="Q12" s="60"/>
      <c r="R12" s="61">
        <v>2</v>
      </c>
      <c r="S12" s="60">
        <v>100</v>
      </c>
      <c r="T12" s="60"/>
      <c r="U12" s="60"/>
      <c r="V12" s="52">
        <f t="shared" si="2"/>
        <v>2844</v>
      </c>
      <c r="W12" s="87">
        <f t="shared" si="3"/>
        <v>2194</v>
      </c>
      <c r="X12" s="88"/>
      <c r="Y12" s="89">
        <f t="shared" si="4"/>
        <v>650</v>
      </c>
      <c r="Z12" s="107">
        <v>2838</v>
      </c>
      <c r="AA12" s="21">
        <f t="shared" si="6"/>
        <v>2838</v>
      </c>
      <c r="AB12" s="53"/>
      <c r="AC12" s="54"/>
    </row>
    <row r="13" spans="1:29" x14ac:dyDescent="0.25">
      <c r="A13" s="18">
        <v>3</v>
      </c>
      <c r="B13" s="15" t="s">
        <v>19</v>
      </c>
      <c r="C13" s="111">
        <v>229</v>
      </c>
      <c r="D13" s="112">
        <v>256</v>
      </c>
      <c r="E13" s="48">
        <v>1826</v>
      </c>
      <c r="F13" s="49">
        <f t="shared" si="0"/>
        <v>2921.6000000000004</v>
      </c>
      <c r="G13" s="50">
        <v>1826</v>
      </c>
      <c r="H13" s="85">
        <v>0</v>
      </c>
      <c r="I13" s="49">
        <f t="shared" si="1"/>
        <v>1826</v>
      </c>
      <c r="J13" s="101">
        <v>300</v>
      </c>
      <c r="K13" s="102" t="s">
        <v>33</v>
      </c>
      <c r="L13" s="103">
        <v>127</v>
      </c>
      <c r="M13" s="103">
        <v>51</v>
      </c>
      <c r="N13" s="51">
        <f>K13*$C$27</f>
        <v>600</v>
      </c>
      <c r="O13" s="104"/>
      <c r="P13" s="51"/>
      <c r="Q13" s="113">
        <v>50</v>
      </c>
      <c r="R13" s="106" t="s">
        <v>28</v>
      </c>
      <c r="S13" s="51">
        <v>200</v>
      </c>
      <c r="T13" s="51"/>
      <c r="U13" s="51"/>
      <c r="V13" s="52">
        <f>I13+J13+N13+P13+Q13+S13+T13+U13</f>
        <v>2976</v>
      </c>
      <c r="W13" s="87">
        <f t="shared" si="3"/>
        <v>1826</v>
      </c>
      <c r="X13" s="88"/>
      <c r="Y13" s="89">
        <f t="shared" si="4"/>
        <v>1150</v>
      </c>
      <c r="Z13" s="107" t="s">
        <v>40</v>
      </c>
      <c r="AA13" s="21" t="s">
        <v>40</v>
      </c>
      <c r="AB13" s="53"/>
      <c r="AC13" s="54"/>
    </row>
    <row r="14" spans="1:29" ht="14.4" x14ac:dyDescent="0.3">
      <c r="A14" s="18">
        <v>7</v>
      </c>
      <c r="B14" s="15" t="s">
        <v>13</v>
      </c>
      <c r="C14" s="111">
        <v>173</v>
      </c>
      <c r="D14" s="112">
        <v>181</v>
      </c>
      <c r="E14" s="48">
        <v>1775</v>
      </c>
      <c r="F14" s="49">
        <f t="shared" si="0"/>
        <v>2840</v>
      </c>
      <c r="G14" s="50">
        <v>1783</v>
      </c>
      <c r="H14" s="85">
        <f t="shared" si="5"/>
        <v>46</v>
      </c>
      <c r="I14" s="49">
        <f t="shared" si="1"/>
        <v>1829</v>
      </c>
      <c r="J14" s="101">
        <v>300</v>
      </c>
      <c r="K14" s="102">
        <v>6</v>
      </c>
      <c r="L14" s="103">
        <v>86</v>
      </c>
      <c r="M14" s="103">
        <v>35</v>
      </c>
      <c r="N14" s="51">
        <f>K14*$C$27</f>
        <v>450</v>
      </c>
      <c r="O14" s="104"/>
      <c r="P14" s="51"/>
      <c r="Q14" s="51"/>
      <c r="R14" s="106">
        <v>0</v>
      </c>
      <c r="S14" s="51">
        <v>0</v>
      </c>
      <c r="T14" s="51">
        <v>100</v>
      </c>
      <c r="U14" s="51">
        <v>150</v>
      </c>
      <c r="V14" s="52">
        <f t="shared" si="2"/>
        <v>2829</v>
      </c>
      <c r="W14" s="87">
        <f t="shared" si="3"/>
        <v>1829</v>
      </c>
      <c r="X14" s="88"/>
      <c r="Y14" s="89">
        <f t="shared" si="4"/>
        <v>1000</v>
      </c>
      <c r="Z14" s="108">
        <v>2783</v>
      </c>
      <c r="AA14" s="21">
        <f t="shared" si="6"/>
        <v>2783</v>
      </c>
      <c r="AB14" s="53"/>
      <c r="AC14" s="54"/>
    </row>
    <row r="15" spans="1:29" s="24" customFormat="1" ht="14.4" x14ac:dyDescent="0.3">
      <c r="A15" s="114">
        <v>8</v>
      </c>
      <c r="B15" s="15" t="s">
        <v>26</v>
      </c>
      <c r="C15" s="111">
        <v>135</v>
      </c>
      <c r="D15" s="112">
        <v>173</v>
      </c>
      <c r="E15" s="48">
        <v>1775</v>
      </c>
      <c r="F15" s="76">
        <f t="shared" si="0"/>
        <v>2840</v>
      </c>
      <c r="G15" s="77">
        <v>1680</v>
      </c>
      <c r="H15" s="90">
        <f t="shared" si="5"/>
        <v>44</v>
      </c>
      <c r="I15" s="78">
        <v>1775</v>
      </c>
      <c r="J15" s="101">
        <v>300</v>
      </c>
      <c r="K15" s="102" t="s">
        <v>32</v>
      </c>
      <c r="L15" s="103">
        <v>191</v>
      </c>
      <c r="M15" s="103">
        <v>85</v>
      </c>
      <c r="N15" s="51">
        <f>K15*$C$27</f>
        <v>825</v>
      </c>
      <c r="O15" s="104"/>
      <c r="P15" s="51"/>
      <c r="Q15" s="51"/>
      <c r="R15" s="104" t="s">
        <v>58</v>
      </c>
      <c r="S15" s="51">
        <v>100</v>
      </c>
      <c r="T15" s="51"/>
      <c r="U15" s="51"/>
      <c r="V15" s="52">
        <f t="shared" si="2"/>
        <v>3000</v>
      </c>
      <c r="W15" s="115">
        <f t="shared" si="3"/>
        <v>1775</v>
      </c>
      <c r="X15" s="91"/>
      <c r="Y15" s="116">
        <f t="shared" si="4"/>
        <v>1225</v>
      </c>
      <c r="Z15" s="108">
        <v>2880</v>
      </c>
      <c r="AA15" s="21">
        <f t="shared" si="6"/>
        <v>2880</v>
      </c>
      <c r="AB15" s="53"/>
      <c r="AC15" s="62"/>
    </row>
    <row r="16" spans="1:29" ht="15" thickBot="1" x14ac:dyDescent="0.35">
      <c r="A16" s="18">
        <v>9</v>
      </c>
      <c r="B16" s="15" t="s">
        <v>14</v>
      </c>
      <c r="C16" s="99">
        <v>108</v>
      </c>
      <c r="D16" s="117">
        <v>117</v>
      </c>
      <c r="E16" s="63">
        <v>1724</v>
      </c>
      <c r="F16" s="64">
        <f t="shared" si="0"/>
        <v>2758.4</v>
      </c>
      <c r="G16" s="65">
        <v>1856</v>
      </c>
      <c r="H16" s="92">
        <f t="shared" si="5"/>
        <v>48</v>
      </c>
      <c r="I16" s="64">
        <f>G16+H16</f>
        <v>1904</v>
      </c>
      <c r="J16" s="118">
        <v>250</v>
      </c>
      <c r="K16" s="119"/>
      <c r="L16" s="120"/>
      <c r="M16" s="120"/>
      <c r="N16" s="121"/>
      <c r="O16" s="122"/>
      <c r="P16" s="121"/>
      <c r="Q16" s="121"/>
      <c r="R16" s="123" t="s">
        <v>28</v>
      </c>
      <c r="S16" s="121">
        <v>200</v>
      </c>
      <c r="T16" s="121"/>
      <c r="U16" s="121"/>
      <c r="V16" s="66">
        <f>I16+J16+N16+P16+Q16+S16+T16+U16+X16</f>
        <v>2734.8</v>
      </c>
      <c r="W16" s="93">
        <f t="shared" si="3"/>
        <v>1904</v>
      </c>
      <c r="X16" s="94">
        <f>W16*0.2</f>
        <v>380.8</v>
      </c>
      <c r="Y16" s="95">
        <f t="shared" si="4"/>
        <v>450</v>
      </c>
      <c r="Z16" s="108">
        <v>2206</v>
      </c>
      <c r="AA16" s="21">
        <f t="shared" si="6"/>
        <v>2206</v>
      </c>
      <c r="AB16" s="53"/>
      <c r="AC16" s="54"/>
    </row>
    <row r="17" spans="1:28" x14ac:dyDescent="0.25">
      <c r="A17" s="20"/>
      <c r="J17" s="124"/>
      <c r="V17" s="124"/>
      <c r="W17" s="124"/>
      <c r="X17" s="124"/>
      <c r="Y17" s="124"/>
      <c r="Z17" s="124"/>
      <c r="AA17" s="124"/>
      <c r="AB17" s="67"/>
    </row>
    <row r="18" spans="1:28" x14ac:dyDescent="0.25">
      <c r="V18" s="68"/>
      <c r="AA18" s="20"/>
    </row>
    <row r="19" spans="1:28" ht="22.8" x14ac:dyDescent="0.25">
      <c r="B19" s="83" t="s">
        <v>47</v>
      </c>
      <c r="C19" s="69" t="s">
        <v>4</v>
      </c>
      <c r="V19" s="68"/>
    </row>
    <row r="20" spans="1:28" x14ac:dyDescent="0.25">
      <c r="B20" s="70" t="s">
        <v>41</v>
      </c>
      <c r="C20" s="71">
        <v>250</v>
      </c>
      <c r="H20" s="72"/>
      <c r="V20" s="68"/>
    </row>
    <row r="21" spans="1:28" x14ac:dyDescent="0.25">
      <c r="B21" s="70" t="s">
        <v>42</v>
      </c>
      <c r="C21" s="71">
        <v>300</v>
      </c>
      <c r="H21" s="72"/>
      <c r="V21" s="68"/>
    </row>
    <row r="22" spans="1:28" x14ac:dyDescent="0.25">
      <c r="B22" s="70" t="s">
        <v>43</v>
      </c>
      <c r="C22" s="71">
        <v>350</v>
      </c>
      <c r="H22" s="73"/>
      <c r="V22" s="68"/>
    </row>
    <row r="23" spans="1:28" x14ac:dyDescent="0.25">
      <c r="B23" s="70" t="s">
        <v>44</v>
      </c>
      <c r="C23" s="71">
        <v>450</v>
      </c>
    </row>
    <row r="24" spans="1:28" x14ac:dyDescent="0.25">
      <c r="B24" s="70" t="s">
        <v>45</v>
      </c>
      <c r="C24" s="71">
        <v>600</v>
      </c>
    </row>
    <row r="25" spans="1:28" x14ac:dyDescent="0.25">
      <c r="B25" s="70" t="s">
        <v>46</v>
      </c>
      <c r="C25" s="71">
        <v>850</v>
      </c>
    </row>
    <row r="26" spans="1:28" x14ac:dyDescent="0.25">
      <c r="B26" s="73"/>
      <c r="C26" s="73"/>
    </row>
    <row r="27" spans="1:28" x14ac:dyDescent="0.25">
      <c r="B27" s="74" t="s">
        <v>51</v>
      </c>
      <c r="C27" s="51">
        <v>75</v>
      </c>
    </row>
    <row r="28" spans="1:28" x14ac:dyDescent="0.25">
      <c r="B28" s="81"/>
      <c r="C28" s="82"/>
    </row>
    <row r="29" spans="1:28" ht="29.4" customHeight="1" x14ac:dyDescent="0.25">
      <c r="B29" s="6" t="s">
        <v>53</v>
      </c>
      <c r="C29" s="5"/>
    </row>
    <row r="30" spans="1:28" ht="28.95" customHeight="1" x14ac:dyDescent="0.25">
      <c r="B30" s="128" t="s">
        <v>62</v>
      </c>
      <c r="C30" s="129"/>
    </row>
    <row r="32" spans="1:28" ht="37.200000000000003" customHeight="1" x14ac:dyDescent="0.25">
      <c r="B32" s="130" t="s">
        <v>52</v>
      </c>
      <c r="C32" s="131"/>
      <c r="D32" s="75"/>
      <c r="E32" s="80"/>
    </row>
    <row r="33" spans="2:4" x14ac:dyDescent="0.25">
      <c r="B33" s="84" t="s">
        <v>15</v>
      </c>
      <c r="C33" s="51">
        <v>100</v>
      </c>
      <c r="D33" s="75"/>
    </row>
    <row r="34" spans="2:4" x14ac:dyDescent="0.25">
      <c r="B34" s="84" t="s">
        <v>16</v>
      </c>
      <c r="C34" s="51">
        <v>200</v>
      </c>
      <c r="D34" s="75"/>
    </row>
    <row r="35" spans="2:4" x14ac:dyDescent="0.25">
      <c r="B35" s="84" t="s">
        <v>17</v>
      </c>
      <c r="C35" s="51">
        <v>300</v>
      </c>
    </row>
  </sheetData>
  <mergeCells count="15">
    <mergeCell ref="H2:R2"/>
    <mergeCell ref="S2:V2"/>
    <mergeCell ref="B32:C32"/>
    <mergeCell ref="V5:V6"/>
    <mergeCell ref="W5:Y5"/>
    <mergeCell ref="Z5:Z6"/>
    <mergeCell ref="K6:N6"/>
    <mergeCell ref="O6:P6"/>
    <mergeCell ref="R6:S6"/>
    <mergeCell ref="B30:C30"/>
    <mergeCell ref="A4:A6"/>
    <mergeCell ref="B4:B6"/>
    <mergeCell ref="D5:I5"/>
    <mergeCell ref="K5:U5"/>
    <mergeCell ref="B29:C29"/>
  </mergeCells>
  <pageMargins left="0.15748031496063" right="0.196850393700787" top="0.43307086614173201" bottom="0.74803149606299202" header="0.31496062992126" footer="0.31496062992126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01.09.2025.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Kristīne Baltiņa</dc:creator>
  <cp:keywords/>
  <dc:description/>
  <cp:lastModifiedBy>Ingrīda Apsīte</cp:lastModifiedBy>
  <cp:lastPrinted>2025-09-22T11:20:36Z</cp:lastPrinted>
  <dcterms:created xsi:type="dcterms:W3CDTF">2024-09-25T10:29:53Z</dcterms:created>
  <dcterms:modified xsi:type="dcterms:W3CDTF">2025-10-03T07:00:51Z</dcterms:modified>
  <cp:category/>
</cp:coreProperties>
</file>