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opazi.lv\dfs\RedirectedFolders\Guntars.Kniksts\Documents\Uzņēmējdarbība\Grants māmiņām\Ropaži\"/>
    </mc:Choice>
  </mc:AlternateContent>
  <bookViews>
    <workbookView xWindow="-120" yWindow="-120" windowWidth="29040" windowHeight="15840" activeTab="1"/>
  </bookViews>
  <sheets>
    <sheet name="NP1.gads" sheetId="2" r:id="rId3"/>
    <sheet name="NP2.gads" sheetId="3" r:id="rId4"/>
  </sheets>
  <definedNames>
    <definedName name="_xlnm.Print_Area" localSheetId="0">NP1.gads!$A$1:$U$197</definedName>
    <definedName name="_xlnm.Print_Area" localSheetId="1">NP2.gads!$A$1:$U$92</definedName>
  </definedNames>
  <calcPr calcId="181029"/>
</workbook>
</file>

<file path=xl/calcChain.xml><?xml version="1.0" encoding="utf-8"?>
<calcChain xmlns="http://schemas.openxmlformats.org/spreadsheetml/2006/main">
  <c r="AE2" i="2" l="1"/>
</calcChain>
</file>

<file path=xl/sharedStrings.xml><?xml version="1.0" encoding="utf-8"?>
<sst xmlns="http://schemas.openxmlformats.org/spreadsheetml/2006/main" count="121" uniqueCount="84">
  <si>
    <t>LVL</t>
  </si>
  <si>
    <t>EUR</t>
  </si>
  <si>
    <t>Nosaukums / Vārds, uzvārds</t>
  </si>
  <si>
    <t>Ieņēmumi, EUR</t>
  </si>
  <si>
    <t>Naudas plūsmas sākuma mēnesis</t>
  </si>
  <si>
    <t>Kopā</t>
  </si>
  <si>
    <t>$A$32</t>
  </si>
  <si>
    <t>Bilance perioda sakumā</t>
  </si>
  <si>
    <t>PVN likme</t>
  </si>
  <si>
    <t>Ieņēmumi, kas saņemti no debitoru parādu atgūšanas</t>
  </si>
  <si>
    <t>Ieņēmumi no krājumu pārdošanas</t>
  </si>
  <si>
    <t>Pamatdarbības ieņēmumi</t>
  </si>
  <si>
    <t>Citi ieņēmumi</t>
  </si>
  <si>
    <t>Pašu ieguldījums</t>
  </si>
  <si>
    <t>INV NOBĪDE</t>
  </si>
  <si>
    <t>AL NOBĪDE</t>
  </si>
  <si>
    <t>Saņemtais PVN</t>
  </si>
  <si>
    <t>Kopā ieņēmumi</t>
  </si>
  <si>
    <t>Izdevumi, EUR</t>
  </si>
  <si>
    <t>Mainīgās izmaksas</t>
  </si>
  <si>
    <t>Realizācijas izmaksas</t>
  </si>
  <si>
    <t xml:space="preserve">Transporta izmaksas </t>
  </si>
  <si>
    <t>Fiksētās izmaksas</t>
  </si>
  <si>
    <t>Pastāvīgi strādājošo darba algas, soc.nod.</t>
  </si>
  <si>
    <t>Apdrošināšana (īpašums, veselība, transports)</t>
  </si>
  <si>
    <t>Nodokli un nodevas (NĪN, DRN, ceļu nod., riska valsts nodeva u.c.)</t>
  </si>
  <si>
    <t>Ēku un telpu remonts</t>
  </si>
  <si>
    <t>MĒNEŠI NAUDAS PLŪSMĀ</t>
  </si>
  <si>
    <t>jan</t>
  </si>
  <si>
    <t>Nomas maksa par ēkām, zemi</t>
  </si>
  <si>
    <t>feb</t>
  </si>
  <si>
    <t>Mārketinga izmaksas</t>
  </si>
  <si>
    <t>mar</t>
  </si>
  <si>
    <t>apr</t>
  </si>
  <si>
    <t>mai</t>
  </si>
  <si>
    <t>jūn</t>
  </si>
  <si>
    <t>jūl</t>
  </si>
  <si>
    <t>aug</t>
  </si>
  <si>
    <t>sep</t>
  </si>
  <si>
    <t>Līzingu maksājumi: procenti</t>
  </si>
  <si>
    <t>okt</t>
  </si>
  <si>
    <t>Līzingu maksājumi: pamatsumma</t>
  </si>
  <si>
    <t>nov</t>
  </si>
  <si>
    <t>dec</t>
  </si>
  <si>
    <t>Cita finansējuma izlietojums</t>
  </si>
  <si>
    <t>PVN priekšnodoklis</t>
  </si>
  <si>
    <t>Aizdevuma procenti</t>
  </si>
  <si>
    <t>Aizdevuma pamatsummas atmaksa</t>
  </si>
  <si>
    <t>Citu aizdevumu procenti</t>
  </si>
  <si>
    <t>Citu aizdevumu pamatsummas</t>
  </si>
  <si>
    <t>Ar pamatdarbību nesaistīto aizdevumu pamatsummas un procenti</t>
  </si>
  <si>
    <t>Ienākuma nodoklis / Mikrouzņēmuma nodoklis</t>
  </si>
  <si>
    <t>Maksājamais Pievienotās vērtības nodoklis</t>
  </si>
  <si>
    <t>Kopējie izdevumi</t>
  </si>
  <si>
    <t>Perioda bilance</t>
  </si>
  <si>
    <t>Beigu bilance</t>
  </si>
  <si>
    <t>$H$35</t>
  </si>
  <si>
    <t>Kopējie ieņēmumi</t>
  </si>
  <si>
    <t>Izdevumi pakalpojumu apmaksai</t>
  </si>
  <si>
    <t>Prece vai pakalpojums 1</t>
  </si>
  <si>
    <t>Prece vai pakalpojums 2</t>
  </si>
  <si>
    <t>Izejmateriāli, izejvielas</t>
  </si>
  <si>
    <t xml:space="preserve">Izdevumi elektroenerģijai </t>
  </si>
  <si>
    <t>citas</t>
  </si>
  <si>
    <t>Aizdevuma 1 izlietojums</t>
  </si>
  <si>
    <t>Aizdevuma 2 izlietojums</t>
  </si>
  <si>
    <t>Saņemti banku aizņēmumi (kredīti, līzingi)</t>
  </si>
  <si>
    <t>Plānotie maksājumi</t>
  </si>
  <si>
    <t>Ieņēmumi, kas nav saistīti ar tiešo saimniecisko darbību</t>
  </si>
  <si>
    <t>Eiropas Savienības līdzfinansējums (piemēram, Leader, 
LIAA Biznesa inkubatori u.c.)</t>
  </si>
  <si>
    <t>Administrācijas izdevumi (piemēram, interneta pieslēgums, 
mobilo sakaru pieslēgums)</t>
  </si>
  <si>
    <t>Komunālo pakalpojumu izmaksas</t>
  </si>
  <si>
    <t>Saimniecības izmaksas (piemēram, degvielas izmaksas)</t>
  </si>
  <si>
    <t>Citi (piem., Iekārtu, tehnikas remonts)</t>
  </si>
  <si>
    <t>Prece vai pakalpojums 3</t>
  </si>
  <si>
    <t>Citas fiziskas vai juridiskas personas aizdevums</t>
  </si>
  <si>
    <t>Konkursa "Māmiņa.Uzņēmēja" līdzfinansējums</t>
  </si>
  <si>
    <r>
      <rPr>
        <sz val="12"/>
        <rFont val="Arial"/>
        <family val="2"/>
        <charset val="186"/>
      </rPr>
      <t>2.pielikums</t>
    </r>
    <r>
      <rPr>
        <b/>
        <sz val="12"/>
        <rFont val="Arial"/>
        <family val="2"/>
        <charset val="186"/>
      </rPr>
      <t xml:space="preserve"> </t>
    </r>
    <r>
      <rPr>
        <b/>
        <sz val="14"/>
        <rFont val="Arial"/>
        <family val="2"/>
        <charset val="186"/>
      </rPr>
      <t>Naudas plūsma 2.gads</t>
    </r>
  </si>
  <si>
    <r>
      <rPr>
        <sz val="12"/>
        <rFont val="Arial"/>
        <family val="2"/>
        <charset val="186"/>
      </rPr>
      <t xml:space="preserve">2.pielikums </t>
    </r>
    <r>
      <rPr>
        <b/>
        <sz val="14"/>
        <rFont val="Arial"/>
        <family val="2"/>
        <charset val="186"/>
      </rPr>
      <t>Naudas plūsma 1.gads</t>
    </r>
  </si>
  <si>
    <t>Konkurss "Māmiņa.Uzņēmēja"</t>
  </si>
  <si>
    <t>Sociālais nodoklis</t>
  </si>
  <si>
    <t>Ražošanā vai sezonā strādājošo darba alga</t>
  </si>
  <si>
    <t>Konkurss "Māmiņa = Uzņēmēja"</t>
  </si>
  <si>
    <t>Projekta nosaukums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</si>
</sst>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4"/>
      <name val="Arial"/>
      <family val="2"/>
      <charset val="186"/>
    </font>
    <font>
      <b/>
      <sz val="8"/>
      <name val="Arial"/>
      <family val="2"/>
      <charset val="186"/>
    </font>
    <font>
      <sz val="8"/>
      <name val="Tahoma"/>
      <family val="2"/>
    </font>
    <font>
      <sz val="7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6"/>
      <name val="Arial"/>
      <family val="2"/>
      <charset val="186"/>
    </font>
    <font>
      <sz val="10"/>
      <name val="Arial"/>
      <family val="2"/>
      <charset val="186"/>
    </font>
    <font>
      <b/>
      <i/>
      <sz val="14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0010261536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double">
        <color auto="1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/>
      <right/>
      <top/>
      <bottom style="thin">
        <color indexed="63"/>
      </bottom>
    </border>
    <border>
      <left style="thin">
        <color indexed="63"/>
      </left>
      <right style="hair">
        <color indexed="63"/>
      </right>
      <top style="thin">
        <color indexed="63"/>
      </top>
      <bottom style="hair">
        <color indexed="63"/>
      </bottom>
    </border>
    <border>
      <left style="hair">
        <color indexed="63"/>
      </left>
      <right style="hair">
        <color indexed="63"/>
      </right>
      <top style="thin">
        <color indexed="63"/>
      </top>
      <bottom/>
    </border>
    <border>
      <left style="hair">
        <color indexed="63"/>
      </left>
      <right style="hair">
        <color indexed="63"/>
      </right>
      <top style="thin">
        <color indexed="63"/>
      </top>
      <bottom style="hair">
        <color indexed="63"/>
      </bottom>
    </border>
    <border>
      <left style="hair">
        <color indexed="63"/>
      </left>
      <right style="thin">
        <color indexed="63"/>
      </right>
      <top style="thin">
        <color indexed="63"/>
      </top>
      <bottom style="hair">
        <color indexed="63"/>
      </bottom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</border>
    <border>
      <left style="hair">
        <color indexed="63"/>
      </left>
      <right style="thin">
        <color indexed="63"/>
      </right>
      <top style="hair">
        <color indexed="63"/>
      </top>
      <bottom style="hair">
        <color indexed="63"/>
      </bottom>
    </border>
    <border>
      <left/>
      <right/>
      <top style="hair">
        <color indexed="63"/>
      </top>
      <bottom/>
    </border>
    <border>
      <left/>
      <right/>
      <top/>
      <bottom style="hair">
        <color indexed="63"/>
      </bottom>
    </border>
    <border>
      <left style="thin">
        <color indexed="63"/>
      </left>
      <right style="hair">
        <color indexed="63"/>
      </right>
      <top style="hair">
        <color indexed="63"/>
      </top>
      <bottom/>
    </border>
    <border>
      <left style="hair">
        <color indexed="63"/>
      </left>
      <right style="hair">
        <color indexed="63"/>
      </right>
      <top style="hair">
        <color indexed="63"/>
      </top>
      <bottom/>
    </border>
    <border>
      <left style="hair">
        <color indexed="63"/>
      </left>
      <right style="thin">
        <color indexed="63"/>
      </right>
      <top style="hair">
        <color indexed="63"/>
      </top>
      <bottom/>
    </border>
    <border>
      <left/>
      <right/>
      <top style="thin">
        <color indexed="63"/>
      </top>
      <bottom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</border>
    <border>
      <left style="hair">
        <color indexed="8"/>
      </left>
      <right style="thin">
        <color indexed="63"/>
      </right>
      <top style="thin">
        <color indexed="8"/>
      </top>
      <bottom style="hair">
        <color indexed="8"/>
      </bottom>
    </border>
    <border>
      <left/>
      <right/>
      <top style="hair">
        <color indexed="8"/>
      </top>
      <bottom style="hair">
        <color indexed="8"/>
      </bottom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</border>
    <border>
      <left style="hair">
        <color indexed="8"/>
      </left>
      <right style="thin">
        <color indexed="63"/>
      </right>
      <top style="hair">
        <color indexed="8"/>
      </top>
      <bottom style="hair">
        <color indexed="8"/>
      </bottom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3"/>
      </bottom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3"/>
      </bottom>
    </border>
    <border>
      <left style="hair">
        <color indexed="8"/>
      </left>
      <right style="thin">
        <color indexed="63"/>
      </right>
      <top style="hair">
        <color indexed="8"/>
      </top>
      <bottom style="thin">
        <color indexed="63"/>
      </bottom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</border>
    <border>
      <left/>
      <right/>
      <top style="hair">
        <color indexed="63"/>
      </top>
      <bottom style="hair">
        <color indexed="63"/>
      </bottom>
    </border>
    <border>
      <left style="thin">
        <color indexed="63"/>
      </left>
      <right style="hair">
        <color indexed="63"/>
      </right>
      <top/>
      <bottom style="hair">
        <color indexed="63"/>
      </bottom>
    </border>
    <border>
      <left style="hair">
        <color indexed="63"/>
      </left>
      <right style="hair">
        <color indexed="63"/>
      </right>
      <top/>
      <bottom style="hair">
        <color indexed="63"/>
      </bottom>
    </border>
    <border>
      <left style="hair">
        <color indexed="63"/>
      </left>
      <right style="thin">
        <color indexed="63"/>
      </right>
      <top/>
      <bottom style="hair">
        <color indexed="63"/>
      </bottom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indexed="63"/>
      </bottom>
    </border>
    <border>
      <left style="hair">
        <color indexed="63"/>
      </left>
      <right style="thin">
        <color indexed="63"/>
      </right>
      <top style="hair">
        <color indexed="63"/>
      </top>
      <bottom style="thin">
        <color indexed="63"/>
      </bottom>
    </border>
    <border>
      <left style="thin">
        <color indexed="63"/>
      </left>
      <right style="hair">
        <color indexed="63"/>
      </right>
      <top style="hair">
        <color indexed="63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double">
        <color auto="1"/>
      </top>
      <bottom style="thin">
        <color auto="1"/>
      </bottom>
    </border>
    <border>
      <left style="hair">
        <color indexed="8"/>
      </left>
      <right style="hair">
        <color indexed="8"/>
      </right>
      <top style="hair">
        <color indexed="63"/>
      </top>
      <bottom style="thin">
        <color auto="1"/>
      </bottom>
    </border>
    <border>
      <left style="hair">
        <color indexed="63"/>
      </left>
      <right style="hair">
        <color indexed="8"/>
      </right>
      <top style="hair">
        <color indexed="63"/>
      </top>
      <bottom style="thin">
        <color auto="1"/>
      </bottom>
    </border>
    <border>
      <left style="thin">
        <color auto="1"/>
      </left>
      <right style="hair">
        <color indexed="63"/>
      </right>
      <top style="hair">
        <color indexed="63"/>
      </top>
      <bottom style="hair">
        <color indexed="63"/>
      </bottom>
    </border>
    <border>
      <left style="thin">
        <color auto="1"/>
      </left>
      <right style="hair">
        <color indexed="63"/>
      </right>
      <top style="hair">
        <color indexed="63"/>
      </top>
      <bottom/>
    </border>
    <border>
      <left style="hair">
        <color indexed="63"/>
      </left>
      <right style="thin">
        <color auto="1"/>
      </right>
      <top style="hair">
        <color indexed="63"/>
      </top>
      <bottom style="hair">
        <color indexed="63"/>
      </bottom>
    </border>
    <border>
      <left style="hair">
        <color indexed="63"/>
      </left>
      <right style="thin">
        <color auto="1"/>
      </right>
      <top style="hair">
        <color indexed="63"/>
      </top>
      <bottom/>
    </border>
    <border>
      <left style="hair">
        <color indexed="63"/>
      </left>
      <right style="thin">
        <color auto="1"/>
      </right>
      <top/>
      <bottom style="hair">
        <color indexed="63"/>
      </bottom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hair">
        <color indexed="63"/>
      </top>
      <bottom style="thin">
        <color indexed="63"/>
      </bottom>
    </border>
    <border>
      <left/>
      <right style="hair">
        <color indexed="63"/>
      </right>
      <top style="hair">
        <color indexed="63"/>
      </top>
      <bottom style="thin">
        <color indexed="63"/>
      </bottom>
    </border>
    <border>
      <left style="thin">
        <color theme="1" tint="0.14996999502182"/>
      </left>
      <right/>
      <top style="thin">
        <color theme="1" tint="0.14996999502182"/>
      </top>
      <bottom style="thin">
        <color theme="0" tint="-0.349929988384247"/>
      </bottom>
    </border>
    <border>
      <left/>
      <right style="thin">
        <color theme="0" tint="-0.349929988384247"/>
      </right>
      <top style="thin">
        <color theme="1" tint="0.14996999502182"/>
      </top>
      <bottom style="thin">
        <color theme="0" tint="-0.349929988384247"/>
      </bottom>
    </border>
    <border>
      <left/>
      <right/>
      <top style="thin">
        <color theme="1" tint="0.14996999502182"/>
      </top>
      <bottom style="thin">
        <color theme="0" tint="-0.349929988384247"/>
      </bottom>
    </border>
    <border>
      <left style="thin">
        <color auto="1"/>
      </left>
      <right/>
      <top/>
      <bottom style="hair">
        <color indexed="63"/>
      </bottom>
    </border>
    <border>
      <left/>
      <right style="hair">
        <color indexed="63"/>
      </right>
      <top/>
      <bottom style="hair">
        <color indexed="63"/>
      </bottom>
    </border>
    <border>
      <left style="thin">
        <color auto="1"/>
      </left>
      <right/>
      <top style="hair">
        <color indexed="63"/>
      </top>
      <bottom style="hair">
        <color indexed="63"/>
      </bottom>
    </border>
    <border>
      <left/>
      <right style="hair">
        <color indexed="63"/>
      </right>
      <top style="hair">
        <color indexed="63"/>
      </top>
      <bottom style="hair">
        <color indexed="63"/>
      </bottom>
    </border>
    <border>
      <left style="thin">
        <color auto="1"/>
      </left>
      <right/>
      <top style="hair">
        <color indexed="63"/>
      </top>
      <bottom/>
    </border>
    <border>
      <left/>
      <right style="hair">
        <color indexed="63"/>
      </right>
      <top style="hair">
        <color indexed="63"/>
      </top>
      <bottom/>
    </border>
    <border>
      <left style="thin">
        <color indexed="63"/>
      </left>
      <right/>
      <top style="hair">
        <color indexed="63"/>
      </top>
      <bottom style="thin">
        <color auto="1"/>
      </bottom>
    </border>
    <border>
      <left/>
      <right style="hair">
        <color indexed="63"/>
      </right>
      <top style="hair">
        <color indexed="63"/>
      </top>
      <bottom style="thin">
        <color auto="1"/>
      </bottom>
    </border>
    <border>
      <left/>
      <right/>
      <top style="thin">
        <color theme="0" tint="-0.349929988384247"/>
      </top>
      <bottom/>
    </border>
    <border>
      <left style="thin">
        <color indexed="63"/>
      </left>
      <right/>
      <top style="hair">
        <color indexed="63"/>
      </top>
      <bottom style="hair">
        <color indexed="63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05">
    <xf numFmtId="0" fontId="0" fillId="0" borderId="0" xfId="0"/>
    <xf numFmtId="0" fontId="14" fillId="2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2" fillId="3" borderId="0" xfId="0" applyFont="1" applyFill="1" applyAlignment="1" applyProtection="1">
      <alignment vertical="center"/>
      <protection locked="0"/>
    </xf>
    <xf numFmtId="0" fontId="2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right" vertical="center"/>
      <protection hidden="1"/>
    </xf>
    <xf numFmtId="0" fontId="2" fillId="3" borderId="0" xfId="0" applyFont="1" applyFill="1" applyAlignment="1" applyProtection="1">
      <alignment horizontal="right" vertical="center"/>
      <protection locked="0"/>
    </xf>
    <xf numFmtId="0" fontId="4" fillId="3" borderId="0" xfId="0" applyFont="1" applyFill="1" applyAlignment="1" applyProtection="1">
      <alignment horizontal="right" vertical="center"/>
      <protection hidden="1"/>
    </xf>
    <xf numFmtId="0" fontId="2" fillId="3" borderId="0" xfId="0" applyFont="1" applyFill="1" applyAlignment="1" applyProtection="1">
      <alignment vertical="center"/>
      <protection hidden="1" locked="0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Protection="1"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2" fillId="3" borderId="1" xfId="0" applyFont="1" applyFill="1" applyBorder="1" applyAlignment="1" applyProtection="1">
      <alignment horizontal="left" vertical="center"/>
      <protection hidden="1"/>
    </xf>
    <xf numFmtId="0" fontId="2" fillId="3" borderId="1" xfId="0" applyFont="1" applyFill="1" applyBorder="1" applyAlignment="1" applyProtection="1">
      <alignment vertical="center"/>
      <protection hidden="1"/>
    </xf>
    <xf numFmtId="0" fontId="3" fillId="3" borderId="1" xfId="0" applyFont="1" applyFill="1" applyBorder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horizontal="right" vertical="center"/>
      <protection hidden="1"/>
    </xf>
    <xf numFmtId="0" fontId="2" fillId="3" borderId="1" xfId="0" applyFont="1" applyFill="1" applyBorder="1" applyAlignment="1" applyProtection="1">
      <alignment vertical="center"/>
      <protection locked="0"/>
    </xf>
    <xf numFmtId="0" fontId="8" fillId="3" borderId="1" xfId="0" applyFont="1" applyFill="1" applyBorder="1" applyAlignment="1" applyProtection="1">
      <alignment horizontal="right" vertical="center"/>
      <protection hidden="1"/>
    </xf>
    <xf numFmtId="0" fontId="9" fillId="3" borderId="0" xfId="0" applyFont="1" applyFill="1" applyAlignment="1" applyProtection="1">
      <alignment horizontal="right" vertical="center"/>
      <protection hidden="1"/>
    </xf>
    <xf numFmtId="0" fontId="9" fillId="3" borderId="0" xfId="0" applyFont="1" applyFill="1" applyAlignment="1" applyProtection="1">
      <alignment horizontal="center"/>
      <protection hidden="1"/>
    </xf>
    <xf numFmtId="0" fontId="5" fillId="3" borderId="0" xfId="0" applyFont="1" applyFill="1" applyAlignment="1" applyProtection="1">
      <alignment horizontal="right"/>
      <protection hidden="1"/>
    </xf>
    <xf numFmtId="9" fontId="9" fillId="3" borderId="0" xfId="0" applyNumberFormat="1" applyFont="1" applyFill="1" applyAlignment="1" applyProtection="1">
      <alignment horizontal="right" vertical="center"/>
      <protection hidden="1"/>
    </xf>
    <xf numFmtId="0" fontId="2" fillId="3" borderId="0" xfId="0" applyFont="1" applyFill="1" applyAlignment="1" applyProtection="1">
      <alignment horizontal="left" vertical="center"/>
      <protection hidden="1"/>
    </xf>
    <xf numFmtId="1" fontId="5" fillId="3" borderId="2" xfId="0" applyNumberFormat="1" applyFont="1" applyFill="1" applyBorder="1" applyAlignment="1" applyProtection="1">
      <alignment horizontal="right" vertical="center" shrinkToFit="1"/>
      <protection locked="0"/>
    </xf>
    <xf numFmtId="1" fontId="5" fillId="3" borderId="0" xfId="0" applyNumberFormat="1" applyFont="1" applyFill="1" applyAlignment="1" applyProtection="1">
      <alignment horizontal="right" vertical="center" shrinkToFit="1"/>
      <protection hidden="1"/>
    </xf>
    <xf numFmtId="9" fontId="5" fillId="3" borderId="0" xfId="0" applyNumberFormat="1" applyFont="1" applyFill="1" applyAlignment="1" applyProtection="1">
      <alignment vertical="center"/>
      <protection hidden="1"/>
    </xf>
    <xf numFmtId="0" fontId="5" fillId="3" borderId="3" xfId="0" applyFont="1" applyFill="1" applyBorder="1" applyAlignment="1" applyProtection="1">
      <alignment horizontal="left" vertical="center"/>
      <protection hidden="1"/>
    </xf>
    <xf numFmtId="0" fontId="10" fillId="3" borderId="3" xfId="0" applyFont="1" applyFill="1" applyBorder="1" applyAlignment="1" applyProtection="1">
      <alignment horizontal="left" vertical="center"/>
      <protection hidden="1"/>
    </xf>
    <xf numFmtId="1" fontId="9" fillId="3" borderId="3" xfId="0" applyNumberFormat="1" applyFont="1" applyFill="1" applyBorder="1" applyAlignment="1" applyProtection="1">
      <alignment horizontal="right" vertical="center" shrinkToFit="1"/>
      <protection hidden="1"/>
    </xf>
    <xf numFmtId="1" fontId="9" fillId="3" borderId="0" xfId="0" applyNumberFormat="1" applyFont="1" applyFill="1" applyAlignment="1" applyProtection="1">
      <alignment horizontal="right" vertical="center" shrinkToFit="1"/>
      <protection hidden="1"/>
    </xf>
    <xf numFmtId="0" fontId="9" fillId="3" borderId="4" xfId="0" applyFont="1" applyFill="1" applyBorder="1" applyAlignment="1" applyProtection="1">
      <alignment vertical="center" wrapText="1"/>
      <protection locked="0"/>
    </xf>
    <xf numFmtId="9" fontId="9" fillId="3" borderId="5" xfId="0" applyNumberFormat="1" applyFont="1" applyFill="1" applyBorder="1" applyAlignment="1" applyProtection="1">
      <alignment horizontal="center" vertical="center"/>
      <protection hidden="1" locked="0"/>
    </xf>
    <xf numFmtId="1" fontId="9" fillId="3" borderId="6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7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0" xfId="0" applyNumberFormat="1" applyFont="1" applyFill="1" applyAlignment="1" applyProtection="1">
      <alignment horizontal="right" vertical="center" shrinkToFit="1"/>
      <protection locked="0"/>
    </xf>
    <xf numFmtId="0" fontId="9" fillId="3" borderId="0" xfId="0" applyFont="1" applyFill="1" applyAlignment="1" applyProtection="1">
      <alignment vertical="center"/>
      <protection locked="0"/>
    </xf>
    <xf numFmtId="9" fontId="9" fillId="3" borderId="0" xfId="0" applyNumberFormat="1" applyFont="1" applyFill="1" applyAlignment="1" applyProtection="1">
      <alignment vertical="center"/>
      <protection locked="0"/>
    </xf>
    <xf numFmtId="0" fontId="9" fillId="3" borderId="8" xfId="0" applyFont="1" applyFill="1" applyBorder="1" applyAlignment="1" applyProtection="1">
      <alignment vertical="center"/>
      <protection locked="0"/>
    </xf>
    <xf numFmtId="9" fontId="9" fillId="3" borderId="9" xfId="0" applyNumberFormat="1" applyFont="1" applyFill="1" applyBorder="1" applyAlignment="1" applyProtection="1">
      <alignment horizontal="center" vertical="center"/>
      <protection hidden="1" locked="0"/>
    </xf>
    <xf numFmtId="1" fontId="9" fillId="3" borderId="9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10" xfId="0" applyNumberFormat="1" applyFont="1" applyFill="1" applyBorder="1" applyAlignment="1" applyProtection="1">
      <alignment horizontal="right" vertical="center" shrinkToFit="1"/>
      <protection locked="0"/>
    </xf>
    <xf numFmtId="1" fontId="5" fillId="3" borderId="11" xfId="0" applyNumberFormat="1" applyFont="1" applyFill="1" applyBorder="1" applyAlignment="1" applyProtection="1">
      <alignment horizontal="right" vertical="center" shrinkToFit="1"/>
      <protection hidden="1"/>
    </xf>
    <xf numFmtId="0" fontId="5" fillId="3" borderId="0" xfId="0" applyFont="1" applyFill="1" applyAlignment="1" applyProtection="1">
      <alignment horizontal="left" vertical="center"/>
      <protection hidden="1"/>
    </xf>
    <xf numFmtId="9" fontId="9" fillId="3" borderId="12" xfId="0" applyNumberFormat="1" applyFont="1" applyFill="1" applyBorder="1" applyAlignment="1" applyProtection="1">
      <alignment vertical="center"/>
      <protection hidden="1"/>
    </xf>
    <xf numFmtId="1" fontId="9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8" xfId="0" applyFont="1" applyFill="1" applyBorder="1" applyAlignment="1" applyProtection="1">
      <alignment horizontal="left" vertical="center"/>
      <protection locked="0"/>
    </xf>
    <xf numFmtId="0" fontId="9" fillId="3" borderId="8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vertical="center"/>
      <protection hidden="1"/>
    </xf>
    <xf numFmtId="1" fontId="9" fillId="3" borderId="9" xfId="0" applyNumberFormat="1" applyFont="1" applyFill="1" applyBorder="1" applyProtection="1">
      <protection hidden="1"/>
    </xf>
    <xf numFmtId="1" fontId="9" fillId="3" borderId="10" xfId="0" applyNumberFormat="1" applyFont="1" applyFill="1" applyBorder="1" applyProtection="1">
      <protection hidden="1"/>
    </xf>
    <xf numFmtId="1" fontId="9" fillId="3" borderId="0" xfId="0" applyNumberFormat="1" applyFont="1" applyFill="1" applyProtection="1">
      <protection hidden="1"/>
    </xf>
    <xf numFmtId="0" fontId="9" fillId="3" borderId="13" xfId="0" applyFont="1" applyFill="1" applyBorder="1" applyAlignment="1" applyProtection="1">
      <alignment horizontal="left"/>
      <protection hidden="1"/>
    </xf>
    <xf numFmtId="1" fontId="9" fillId="3" borderId="14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15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16" xfId="0" applyFont="1" applyFill="1" applyBorder="1" applyAlignment="1" applyProtection="1">
      <alignment horizontal="left" vertical="center"/>
      <protection hidden="1"/>
    </xf>
    <xf numFmtId="0" fontId="5" fillId="3" borderId="16" xfId="0" applyFont="1" applyFill="1" applyBorder="1" applyAlignment="1" applyProtection="1">
      <alignment horizontal="right" vertical="center"/>
      <protection hidden="1"/>
    </xf>
    <xf numFmtId="1" fontId="5" fillId="3" borderId="16" xfId="0" applyNumberFormat="1" applyFont="1" applyFill="1" applyBorder="1" applyAlignment="1" applyProtection="1">
      <alignment horizontal="right" vertical="center" shrinkToFit="1"/>
      <protection hidden="1"/>
    </xf>
    <xf numFmtId="0" fontId="5" fillId="3" borderId="1" xfId="0" applyFont="1" applyFill="1" applyBorder="1" applyAlignment="1" applyProtection="1">
      <alignment vertical="center"/>
      <protection hidden="1"/>
    </xf>
    <xf numFmtId="1" fontId="9" fillId="3" borderId="1" xfId="0" applyNumberFormat="1" applyFont="1" applyFill="1" applyBorder="1" applyAlignment="1" applyProtection="1">
      <alignment horizontal="right" vertical="center" shrinkToFit="1"/>
      <protection hidden="1"/>
    </xf>
    <xf numFmtId="1" fontId="5" fillId="3" borderId="1" xfId="0" applyNumberFormat="1" applyFont="1" applyFill="1" applyBorder="1" applyAlignment="1" applyProtection="1">
      <alignment horizontal="right" vertical="center" shrinkToFit="1"/>
      <protection hidden="1"/>
    </xf>
    <xf numFmtId="1" fontId="9" fillId="3" borderId="0" xfId="0" applyNumberFormat="1" applyFont="1" applyFill="1" applyAlignment="1" applyProtection="1">
      <alignment horizontal="center" shrinkToFit="1"/>
      <protection hidden="1"/>
    </xf>
    <xf numFmtId="1" fontId="5" fillId="3" borderId="0" xfId="0" applyNumberFormat="1" applyFont="1" applyFill="1" applyAlignment="1" applyProtection="1">
      <alignment horizontal="right"/>
      <protection hidden="1"/>
    </xf>
    <xf numFmtId="0" fontId="9" fillId="3" borderId="17" xfId="0" applyFont="1" applyFill="1" applyBorder="1" applyAlignment="1" applyProtection="1">
      <alignment vertical="center"/>
      <protection locked="0"/>
    </xf>
    <xf numFmtId="1" fontId="9" fillId="3" borderId="18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19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20" xfId="0" applyFont="1" applyFill="1" applyBorder="1" applyAlignment="1" applyProtection="1">
      <alignment vertical="center"/>
      <protection locked="0"/>
    </xf>
    <xf numFmtId="9" fontId="9" fillId="3" borderId="20" xfId="0" applyNumberFormat="1" applyFont="1" applyFill="1" applyBorder="1" applyAlignment="1" applyProtection="1">
      <alignment vertical="center"/>
      <protection hidden="1"/>
    </xf>
    <xf numFmtId="1" fontId="9" fillId="3" borderId="20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21" xfId="0" applyFont="1" applyFill="1" applyBorder="1" applyAlignment="1" applyProtection="1">
      <alignment vertical="center"/>
      <protection locked="0"/>
    </xf>
    <xf numFmtId="1" fontId="9" fillId="3" borderId="22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23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24" xfId="0" applyFont="1" applyFill="1" applyBorder="1" applyAlignment="1" applyProtection="1">
      <alignment horizontal="left" vertical="center"/>
      <protection locked="0"/>
    </xf>
    <xf numFmtId="1" fontId="9" fillId="3" borderId="25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26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27" xfId="0" applyFont="1" applyBorder="1" applyAlignment="1" applyProtection="1">
      <alignment horizontal="left" wrapText="1"/>
      <protection locked="0"/>
    </xf>
    <xf numFmtId="0" fontId="9" fillId="0" borderId="27" xfId="0" applyFont="1" applyBorder="1" applyAlignment="1" applyProtection="1">
      <alignment horizontal="left" vertical="top" wrapText="1"/>
      <protection locked="0"/>
    </xf>
    <xf numFmtId="0" fontId="5" fillId="3" borderId="28" xfId="0" applyFont="1" applyFill="1" applyBorder="1" applyAlignment="1" applyProtection="1">
      <alignment horizontal="right" vertical="center"/>
      <protection hidden="1"/>
    </xf>
    <xf numFmtId="1" fontId="5" fillId="3" borderId="28" xfId="0" applyNumberFormat="1" applyFont="1" applyFill="1" applyBorder="1" applyAlignment="1" applyProtection="1">
      <alignment horizontal="right" vertical="center" shrinkToFit="1"/>
      <protection hidden="1"/>
    </xf>
    <xf numFmtId="0" fontId="9" fillId="3" borderId="29" xfId="0" applyFont="1" applyFill="1" applyBorder="1" applyAlignment="1" applyProtection="1">
      <alignment vertical="center"/>
      <protection locked="0"/>
    </xf>
    <xf numFmtId="1" fontId="9" fillId="3" borderId="30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31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9" xfId="0" applyNumberFormat="1" applyFont="1" applyFill="1" applyBorder="1" applyAlignment="1" applyProtection="1">
      <alignment horizontal="right" vertical="center" shrinkToFit="1"/>
      <protection hidden="1" locked="0"/>
    </xf>
    <xf numFmtId="1" fontId="9" fillId="3" borderId="10" xfId="0" applyNumberFormat="1" applyFont="1" applyFill="1" applyBorder="1" applyAlignment="1" applyProtection="1">
      <alignment horizontal="right" vertical="center" shrinkToFit="1"/>
      <protection hidden="1" locked="0"/>
    </xf>
    <xf numFmtId="1" fontId="9" fillId="3" borderId="0" xfId="0" applyNumberFormat="1" applyFont="1" applyFill="1" applyAlignment="1" applyProtection="1">
      <alignment horizontal="right" vertical="center" shrinkToFit="1"/>
      <protection hidden="1" locked="0"/>
    </xf>
    <xf numFmtId="1" fontId="9" fillId="3" borderId="32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33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1" xfId="0" applyFont="1" applyFill="1" applyBorder="1" applyAlignment="1" applyProtection="1">
      <alignment vertical="center"/>
      <protection hidden="1"/>
    </xf>
    <xf numFmtId="0" fontId="5" fillId="3" borderId="1" xfId="0" applyFont="1" applyFill="1" applyBorder="1" applyAlignment="1" applyProtection="1">
      <alignment horizontal="right" vertical="center"/>
      <protection hidden="1"/>
    </xf>
    <xf numFmtId="0" fontId="11" fillId="3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12" fillId="3" borderId="0" xfId="0" applyFont="1" applyFill="1" applyAlignment="1" applyProtection="1">
      <alignment vertical="center"/>
      <protection hidden="1"/>
    </xf>
    <xf numFmtId="0" fontId="11" fillId="3" borderId="1" xfId="0" applyFont="1" applyFill="1" applyBorder="1" applyProtection="1">
      <protection hidden="1"/>
    </xf>
    <xf numFmtId="0" fontId="4" fillId="3" borderId="1" xfId="0" applyFont="1" applyFill="1" applyBorder="1" applyAlignment="1" applyProtection="1">
      <alignment vertical="center"/>
      <protection hidden="1"/>
    </xf>
    <xf numFmtId="0" fontId="12" fillId="3" borderId="1" xfId="0" applyFont="1" applyFill="1" applyBorder="1" applyAlignment="1" applyProtection="1">
      <alignment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9" fillId="3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10" fillId="3" borderId="0" xfId="0" applyFont="1" applyFill="1" applyAlignment="1" applyProtection="1">
      <alignment horizontal="left" vertical="center"/>
      <protection hidden="1"/>
    </xf>
    <xf numFmtId="0" fontId="9" fillId="3" borderId="8" xfId="0" applyFont="1" applyFill="1" applyBorder="1" applyAlignment="1" applyProtection="1">
      <alignment vertical="center"/>
      <protection hidden="1"/>
    </xf>
    <xf numFmtId="2" fontId="9" fillId="3" borderId="0" xfId="0" applyNumberFormat="1" applyFont="1" applyFill="1" applyAlignment="1" applyProtection="1">
      <alignment vertical="center"/>
      <protection locked="0"/>
    </xf>
    <xf numFmtId="0" fontId="9" fillId="3" borderId="16" xfId="0" applyFont="1" applyFill="1" applyBorder="1" applyAlignment="1" applyProtection="1">
      <alignment vertical="center"/>
      <protection hidden="1"/>
    </xf>
    <xf numFmtId="0" fontId="5" fillId="3" borderId="3" xfId="0" applyFont="1" applyFill="1" applyBorder="1" applyAlignment="1" applyProtection="1">
      <alignment horizontal="right" vertical="center"/>
      <protection hidden="1"/>
    </xf>
    <xf numFmtId="1" fontId="9" fillId="3" borderId="3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11" xfId="0" applyFont="1" applyFill="1" applyBorder="1" applyAlignment="1" applyProtection="1">
      <alignment vertical="center"/>
      <protection hidden="1"/>
    </xf>
    <xf numFmtId="0" fontId="5" fillId="3" borderId="11" xfId="0" applyFont="1" applyFill="1" applyBorder="1" applyAlignment="1" applyProtection="1">
      <alignment horizontal="right" vertical="center"/>
      <protection hidden="1"/>
    </xf>
    <xf numFmtId="0" fontId="11" fillId="3" borderId="0" xfId="0" applyFont="1" applyFill="1"/>
    <xf numFmtId="0" fontId="5" fillId="3" borderId="12" xfId="0" applyFont="1" applyFill="1" applyBorder="1" applyAlignment="1" applyProtection="1">
      <alignment horizontal="right" vertical="center"/>
      <protection hidden="1"/>
    </xf>
    <xf numFmtId="1" fontId="5" fillId="3" borderId="12" xfId="0" applyNumberFormat="1" applyFont="1" applyFill="1" applyBorder="1" applyAlignment="1" applyProtection="1">
      <alignment horizontal="right" vertical="center" shrinkToFit="1"/>
      <protection hidden="1"/>
    </xf>
    <xf numFmtId="1" fontId="9" fillId="3" borderId="9" xfId="0" applyNumberFormat="1" applyFont="1" applyFill="1" applyBorder="1" applyProtection="1">
      <protection locked="0"/>
    </xf>
    <xf numFmtId="1" fontId="9" fillId="3" borderId="10" xfId="0" applyNumberFormat="1" applyFont="1" applyFill="1" applyBorder="1" applyProtection="1">
      <protection locked="0"/>
    </xf>
    <xf numFmtId="0" fontId="9" fillId="3" borderId="34" xfId="0" applyFont="1" applyFill="1" applyBorder="1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0" fontId="5" fillId="3" borderId="1" xfId="0" applyFont="1" applyFill="1" applyBorder="1" applyAlignment="1" applyProtection="1">
      <alignment horizontal="left" vertical="center"/>
      <protection hidden="1"/>
    </xf>
    <xf numFmtId="4" fontId="9" fillId="3" borderId="1" xfId="0" applyNumberFormat="1" applyFont="1" applyFill="1" applyBorder="1" applyAlignment="1" applyProtection="1">
      <alignment horizontal="right" vertical="center" shrinkToFit="1"/>
      <protection hidden="1"/>
    </xf>
    <xf numFmtId="4" fontId="5" fillId="3" borderId="1" xfId="0" applyNumberFormat="1" applyFont="1" applyFill="1" applyBorder="1" applyAlignment="1" applyProtection="1">
      <alignment horizontal="right" vertical="center" shrinkToFit="1"/>
      <protection hidden="1"/>
    </xf>
    <xf numFmtId="4" fontId="9" fillId="3" borderId="0" xfId="0" applyNumberFormat="1" applyFont="1" applyFill="1" applyAlignment="1" applyProtection="1">
      <alignment horizontal="center" vertical="center" shrinkToFit="1"/>
      <protection hidden="1"/>
    </xf>
    <xf numFmtId="4" fontId="9" fillId="3" borderId="0" xfId="0" applyNumberFormat="1" applyFont="1" applyFill="1" applyAlignment="1" applyProtection="1">
      <alignment horizontal="right" vertical="center" shrinkToFit="1"/>
      <protection hidden="1"/>
    </xf>
    <xf numFmtId="4" fontId="5" fillId="3" borderId="0" xfId="0" applyNumberFormat="1" applyFont="1" applyFill="1" applyAlignment="1" applyProtection="1">
      <alignment horizontal="right" vertical="center"/>
      <protection hidden="1"/>
    </xf>
    <xf numFmtId="0" fontId="9" fillId="3" borderId="28" xfId="0" applyFont="1" applyFill="1" applyBorder="1" applyAlignment="1" applyProtection="1">
      <alignment vertical="center"/>
      <protection hidden="1"/>
    </xf>
    <xf numFmtId="9" fontId="9" fillId="3" borderId="28" xfId="0" applyNumberFormat="1" applyFont="1" applyFill="1" applyBorder="1" applyAlignment="1" applyProtection="1">
      <alignment vertical="center"/>
      <protection hidden="1"/>
    </xf>
    <xf numFmtId="1" fontId="9" fillId="3" borderId="28" xfId="0" applyNumberFormat="1" applyFont="1" applyFill="1" applyBorder="1" applyAlignment="1" applyProtection="1">
      <alignment horizontal="right" vertical="center" shrinkToFit="1"/>
      <protection locked="0"/>
    </xf>
    <xf numFmtId="0" fontId="5" fillId="3" borderId="12" xfId="0" applyFont="1" applyFill="1" applyBorder="1" applyAlignment="1" applyProtection="1">
      <alignment vertical="center"/>
      <protection hidden="1"/>
    </xf>
    <xf numFmtId="1" fontId="9" fillId="3" borderId="12" xfId="0" applyNumberFormat="1" applyFont="1" applyFill="1" applyBorder="1" applyAlignment="1" applyProtection="1">
      <alignment horizontal="right" vertical="center" shrinkToFit="1"/>
      <protection hidden="1"/>
    </xf>
    <xf numFmtId="0" fontId="9" fillId="3" borderId="0" xfId="0" applyFont="1" applyFill="1" applyAlignment="1" applyProtection="1">
      <alignment vertical="center"/>
      <protection locked="0"/>
    </xf>
    <xf numFmtId="1" fontId="9" fillId="3" borderId="32" xfId="0" applyNumberFormat="1" applyFont="1" applyFill="1" applyBorder="1" applyAlignment="1" applyProtection="1">
      <alignment horizontal="right" vertical="center" shrinkToFit="1"/>
      <protection hidden="1"/>
    </xf>
    <xf numFmtId="1" fontId="9" fillId="3" borderId="33" xfId="0" applyNumberFormat="1" applyFont="1" applyFill="1" applyBorder="1" applyAlignment="1" applyProtection="1">
      <alignment horizontal="right" vertical="center" shrinkToFit="1"/>
      <protection hidden="1"/>
    </xf>
    <xf numFmtId="0" fontId="9" fillId="3" borderId="1" xfId="0" applyFont="1" applyFill="1" applyBorder="1" applyProtection="1">
      <protection hidden="1"/>
    </xf>
    <xf numFmtId="0" fontId="13" fillId="2" borderId="0" xfId="0" applyFont="1" applyFill="1" applyProtection="1">
      <protection hidden="1"/>
    </xf>
    <xf numFmtId="0" fontId="13" fillId="3" borderId="0" xfId="0" applyFont="1" applyFill="1" applyProtection="1">
      <protection hidden="1"/>
    </xf>
    <xf numFmtId="0" fontId="13" fillId="3" borderId="1" xfId="0" applyFont="1" applyFill="1" applyBorder="1" applyProtection="1">
      <protection hidden="1"/>
    </xf>
    <xf numFmtId="1" fontId="5" fillId="3" borderId="0" xfId="0" applyNumberFormat="1" applyFont="1" applyFill="1" applyProtection="1">
      <protection hidden="1"/>
    </xf>
    <xf numFmtId="2" fontId="13" fillId="3" borderId="0" xfId="0" applyNumberFormat="1" applyFont="1" applyFill="1" applyProtection="1">
      <protection hidden="1"/>
    </xf>
    <xf numFmtId="0" fontId="13" fillId="3" borderId="0" xfId="0" applyFont="1" applyFill="1" applyProtection="1">
      <protection locked="0"/>
    </xf>
    <xf numFmtId="0" fontId="13" fillId="3" borderId="0" xfId="0" applyFont="1" applyFill="1" applyAlignment="1" applyProtection="1">
      <alignment horizontal="center"/>
      <protection hidden="1"/>
    </xf>
    <xf numFmtId="0" fontId="9" fillId="3" borderId="35" xfId="0" applyFont="1" applyFill="1" applyBorder="1" applyProtection="1">
      <protection hidden="1"/>
    </xf>
    <xf numFmtId="1" fontId="13" fillId="3" borderId="1" xfId="0" applyNumberFormat="1" applyFont="1" applyFill="1" applyBorder="1" applyProtection="1">
      <protection hidden="1"/>
    </xf>
    <xf numFmtId="0" fontId="9" fillId="0" borderId="27" xfId="0" applyFont="1" applyBorder="1" applyAlignment="1" applyProtection="1">
      <alignment horizontal="left" wrapText="1"/>
      <protection locked="0"/>
    </xf>
    <xf numFmtId="0" fontId="9" fillId="0" borderId="27" xfId="0" applyFont="1" applyBorder="1" applyAlignment="1">
      <alignment wrapText="1"/>
    </xf>
    <xf numFmtId="0" fontId="9" fillId="0" borderId="27" xfId="0" applyFont="1" applyBorder="1" applyAlignment="1" applyProtection="1">
      <alignment horizontal="left" vertical="top" wrapText="1"/>
      <protection locked="0"/>
    </xf>
    <xf numFmtId="0" fontId="9" fillId="3" borderId="0" xfId="0" applyFont="1" applyFill="1" applyProtection="1">
      <protection hidden="1" locked="0"/>
    </xf>
    <xf numFmtId="0" fontId="9" fillId="3" borderId="0" xfId="0" applyFont="1" applyFill="1" applyProtection="1">
      <protection locked="0"/>
    </xf>
    <xf numFmtId="0" fontId="9" fillId="3" borderId="8" xfId="0" applyFont="1" applyFill="1" applyBorder="1" applyAlignment="1" applyProtection="1">
      <alignment vertical="center" wrapText="1"/>
      <protection locked="0"/>
    </xf>
    <xf numFmtId="0" fontId="9" fillId="0" borderId="27" xfId="0" applyFont="1" applyBorder="1" applyAlignment="1">
      <alignment wrapText="1"/>
    </xf>
    <xf numFmtId="9" fontId="9" fillId="3" borderId="6" xfId="0" applyNumberFormat="1" applyFont="1" applyFill="1" applyBorder="1" applyAlignment="1" applyProtection="1">
      <alignment horizontal="center" vertical="center"/>
      <protection hidden="1"/>
    </xf>
    <xf numFmtId="9" fontId="9" fillId="3" borderId="30" xfId="0" applyNumberFormat="1" applyFont="1" applyFill="1" applyBorder="1" applyAlignment="1" applyProtection="1">
      <alignment horizontal="center" vertical="center"/>
      <protection hidden="1"/>
    </xf>
    <xf numFmtId="9" fontId="9" fillId="3" borderId="9" xfId="0" applyNumberFormat="1" applyFont="1" applyFill="1" applyBorder="1" applyAlignment="1" applyProtection="1">
      <alignment horizontal="center" vertical="center"/>
      <protection hidden="1"/>
    </xf>
    <xf numFmtId="9" fontId="9" fillId="3" borderId="32" xfId="0" applyNumberFormat="1" applyFont="1" applyFill="1" applyBorder="1" applyAlignment="1" applyProtection="1">
      <alignment horizontal="center" vertical="center"/>
      <protection hidden="1"/>
    </xf>
    <xf numFmtId="9" fontId="9" fillId="3" borderId="30" xfId="0" applyNumberFormat="1" applyFont="1" applyFill="1" applyBorder="1" applyAlignment="1" applyProtection="1">
      <alignment horizontal="center" vertical="center"/>
      <protection hidden="1" locked="0"/>
    </xf>
    <xf numFmtId="0" fontId="5" fillId="3" borderId="36" xfId="0" applyFont="1" applyFill="1" applyBorder="1" applyAlignment="1" applyProtection="1">
      <alignment vertical="center"/>
      <protection hidden="1"/>
    </xf>
    <xf numFmtId="9" fontId="9" fillId="3" borderId="37" xfId="0" applyNumberFormat="1" applyFont="1" applyFill="1" applyBorder="1" applyAlignment="1" applyProtection="1">
      <alignment horizontal="center" vertical="center"/>
      <protection hidden="1" locked="0"/>
    </xf>
    <xf numFmtId="0" fontId="9" fillId="3" borderId="34" xfId="0" applyFont="1" applyFill="1" applyBorder="1" applyAlignment="1" applyProtection="1">
      <alignment horizontal="left" vertical="center"/>
      <protection locked="0"/>
    </xf>
    <xf numFmtId="9" fontId="9" fillId="3" borderId="38" xfId="0" applyNumberFormat="1" applyFont="1" applyFill="1" applyBorder="1" applyAlignment="1" applyProtection="1">
      <alignment horizontal="center" vertical="center"/>
      <protection hidden="1" locked="0"/>
    </xf>
    <xf numFmtId="0" fontId="13" fillId="2" borderId="0" xfId="0" applyFont="1" applyFill="1" applyAlignment="1" applyProtection="1">
      <alignment vertical="top"/>
      <protection hidden="1"/>
    </xf>
    <xf numFmtId="0" fontId="13" fillId="3" borderId="0" xfId="0" applyFont="1" applyFill="1" applyAlignment="1" applyProtection="1">
      <alignment vertical="top"/>
      <protection hidden="1"/>
    </xf>
    <xf numFmtId="0" fontId="9" fillId="3" borderId="12" xfId="0" applyFont="1" applyFill="1" applyBorder="1" applyAlignment="1" applyProtection="1">
      <alignment vertical="top"/>
      <protection hidden="1"/>
    </xf>
    <xf numFmtId="0" fontId="5" fillId="3" borderId="12" xfId="0" applyFont="1" applyFill="1" applyBorder="1" applyAlignment="1" applyProtection="1">
      <alignment horizontal="right" vertical="top"/>
      <protection hidden="1"/>
    </xf>
    <xf numFmtId="1" fontId="5" fillId="3" borderId="28" xfId="0" applyNumberFormat="1" applyFont="1" applyFill="1" applyBorder="1" applyAlignment="1" applyProtection="1">
      <alignment horizontal="right" vertical="top" shrinkToFit="1"/>
      <protection hidden="1"/>
    </xf>
    <xf numFmtId="1" fontId="9" fillId="3" borderId="0" xfId="0" applyNumberFormat="1" applyFont="1" applyFill="1" applyAlignment="1" applyProtection="1">
      <alignment horizontal="right" vertical="top" shrinkToFit="1"/>
      <protection hidden="1"/>
    </xf>
    <xf numFmtId="1" fontId="5" fillId="3" borderId="0" xfId="0" applyNumberFormat="1" applyFont="1" applyFill="1" applyAlignment="1" applyProtection="1">
      <alignment horizontal="right" vertical="top" shrinkToFit="1"/>
      <protection hidden="1"/>
    </xf>
    <xf numFmtId="1" fontId="9" fillId="3" borderId="0" xfId="0" applyNumberFormat="1" applyFont="1" applyFill="1" applyAlignment="1" applyProtection="1">
      <alignment vertical="top"/>
      <protection hidden="1"/>
    </xf>
    <xf numFmtId="0" fontId="5" fillId="3" borderId="0" xfId="0" applyFont="1" applyFill="1" applyAlignment="1" applyProtection="1">
      <alignment vertical="top"/>
      <protection hidden="1"/>
    </xf>
    <xf numFmtId="0" fontId="9" fillId="3" borderId="0" xfId="0" applyFont="1" applyFill="1" applyAlignment="1" applyProtection="1">
      <alignment vertical="top"/>
      <protection hidden="1"/>
    </xf>
    <xf numFmtId="0" fontId="9" fillId="3" borderId="0" xfId="0" applyFont="1" applyFill="1" applyAlignment="1" applyProtection="1">
      <alignment vertical="top"/>
      <protection hidden="1" locked="0"/>
    </xf>
    <xf numFmtId="9" fontId="9" fillId="3" borderId="14" xfId="0" applyNumberFormat="1" applyFont="1" applyFill="1" applyBorder="1" applyAlignment="1" applyProtection="1">
      <alignment horizontal="center" vertical="center"/>
      <protection hidden="1" locked="0"/>
    </xf>
    <xf numFmtId="0" fontId="9" fillId="3" borderId="39" xfId="0" applyFont="1" applyFill="1" applyBorder="1" applyAlignment="1" applyProtection="1">
      <alignment vertical="center"/>
      <protection locked="0"/>
    </xf>
    <xf numFmtId="0" fontId="9" fillId="3" borderId="40" xfId="0" applyFont="1" applyFill="1" applyBorder="1" applyAlignment="1" applyProtection="1">
      <alignment vertical="center"/>
      <protection locked="0"/>
    </xf>
    <xf numFmtId="1" fontId="9" fillId="3" borderId="41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42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43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44" xfId="0" applyFont="1" applyFill="1" applyBorder="1" applyAlignment="1" applyProtection="1">
      <alignment vertical="center"/>
      <protection locked="0"/>
    </xf>
    <xf numFmtId="9" fontId="9" fillId="3" borderId="27" xfId="0" applyNumberFormat="1" applyFont="1" applyFill="1" applyBorder="1" applyAlignment="1" applyProtection="1">
      <alignment horizontal="center" vertical="center"/>
      <protection hidden="1" locked="0"/>
    </xf>
    <xf numFmtId="1" fontId="9" fillId="3" borderId="27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45" xfId="0" applyNumberFormat="1" applyFont="1" applyFill="1" applyBorder="1" applyAlignment="1" applyProtection="1">
      <alignment horizontal="right" vertical="center" shrinkToFit="1"/>
      <protection locked="0"/>
    </xf>
    <xf numFmtId="1" fontId="5" fillId="3" borderId="27" xfId="0" applyNumberFormat="1" applyFont="1" applyFill="1" applyBorder="1" applyAlignment="1" applyProtection="1">
      <alignment horizontal="right" vertical="center" shrinkToFit="1"/>
      <protection hidden="1"/>
    </xf>
    <xf numFmtId="1" fontId="5" fillId="3" borderId="45" xfId="0" applyNumberFormat="1" applyFont="1" applyFill="1" applyBorder="1" applyAlignment="1" applyProtection="1">
      <alignment horizontal="right" vertical="center" shrinkToFit="1"/>
      <protection hidden="1"/>
    </xf>
    <xf numFmtId="0" fontId="2" fillId="3" borderId="0" xfId="0" applyFont="1" applyFill="1" applyProtection="1">
      <protection hidden="1"/>
    </xf>
    <xf numFmtId="0" fontId="5" fillId="4" borderId="0" xfId="0" applyFont="1" applyFill="1" applyAlignment="1" applyProtection="1">
      <alignment horizontal="left" vertical="center"/>
      <protection hidden="1"/>
    </xf>
    <xf numFmtId="0" fontId="5" fillId="4" borderId="0" xfId="0" applyFont="1" applyFill="1" applyAlignment="1" applyProtection="1">
      <alignment vertical="center"/>
      <protection hidden="1"/>
    </xf>
    <xf numFmtId="0" fontId="9" fillId="4" borderId="8" xfId="0" applyFont="1" applyFill="1" applyBorder="1" applyAlignment="1" applyProtection="1">
      <alignment horizontal="left" vertical="center"/>
      <protection locked="0"/>
    </xf>
    <xf numFmtId="0" fontId="9" fillId="4" borderId="21" xfId="0" applyFont="1" applyFill="1" applyBorder="1" applyAlignment="1" applyProtection="1">
      <alignment vertical="center"/>
      <protection locked="0"/>
    </xf>
    <xf numFmtId="0" fontId="5" fillId="4" borderId="12" xfId="0" applyFont="1" applyFill="1" applyBorder="1" applyAlignment="1" applyProtection="1">
      <alignment horizontal="left" vertical="center"/>
      <protection hidden="1"/>
    </xf>
    <xf numFmtId="0" fontId="5" fillId="4" borderId="3" xfId="0" applyFont="1" applyFill="1" applyBorder="1" applyAlignment="1" applyProtection="1">
      <alignment horizontal="left" vertical="center"/>
      <protection hidden="1"/>
    </xf>
    <xf numFmtId="0" fontId="5" fillId="4" borderId="12" xfId="0" applyFont="1" applyFill="1" applyBorder="1" applyAlignment="1" applyProtection="1">
      <alignment vertical="center"/>
      <protection hidden="1"/>
    </xf>
    <xf numFmtId="0" fontId="9" fillId="3" borderId="46" xfId="0" applyFont="1" applyFill="1" applyBorder="1" applyAlignment="1" applyProtection="1">
      <alignment horizontal="left" vertical="center"/>
      <protection hidden="1"/>
    </xf>
    <xf numFmtId="0" fontId="9" fillId="3" borderId="47" xfId="0" applyFont="1" applyFill="1" applyBorder="1" applyAlignment="1" applyProtection="1">
      <alignment horizontal="left" vertical="center"/>
      <protection hidden="1"/>
    </xf>
    <xf numFmtId="0" fontId="5" fillId="3" borderId="48" xfId="0" applyFont="1" applyFill="1" applyBorder="1" applyAlignment="1" applyProtection="1">
      <alignment horizontal="left" vertical="center"/>
      <protection locked="0"/>
    </xf>
    <xf numFmtId="0" fontId="5" fillId="3" borderId="49" xfId="0" applyFont="1" applyFill="1" applyBorder="1" applyAlignment="1" applyProtection="1">
      <alignment horizontal="left" vertical="center"/>
      <protection locked="0"/>
    </xf>
    <xf numFmtId="0" fontId="5" fillId="3" borderId="50" xfId="0" applyFont="1" applyFill="1" applyBorder="1" applyAlignment="1" applyProtection="1">
      <alignment horizontal="left" vertical="center"/>
      <protection locked="0"/>
    </xf>
    <xf numFmtId="0" fontId="5" fillId="3" borderId="44" xfId="0" applyFont="1" applyFill="1" applyBorder="1" applyAlignment="1" applyProtection="1">
      <alignment horizontal="left" vertical="center"/>
      <protection hidden="1"/>
    </xf>
    <xf numFmtId="0" fontId="5" fillId="3" borderId="27" xfId="0" applyFont="1" applyFill="1" applyBorder="1" applyAlignment="1" applyProtection="1">
      <alignment horizontal="left" vertical="center"/>
      <protection hidden="1"/>
    </xf>
    <xf numFmtId="0" fontId="9" fillId="3" borderId="51" xfId="0" applyFont="1" applyFill="1" applyBorder="1" applyAlignment="1" applyProtection="1">
      <alignment horizontal="left" vertical="center"/>
      <protection locked="0"/>
    </xf>
    <xf numFmtId="0" fontId="9" fillId="3" borderId="52" xfId="0" applyFont="1" applyFill="1" applyBorder="1" applyAlignment="1" applyProtection="1">
      <alignment horizontal="left" vertical="center"/>
      <protection locked="0"/>
    </xf>
    <xf numFmtId="0" fontId="9" fillId="3" borderId="53" xfId="0" applyFont="1" applyFill="1" applyBorder="1" applyAlignment="1" applyProtection="1">
      <alignment horizontal="left" vertical="center"/>
      <protection locked="0"/>
    </xf>
    <xf numFmtId="0" fontId="9" fillId="3" borderId="54" xfId="0" applyFont="1" applyFill="1" applyBorder="1" applyAlignment="1" applyProtection="1">
      <alignment horizontal="left" vertical="center"/>
      <protection locked="0"/>
    </xf>
    <xf numFmtId="0" fontId="9" fillId="3" borderId="55" xfId="0" applyFont="1" applyFill="1" applyBorder="1" applyAlignment="1" applyProtection="1">
      <alignment horizontal="left" vertical="center"/>
      <protection locked="0"/>
    </xf>
    <xf numFmtId="0" fontId="9" fillId="3" borderId="56" xfId="0" applyFont="1" applyFill="1" applyBorder="1" applyAlignment="1" applyProtection="1">
      <alignment horizontal="left" vertical="center"/>
      <protection locked="0"/>
    </xf>
    <xf numFmtId="0" fontId="9" fillId="3" borderId="57" xfId="0" applyFont="1" applyFill="1" applyBorder="1" applyAlignment="1" applyProtection="1">
      <alignment horizontal="left" vertical="center"/>
      <protection hidden="1"/>
    </xf>
    <xf numFmtId="0" fontId="9" fillId="3" borderId="58" xfId="0" applyFont="1" applyFill="1" applyBorder="1" applyAlignment="1" applyProtection="1">
      <alignment horizontal="left" vertical="center"/>
      <protection hidden="1"/>
    </xf>
    <xf numFmtId="0" fontId="7" fillId="3" borderId="59" xfId="0" applyFont="1" applyFill="1" applyBorder="1" applyAlignment="1" applyProtection="1">
      <alignment horizontal="center" vertical="top"/>
      <protection hidden="1"/>
    </xf>
    <xf numFmtId="0" fontId="5" fillId="3" borderId="28" xfId="0" applyFont="1" applyFill="1" applyBorder="1" applyAlignment="1" applyProtection="1">
      <alignment horizontal="left" vertical="center"/>
      <protection hidden="1"/>
    </xf>
    <xf numFmtId="0" fontId="9" fillId="3" borderId="60" xfId="0" applyFont="1" applyFill="1" applyBorder="1" applyAlignment="1" applyProtection="1">
      <alignment horizontal="left" vertical="center"/>
      <protection hidden="1"/>
    </xf>
    <xf numFmtId="0" fontId="9" fillId="3" borderId="54" xfId="0" applyFont="1" applyFill="1" applyBorder="1" applyAlignment="1" applyProtection="1">
      <alignment horizontal="left" vertical="center"/>
      <protection hidden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"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name val="Cambria"/>
        <color theme="1"/>
      </font>
      <fill>
        <patternFill>
          <bgColor indexed="9"/>
        </patternFill>
      </fill>
    </dxf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name val="Cambria"/>
        <color theme="1"/>
      </font>
      <fill>
        <patternFill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calcChain" Target="calcChain.xml" /><Relationship Id="rId2" Type="http://schemas.openxmlformats.org/officeDocument/2006/relationships/styles" Target="styles.xml" /><Relationship Id="rId5" Type="http://schemas.openxmlformats.org/officeDocument/2006/relationships/sharedStrings" Target="sharedStrings.xml" /><Relationship Id="rId4" Type="http://schemas.openxmlformats.org/officeDocument/2006/relationships/worksheet" Target="worksheets/sheet2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201"/>
  <sheetViews>
    <sheetView zoomScaleSheetLayoutView="85" workbookViewId="0" topLeftCell="A1">
      <selection pane="topLeft" activeCell="K3" sqref="K3"/>
    </sheetView>
  </sheetViews>
  <sheetFormatPr defaultColWidth="0" defaultRowHeight="0" customHeight="1" zeroHeight="1"/>
  <cols>
    <col min="1" max="1" width="1.28571428571429" style="130" customWidth="1"/>
    <col min="2" max="2" width="1.28571428571429" style="131" customWidth="1"/>
    <col min="3" max="3" width="1.57142857142857" style="131" customWidth="1"/>
    <col min="4" max="4" width="46.2857142857143" style="131" customWidth="1"/>
    <col min="5" max="5" width="6.42857142857143" style="131" customWidth="1"/>
    <col min="6" max="17" width="8.28571428571429" style="131" customWidth="1"/>
    <col min="18" max="18" width="1.71428571428571" style="131" customWidth="1"/>
    <col min="19" max="19" width="10.2857142857143" style="131" customWidth="1"/>
    <col min="20" max="20" width="1.71428571428571" style="131" customWidth="1"/>
    <col min="21" max="21" width="0.714285714285714" style="130" customWidth="1"/>
    <col min="22" max="22" width="5.71428571428571" style="131" hidden="1" customWidth="1"/>
    <col min="23" max="23" width="5.28571428571429" style="131" hidden="1" customWidth="1"/>
    <col min="24" max="24" width="9.28571428571429" style="131" hidden="1" customWidth="1"/>
    <col min="25" max="25" width="8.57142857142857" style="131" hidden="1" customWidth="1"/>
    <col min="26" max="26" width="9.28571428571429" style="131" hidden="1" customWidth="1"/>
    <col min="27" max="27" width="2.57142857142857" style="131" hidden="1" customWidth="1"/>
    <col min="28" max="29" width="9.28571428571429" style="131" hidden="1" customWidth="1"/>
    <col min="30" max="30" width="17.5714285714286" style="131" hidden="1" customWidth="1"/>
    <col min="31" max="109" width="9.28571428571429" style="131" hidden="1" customWidth="1"/>
    <col min="110" max="16384" width="8.71428571428571" style="131" hidden="1"/>
  </cols>
  <sheetData>
    <row r="1" spans="26:28" s="130" customFormat="1" ht="5.25" customHeight="1">
      <c r="Z1" s="130">
        <v>1</v>
      </c>
      <c r="AB1" s="130">
        <v>1</v>
      </c>
    </row>
    <row r="2" spans="3:39" ht="18">
      <c r="C2" s="3"/>
      <c r="D2" s="4" t="s">
        <v>82</v>
      </c>
      <c r="F2" s="5"/>
      <c r="G2" s="6"/>
      <c r="H2" s="6"/>
      <c r="I2" s="6"/>
      <c r="J2" s="3"/>
      <c r="K2" s="3"/>
      <c r="L2" s="3"/>
      <c r="M2" s="3"/>
      <c r="N2" s="7"/>
      <c r="O2" s="4"/>
      <c r="P2" s="4"/>
      <c r="Q2" s="5"/>
      <c r="R2" s="4"/>
      <c r="S2" s="8" t="s">
        <v>78</v>
      </c>
      <c r="T2" s="5"/>
      <c r="V2" s="9">
        <v>2</v>
      </c>
      <c r="W2" s="4"/>
      <c r="AB2" s="5">
        <v>1</v>
      </c>
      <c r="AC2" s="5" t="s">
        <v>0</v>
      </c>
      <c r="AD2" s="5">
        <v>1</v>
      </c>
      <c r="AE2" s="5" t="str">
        <f>"A"&amp;AM56</f>
        <v>A7</v>
      </c>
      <c r="AL2" s="131">
        <v>1</v>
      </c>
      <c r="AM2" s="131">
        <v>7</v>
      </c>
    </row>
    <row r="3" spans="3:31" ht="15.75">
      <c r="C3" s="188"/>
      <c r="D3" s="189"/>
      <c r="E3" s="4"/>
      <c r="F3" s="188"/>
      <c r="G3" s="190"/>
      <c r="H3" s="189"/>
      <c r="I3" s="4"/>
      <c r="L3" s="4"/>
      <c r="M3" s="4"/>
      <c r="N3" s="4"/>
      <c r="O3" s="10"/>
      <c r="P3" s="11"/>
      <c r="Q3" s="4"/>
      <c r="R3" s="4"/>
      <c r="S3" s="6"/>
      <c r="T3" s="5"/>
      <c r="V3" s="9">
        <v>1</v>
      </c>
      <c r="W3" s="4"/>
      <c r="AB3" s="5"/>
      <c r="AC3" s="98" t="s">
        <v>1</v>
      </c>
      <c r="AD3" s="5"/>
      <c r="AE3" s="5"/>
    </row>
    <row r="4" spans="3:31" ht="9.75" customHeight="1">
      <c r="C4" s="3"/>
      <c r="D4" s="13" t="s">
        <v>2</v>
      </c>
      <c r="F4" s="201" t="s">
        <v>83</v>
      </c>
      <c r="G4" s="201"/>
      <c r="H4" s="201"/>
      <c r="I4" s="6"/>
      <c r="J4" s="3"/>
      <c r="K4" s="3"/>
      <c r="L4" s="3"/>
      <c r="M4" s="3"/>
      <c r="N4" s="7"/>
      <c r="O4" s="4"/>
      <c r="P4" s="4"/>
      <c r="Q4" s="5"/>
      <c r="R4" s="4"/>
      <c r="S4" s="4"/>
      <c r="T4" s="5"/>
      <c r="V4" s="9"/>
      <c r="W4" s="4"/>
      <c r="AB4" s="5"/>
      <c r="AC4" s="5"/>
      <c r="AD4" s="5"/>
      <c r="AE4" s="5"/>
    </row>
    <row r="5" spans="3:31" ht="20.25" customHeight="1" thickBot="1">
      <c r="C5" s="14" t="s">
        <v>3</v>
      </c>
      <c r="D5" s="15"/>
      <c r="E5" s="132"/>
      <c r="F5" s="16"/>
      <c r="G5" s="17"/>
      <c r="H5" s="17"/>
      <c r="I5" s="17"/>
      <c r="J5" s="18"/>
      <c r="K5" s="18"/>
      <c r="L5" s="15"/>
      <c r="M5" s="17"/>
      <c r="N5" s="15"/>
      <c r="O5" s="17"/>
      <c r="P5" s="15"/>
      <c r="Q5" s="19"/>
      <c r="R5" s="16"/>
      <c r="S5" s="15"/>
      <c r="T5" s="5"/>
      <c r="V5" s="4"/>
      <c r="W5" s="4"/>
      <c r="AB5" s="5"/>
      <c r="AD5" s="5"/>
      <c r="AE5" s="5"/>
    </row>
    <row r="6" spans="4:39" ht="17.25" customHeight="1" thickTop="1">
      <c r="D6" s="20"/>
      <c r="E6" s="10" t="s">
        <v>4</v>
      </c>
      <c r="F6" s="21">
        <v>1</v>
      </c>
      <c r="G6" s="21">
        <v>2</v>
      </c>
      <c r="H6" s="21">
        <v>3</v>
      </c>
      <c r="I6" s="21">
        <v>4</v>
      </c>
      <c r="J6" s="21">
        <v>5</v>
      </c>
      <c r="K6" s="21">
        <v>6</v>
      </c>
      <c r="L6" s="21">
        <v>7</v>
      </c>
      <c r="M6" s="21">
        <v>8</v>
      </c>
      <c r="N6" s="21">
        <v>9</v>
      </c>
      <c r="O6" s="21">
        <v>10</v>
      </c>
      <c r="P6" s="21">
        <v>11</v>
      </c>
      <c r="Q6" s="21">
        <v>12</v>
      </c>
      <c r="R6" s="21"/>
      <c r="S6" s="22" t="s">
        <v>5</v>
      </c>
      <c r="T6" s="98"/>
      <c r="V6" s="23"/>
      <c r="W6" s="20"/>
      <c r="AB6" s="98"/>
      <c r="AD6" s="98" t="s">
        <v>6</v>
      </c>
      <c r="AE6" s="98"/>
      <c r="AL6" s="131">
        <v>2</v>
      </c>
      <c r="AM6" s="131">
        <v>8</v>
      </c>
    </row>
    <row r="7" spans="3:39" ht="11.25" customHeight="1">
      <c r="C7" s="24"/>
      <c r="D7" s="22"/>
      <c r="E7" s="10" t="s">
        <v>7</v>
      </c>
      <c r="F7" s="25">
        <v>0</v>
      </c>
      <c r="G7" s="26">
        <f>F84</f>
        <v>0</v>
      </c>
      <c r="H7" s="26">
        <f t="shared" si="0" ref="H7:Q7">G84</f>
        <v>0</v>
      </c>
      <c r="I7" s="26">
        <f t="shared" si="0"/>
        <v>0</v>
      </c>
      <c r="J7" s="26">
        <f t="shared" si="0"/>
        <v>0</v>
      </c>
      <c r="K7" s="26">
        <f t="shared" si="0"/>
        <v>0</v>
      </c>
      <c r="L7" s="26">
        <f t="shared" si="0"/>
        <v>0</v>
      </c>
      <c r="M7" s="26">
        <f t="shared" si="0"/>
        <v>0</v>
      </c>
      <c r="N7" s="26">
        <f t="shared" si="0"/>
        <v>0</v>
      </c>
      <c r="O7" s="26">
        <f t="shared" si="0"/>
        <v>0</v>
      </c>
      <c r="P7" s="26">
        <f t="shared" si="0"/>
        <v>0</v>
      </c>
      <c r="Q7" s="26">
        <f t="shared" si="0"/>
        <v>0</v>
      </c>
      <c r="R7" s="26"/>
      <c r="S7" s="26"/>
      <c r="T7" s="133"/>
      <c r="V7" s="27"/>
      <c r="W7" s="11"/>
      <c r="AB7" s="99"/>
      <c r="AC7" s="99"/>
      <c r="AD7" s="99"/>
      <c r="AE7" s="99"/>
      <c r="AL7" s="131">
        <v>3</v>
      </c>
      <c r="AM7" s="131">
        <v>9</v>
      </c>
    </row>
    <row r="8" spans="4:39" ht="14.25">
      <c r="D8" s="28"/>
      <c r="E8" s="29" t="s">
        <v>8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1"/>
      <c r="S8" s="26"/>
      <c r="T8" s="52"/>
      <c r="V8" s="27"/>
      <c r="W8" s="11"/>
      <c r="AB8" s="98"/>
      <c r="AC8" s="98"/>
      <c r="AD8" s="98"/>
      <c r="AE8" s="98"/>
      <c r="AL8" s="131">
        <v>4</v>
      </c>
      <c r="AM8" s="131">
        <v>10</v>
      </c>
    </row>
    <row r="9" spans="4:39" ht="11.25" customHeight="1">
      <c r="D9" s="32" t="s">
        <v>9</v>
      </c>
      <c r="E9" s="33">
        <v>0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  <c r="R9" s="36"/>
      <c r="S9" s="26">
        <f>SUM(F9:Q9)</f>
        <v>0</v>
      </c>
      <c r="T9" s="52"/>
      <c r="V9" s="37"/>
      <c r="W9" s="38"/>
      <c r="X9" s="134"/>
      <c r="AB9" s="98"/>
      <c r="AC9" s="98"/>
      <c r="AD9" s="98"/>
      <c r="AE9" s="98"/>
      <c r="AL9" s="131">
        <v>5</v>
      </c>
      <c r="AM9" s="131">
        <v>11</v>
      </c>
    </row>
    <row r="10" spans="4:39" ht="11.25" customHeight="1">
      <c r="D10" s="39" t="s">
        <v>10</v>
      </c>
      <c r="E10" s="40">
        <v>0</v>
      </c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2"/>
      <c r="R10" s="36"/>
      <c r="S10" s="26">
        <f t="shared" si="1" ref="S10:S78">SUM(F10:Q10)</f>
        <v>0</v>
      </c>
      <c r="T10" s="52"/>
      <c r="V10" s="37"/>
      <c r="W10" s="38"/>
      <c r="AL10" s="131">
        <v>6</v>
      </c>
      <c r="AM10" s="131">
        <v>12</v>
      </c>
    </row>
    <row r="11" spans="4:23" ht="14.25">
      <c r="D11" s="37"/>
      <c r="E11" s="10" t="s">
        <v>5</v>
      </c>
      <c r="F11" s="43">
        <f>SUM(F9:F10)</f>
        <v>0</v>
      </c>
      <c r="G11" s="43">
        <f t="shared" si="2" ref="G11:P11">SUM(G9:G10)</f>
        <v>0</v>
      </c>
      <c r="H11" s="43">
        <f t="shared" si="2"/>
        <v>0</v>
      </c>
      <c r="I11" s="43">
        <f t="shared" si="2"/>
        <v>0</v>
      </c>
      <c r="J11" s="43">
        <f t="shared" si="2"/>
        <v>0</v>
      </c>
      <c r="K11" s="43">
        <f t="shared" si="2"/>
        <v>0</v>
      </c>
      <c r="L11" s="43">
        <f t="shared" si="2"/>
        <v>0</v>
      </c>
      <c r="M11" s="43">
        <f t="shared" si="2"/>
        <v>0</v>
      </c>
      <c r="N11" s="43">
        <f t="shared" si="2"/>
        <v>0</v>
      </c>
      <c r="O11" s="43">
        <f t="shared" si="2"/>
        <v>0</v>
      </c>
      <c r="P11" s="43">
        <f t="shared" si="2"/>
        <v>0</v>
      </c>
      <c r="Q11" s="43">
        <f>SUM(Q9:Q10)</f>
        <v>0</v>
      </c>
      <c r="R11" s="36"/>
      <c r="S11" s="26"/>
      <c r="T11" s="52"/>
      <c r="V11" s="37"/>
      <c r="W11" s="37"/>
    </row>
    <row r="12" spans="4:23" ht="11.25" customHeight="1">
      <c r="D12" s="179" t="s">
        <v>11</v>
      </c>
      <c r="E12" s="45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36"/>
      <c r="S12" s="26"/>
      <c r="T12" s="52"/>
      <c r="V12" s="37"/>
      <c r="W12" s="37"/>
    </row>
    <row r="13" spans="4:39" ht="11.25" customHeight="1">
      <c r="D13" s="48" t="s">
        <v>59</v>
      </c>
      <c r="E13" s="40">
        <v>0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2"/>
      <c r="R13" s="36"/>
      <c r="S13" s="26">
        <f t="shared" si="1"/>
        <v>0</v>
      </c>
      <c r="T13" s="52"/>
      <c r="V13" s="37"/>
      <c r="W13" s="38"/>
      <c r="AL13" s="131">
        <v>7</v>
      </c>
      <c r="AM13" s="131">
        <v>13</v>
      </c>
    </row>
    <row r="14" spans="4:39" ht="11.25" customHeight="1">
      <c r="D14" s="48" t="s">
        <v>60</v>
      </c>
      <c r="E14" s="40">
        <v>0</v>
      </c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2"/>
      <c r="R14" s="36"/>
      <c r="S14" s="26">
        <f t="shared" si="1"/>
        <v>0</v>
      </c>
      <c r="T14" s="52"/>
      <c r="V14" s="37"/>
      <c r="W14" s="38"/>
      <c r="AL14" s="131">
        <v>8</v>
      </c>
      <c r="AM14" s="131">
        <v>14</v>
      </c>
    </row>
    <row r="15" spans="4:39" ht="11.25" customHeight="1">
      <c r="D15" s="48" t="s">
        <v>74</v>
      </c>
      <c r="E15" s="40">
        <v>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2"/>
      <c r="R15" s="36"/>
      <c r="S15" s="26">
        <f>SUM(F15:Q15)</f>
        <v>0</v>
      </c>
      <c r="T15" s="52"/>
      <c r="V15" s="37"/>
      <c r="W15" s="38"/>
      <c r="AL15" s="131">
        <v>9</v>
      </c>
      <c r="AM15" s="131">
        <v>15</v>
      </c>
    </row>
    <row r="16" spans="4:39" ht="11.25" customHeight="1">
      <c r="D16" s="48" t="s">
        <v>68</v>
      </c>
      <c r="E16" s="40">
        <v>0</v>
      </c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2"/>
      <c r="R16" s="36"/>
      <c r="S16" s="26">
        <f t="shared" si="1"/>
        <v>0</v>
      </c>
      <c r="T16" s="52"/>
      <c r="V16" s="37"/>
      <c r="W16" s="38"/>
      <c r="AL16" s="131">
        <v>10</v>
      </c>
      <c r="AM16" s="131">
        <v>16</v>
      </c>
    </row>
    <row r="17" spans="4:39" ht="11.25" customHeight="1">
      <c r="D17" s="48"/>
      <c r="E17" s="40">
        <v>0</v>
      </c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2"/>
      <c r="R17" s="36"/>
      <c r="S17" s="26">
        <f t="shared" si="1"/>
        <v>0</v>
      </c>
      <c r="T17" s="52"/>
      <c r="V17" s="37"/>
      <c r="W17" s="38"/>
      <c r="AL17" s="131">
        <v>11</v>
      </c>
      <c r="AM17" s="131">
        <v>17</v>
      </c>
    </row>
    <row r="18" spans="4:39" ht="11.25" customHeight="1">
      <c r="D18" s="48"/>
      <c r="E18" s="40">
        <v>0</v>
      </c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2"/>
      <c r="R18" s="36"/>
      <c r="S18" s="26">
        <f t="shared" si="1"/>
        <v>0</v>
      </c>
      <c r="T18" s="52"/>
      <c r="V18" s="37"/>
      <c r="W18" s="38"/>
      <c r="AL18" s="131">
        <v>12</v>
      </c>
      <c r="AM18" s="131">
        <v>22</v>
      </c>
    </row>
    <row r="19" spans="4:39" ht="11.25" customHeight="1">
      <c r="D19" s="48"/>
      <c r="E19" s="40">
        <v>0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2"/>
      <c r="R19" s="36"/>
      <c r="S19" s="26">
        <f t="shared" si="1"/>
        <v>0</v>
      </c>
      <c r="T19" s="52"/>
      <c r="V19" s="37"/>
      <c r="W19" s="38"/>
      <c r="AL19" s="131">
        <v>13</v>
      </c>
      <c r="AM19" s="131">
        <v>23</v>
      </c>
    </row>
    <row r="20" spans="4:39" ht="11.25" customHeight="1">
      <c r="D20" s="48"/>
      <c r="E20" s="40">
        <v>0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2"/>
      <c r="R20" s="36"/>
      <c r="S20" s="26">
        <f t="shared" si="1"/>
        <v>0</v>
      </c>
      <c r="T20" s="52"/>
      <c r="V20" s="37"/>
      <c r="W20" s="38"/>
      <c r="AL20" s="131">
        <v>14</v>
      </c>
      <c r="AM20" s="131">
        <v>28</v>
      </c>
    </row>
    <row r="21" spans="4:39" ht="11.25" customHeight="1">
      <c r="D21" s="48"/>
      <c r="E21" s="40">
        <v>0</v>
      </c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2"/>
      <c r="R21" s="36"/>
      <c r="S21" s="26">
        <f t="shared" si="1"/>
        <v>0</v>
      </c>
      <c r="T21" s="52"/>
      <c r="V21" s="37"/>
      <c r="W21" s="38"/>
      <c r="AL21" s="131">
        <v>15</v>
      </c>
      <c r="AM21" s="131">
        <v>29</v>
      </c>
    </row>
    <row r="22" spans="4:39" ht="11.25" customHeight="1">
      <c r="D22" s="48"/>
      <c r="E22" s="40">
        <v>0</v>
      </c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2"/>
      <c r="R22" s="36"/>
      <c r="S22" s="26">
        <f t="shared" si="1"/>
        <v>0</v>
      </c>
      <c r="T22" s="52"/>
      <c r="V22" s="37"/>
      <c r="W22" s="38"/>
      <c r="AL22" s="131">
        <v>16</v>
      </c>
      <c r="AM22" s="131">
        <v>30</v>
      </c>
    </row>
    <row r="23" spans="4:39" ht="11.25" customHeight="1">
      <c r="D23" s="48"/>
      <c r="E23" s="40">
        <v>0</v>
      </c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2"/>
      <c r="R23" s="36"/>
      <c r="S23" s="26">
        <f t="shared" si="1"/>
        <v>0</v>
      </c>
      <c r="T23" s="52"/>
      <c r="V23" s="37"/>
      <c r="W23" s="38"/>
      <c r="AL23" s="131">
        <v>17</v>
      </c>
      <c r="AM23" s="131">
        <v>31</v>
      </c>
    </row>
    <row r="24" spans="4:39" ht="14.25">
      <c r="D24" s="49"/>
      <c r="E24" s="10" t="s">
        <v>5</v>
      </c>
      <c r="F24" s="26">
        <f>SUM(F13:F23)</f>
        <v>0</v>
      </c>
      <c r="G24" s="26">
        <f t="shared" si="3" ref="G24:P24">SUM(G13:G23)</f>
        <v>0</v>
      </c>
      <c r="H24" s="26">
        <f t="shared" si="3"/>
        <v>0</v>
      </c>
      <c r="I24" s="26">
        <f t="shared" si="3"/>
        <v>0</v>
      </c>
      <c r="J24" s="26">
        <f t="shared" si="3"/>
        <v>0</v>
      </c>
      <c r="K24" s="26">
        <f t="shared" si="3"/>
        <v>0</v>
      </c>
      <c r="L24" s="26">
        <f t="shared" si="3"/>
        <v>0</v>
      </c>
      <c r="M24" s="26">
        <f t="shared" si="3"/>
        <v>0</v>
      </c>
      <c r="N24" s="26">
        <f t="shared" si="3"/>
        <v>0</v>
      </c>
      <c r="O24" s="26">
        <f t="shared" si="3"/>
        <v>0</v>
      </c>
      <c r="P24" s="26">
        <f t="shared" si="3"/>
        <v>0</v>
      </c>
      <c r="Q24" s="26">
        <f>SUM(Q13:Q23)</f>
        <v>0</v>
      </c>
      <c r="R24" s="26"/>
      <c r="S24" s="26">
        <f>SUM(S13:S23)</f>
        <v>0</v>
      </c>
      <c r="T24" s="52"/>
      <c r="V24" s="37"/>
      <c r="W24" s="37"/>
      <c r="AD24" s="135">
        <v>2</v>
      </c>
      <c r="AE24" s="135">
        <f>AD24-1</f>
        <v>1</v>
      </c>
      <c r="AF24" s="135"/>
      <c r="AG24" s="135">
        <v>2</v>
      </c>
      <c r="AH24" s="135">
        <f>AG24-1</f>
        <v>1</v>
      </c>
      <c r="AL24" s="131">
        <v>18</v>
      </c>
      <c r="AM24" s="131">
        <v>32</v>
      </c>
    </row>
    <row r="25" spans="4:34" ht="14.25">
      <c r="D25" s="180" t="s">
        <v>12</v>
      </c>
      <c r="E25" s="10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52"/>
      <c r="V25" s="37"/>
      <c r="W25" s="37"/>
      <c r="AD25" s="135"/>
      <c r="AE25" s="135"/>
      <c r="AF25" s="135"/>
      <c r="AG25" s="135"/>
      <c r="AH25" s="135"/>
    </row>
    <row r="26" spans="4:39" ht="11.25" customHeight="1">
      <c r="D26" s="39" t="s">
        <v>13</v>
      </c>
      <c r="E26" s="40">
        <v>0</v>
      </c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2"/>
      <c r="R26" s="36"/>
      <c r="S26" s="26">
        <f>SUM(F26:Q26)</f>
        <v>0</v>
      </c>
      <c r="T26" s="52"/>
      <c r="V26" s="37"/>
      <c r="W26" s="38"/>
      <c r="AC26" s="136" t="s">
        <v>14</v>
      </c>
      <c r="AD26" s="136"/>
      <c r="AE26" s="136"/>
      <c r="AF26" s="136" t="s">
        <v>15</v>
      </c>
      <c r="AG26" s="136"/>
      <c r="AH26" s="136"/>
      <c r="AL26" s="131">
        <v>19</v>
      </c>
      <c r="AM26" s="131">
        <v>33</v>
      </c>
    </row>
    <row r="27" spans="4:39" ht="11.25" customHeight="1">
      <c r="D27" s="39" t="s">
        <v>66</v>
      </c>
      <c r="E27" s="40">
        <v>0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1"/>
      <c r="R27" s="52"/>
      <c r="S27" s="26">
        <f>SUM(F27:Q27)</f>
        <v>0</v>
      </c>
      <c r="T27" s="52"/>
      <c r="V27" s="37"/>
      <c r="W27" s="38"/>
      <c r="AB27" s="98">
        <v>1</v>
      </c>
      <c r="AC27" s="137">
        <f>IF(AE24&gt;=$AB$27,0,$AB$27)</f>
        <v>0</v>
      </c>
      <c r="AD27" s="137">
        <f>IF(AC27=0,0,LOOKUP(AC27,$AB$27:$AB$54,#REF!))</f>
        <v>0</v>
      </c>
      <c r="AE27" s="137">
        <f>IF(AC27=0,0,LOOKUP(AC27,$AB$27:$AB$54,#REF!))</f>
        <v>0</v>
      </c>
      <c r="AF27" s="137">
        <f>IF($AH$24&gt;=AB27,0,AB27)</f>
        <v>0</v>
      </c>
      <c r="AG27" s="131">
        <f>IF($AF$27=0,0,LOOKUP($AF$27,$AB$27:$AB$54,#REF!))</f>
        <v>0</v>
      </c>
      <c r="AH27" s="131">
        <f>IF(AF27=0,0,LOOKUP(AF27,$AB$27:$AB$54,#REF!))</f>
        <v>0</v>
      </c>
      <c r="AL27" s="131">
        <v>20</v>
      </c>
      <c r="AM27" s="131">
        <v>34</v>
      </c>
    </row>
    <row r="28" spans="4:39" ht="20.25" customHeight="1">
      <c r="D28" s="144" t="s">
        <v>69</v>
      </c>
      <c r="E28" s="40">
        <v>0</v>
      </c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2"/>
      <c r="R28" s="36"/>
      <c r="S28" s="26">
        <f t="shared" si="1"/>
        <v>0</v>
      </c>
      <c r="T28" s="52"/>
      <c r="V28" s="37"/>
      <c r="W28" s="38"/>
      <c r="AB28" s="98">
        <v>2</v>
      </c>
      <c r="AC28" s="137">
        <f t="shared" si="4" ref="AC28:AC54">IF($AE$24&gt;=AB28,0,AC27+1)</f>
        <v>1</v>
      </c>
      <c r="AD28" s="137" t="e">
        <f>IF(AC28=0,0,LOOKUP(AC28,$AB$27:$AB$54,#REF!))</f>
        <v>#REF!</v>
      </c>
      <c r="AE28" s="137" t="e">
        <f>IF(AC28=0,0,LOOKUP(AC28,$AB$27:$AB$54,#REF!))</f>
        <v>#REF!</v>
      </c>
      <c r="AF28" s="137">
        <f t="shared" si="5" ref="AF28:AF54">IF($AH$24&gt;=AB28,0,AF27+1)</f>
        <v>1</v>
      </c>
      <c r="AG28" s="131" t="e">
        <f>IF(AF28=0,0,LOOKUP(AF28,$AB$27:$AB$54,#REF!))</f>
        <v>#REF!</v>
      </c>
      <c r="AH28" s="131" t="e">
        <f>IF(AF28=0,0,LOOKUP(AF28,$AB$27:$AB$54,#REF!))</f>
        <v>#REF!</v>
      </c>
      <c r="AL28" s="131">
        <v>21</v>
      </c>
      <c r="AM28" s="131">
        <v>35</v>
      </c>
    </row>
    <row r="29" spans="4:39" ht="11.25" customHeight="1">
      <c r="D29" s="181" t="s">
        <v>76</v>
      </c>
      <c r="E29" s="40">
        <v>0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2"/>
      <c r="R29" s="36"/>
      <c r="S29" s="26">
        <f t="shared" si="6" ref="S29">SUM(F29:Q29)</f>
        <v>0</v>
      </c>
      <c r="T29" s="52"/>
      <c r="V29" s="37"/>
      <c r="W29" s="38"/>
      <c r="AB29" s="98">
        <v>2</v>
      </c>
      <c r="AC29" s="137">
        <f t="shared" si="7" ref="AC29">IF($AE$24&gt;=AB29,0,AC28+1)</f>
        <v>2</v>
      </c>
      <c r="AD29" s="137" t="e">
        <f>IF(AC29=0,0,LOOKUP(AC29,$AB$27:$AB$54,#REF!))</f>
        <v>#REF!</v>
      </c>
      <c r="AE29" s="137" t="e">
        <f>IF(AC29=0,0,LOOKUP(AC29,$AB$27:$AB$54,#REF!))</f>
        <v>#REF!</v>
      </c>
      <c r="AF29" s="137">
        <f t="shared" si="8" ref="AF29">IF($AH$24&gt;=AB29,0,AF28+1)</f>
        <v>2</v>
      </c>
      <c r="AG29" s="131" t="e">
        <f>IF(AF29=0,0,LOOKUP(AF29,$AB$27:$AB$54,#REF!))</f>
        <v>#REF!</v>
      </c>
      <c r="AH29" s="131" t="e">
        <f>IF(AF29=0,0,LOOKUP(AF29,$AB$27:$AB$54,#REF!))</f>
        <v>#REF!</v>
      </c>
      <c r="AL29" s="131">
        <v>21</v>
      </c>
      <c r="AM29" s="131">
        <v>35</v>
      </c>
    </row>
    <row r="30" spans="4:39" ht="11.25" customHeight="1">
      <c r="D30" s="48" t="s">
        <v>75</v>
      </c>
      <c r="E30" s="40">
        <v>0</v>
      </c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2"/>
      <c r="R30" s="36"/>
      <c r="S30" s="26">
        <f t="shared" si="1"/>
        <v>0</v>
      </c>
      <c r="T30" s="52"/>
      <c r="V30" s="37"/>
      <c r="W30" s="38"/>
      <c r="AB30" s="98">
        <v>3</v>
      </c>
      <c r="AC30" s="137">
        <f>IF($AE$24&gt;=AB30,0,AC28+1)</f>
        <v>2</v>
      </c>
      <c r="AD30" s="137" t="e">
        <f>IF(AC30=0,0,LOOKUP(AC30,$AB$27:$AB$54,#REF!))</f>
        <v>#REF!</v>
      </c>
      <c r="AE30" s="137" t="e">
        <f>IF(AC30=0,0,LOOKUP(AC30,$AB$27:$AB$54,#REF!))</f>
        <v>#REF!</v>
      </c>
      <c r="AF30" s="137">
        <f>IF($AH$24&gt;=AB30,0,AF28+1)</f>
        <v>2</v>
      </c>
      <c r="AG30" s="131" t="e">
        <f>IF(AF30=0,0,LOOKUP(AF30,$AB$27:$AB$54,#REF!))</f>
        <v>#REF!</v>
      </c>
      <c r="AH30" s="131" t="e">
        <f>IF(AF30=0,0,LOOKUP(AF30,$AB$27:$AB$54,#REF!))</f>
        <v>#REF!</v>
      </c>
      <c r="AL30" s="131">
        <v>22</v>
      </c>
      <c r="AM30" s="131">
        <v>36</v>
      </c>
    </row>
    <row r="31" spans="4:39" ht="11.25" customHeight="1">
      <c r="D31" s="53"/>
      <c r="E31" s="40">
        <v>0</v>
      </c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5"/>
      <c r="R31" s="36"/>
      <c r="S31" s="26">
        <f t="shared" si="1"/>
        <v>0</v>
      </c>
      <c r="T31" s="52"/>
      <c r="V31" s="37"/>
      <c r="W31" s="38"/>
      <c r="AB31" s="98">
        <v>4</v>
      </c>
      <c r="AC31" s="137">
        <f t="shared" si="4"/>
        <v>3</v>
      </c>
      <c r="AD31" s="137" t="e">
        <f>IF(AC31=0,0,LOOKUP(AC31,$AB$27:$AB$54,#REF!))</f>
        <v>#REF!</v>
      </c>
      <c r="AE31" s="137" t="e">
        <f>IF(AC31=0,0,LOOKUP(AC31,$AB$27:$AB$54,#REF!))</f>
        <v>#REF!</v>
      </c>
      <c r="AF31" s="137">
        <f t="shared" si="5"/>
        <v>3</v>
      </c>
      <c r="AG31" s="131" t="e">
        <f>IF(AF31=0,0,LOOKUP(AF31,$AB$27:$AB$54,#REF!))</f>
        <v>#REF!</v>
      </c>
      <c r="AH31" s="131" t="e">
        <f>IF(AF31=0,0,LOOKUP(AF31,$AB$27:$AB$54,#REF!))</f>
        <v>#REF!</v>
      </c>
      <c r="AL31" s="131">
        <v>23</v>
      </c>
      <c r="AM31" s="131">
        <v>37</v>
      </c>
    </row>
    <row r="32" spans="4:39" ht="10.5" customHeight="1">
      <c r="D32" s="56"/>
      <c r="E32" s="57" t="s">
        <v>16</v>
      </c>
      <c r="F32" s="58">
        <f>(F9*$E$9)+(F10*$E$10)+(F13*$E$13)+(F14*$E$14)+(F15*$E$15)+(F16*$E$16)+(F17*$E$17)+(F18*$E$18)+(F19*$E$19)+(F20*$E$20)+(F21*$E$21)+(F22*$E$22)+(F23*$E$23)+(F26*$E$26)+(F27*$E$27)+(F28*$E$28)+(F29*$E$29)+(F30*$E$30)+(F31*$E$31)</f>
        <v>0</v>
      </c>
      <c r="G32" s="58">
        <f t="shared" si="9" ref="G32:Q32">(G9*$E$9)+(G10*$E$10)+(G13*$E$13)+(G14*$E$14)+(G15*$E$15)+(G16*$E$16)+(G17*$E$17)+(G18*$E$18)+(G19*$E$19)+(G20*$E$20)+(G21*$E$21)+(G22*$E$22)+(G23*$E$23)+(G26*$E$26)+(G27*$E$27)+(G28*$E$28)+(G29*$E$29)+(G30*$E$30)+(G31*$E$31)</f>
        <v>0</v>
      </c>
      <c r="H32" s="58">
        <f t="shared" si="9"/>
        <v>0</v>
      </c>
      <c r="I32" s="58">
        <f t="shared" si="9"/>
        <v>0</v>
      </c>
      <c r="J32" s="58">
        <f t="shared" si="9"/>
        <v>0</v>
      </c>
      <c r="K32" s="58">
        <f t="shared" si="9"/>
        <v>0</v>
      </c>
      <c r="L32" s="58">
        <f t="shared" si="9"/>
        <v>0</v>
      </c>
      <c r="M32" s="58">
        <f t="shared" si="9"/>
        <v>0</v>
      </c>
      <c r="N32" s="58">
        <f t="shared" si="9"/>
        <v>0</v>
      </c>
      <c r="O32" s="58">
        <f t="shared" si="9"/>
        <v>0</v>
      </c>
      <c r="P32" s="58">
        <f t="shared" si="9"/>
        <v>0</v>
      </c>
      <c r="Q32" s="58">
        <f t="shared" si="9"/>
        <v>0</v>
      </c>
      <c r="R32" s="31"/>
      <c r="S32" s="26">
        <f>(S9*$E$9)+(S10*$E$10)+(S13*$E$13)+(S14*$E$14)+(S15*$E$15)+(S16*$E$16)+(S17*$E$17)+(S18*$E$18)+(S19*$E$19)+(S20*$E$20)+(S21*$E$21)+(S22*$E$22)+(S23*$E$23)+(S26*$E$26)+(S27*$E$27)+(S28*$E$28)+(S30*$E$30)+(S31*$E$31)</f>
        <v>0</v>
      </c>
      <c r="T32" s="52"/>
      <c r="V32" s="49"/>
      <c r="W32" s="49"/>
      <c r="AB32" s="98">
        <v>5</v>
      </c>
      <c r="AC32" s="137">
        <f t="shared" si="4"/>
        <v>4</v>
      </c>
      <c r="AD32" s="137" t="e">
        <f>IF(AC32=0,0,LOOKUP(AC32,$AB$27:$AB$54,#REF!))</f>
        <v>#REF!</v>
      </c>
      <c r="AE32" s="137" t="e">
        <f>IF(AC32=0,0,LOOKUP(AC32,$AB$27:$AB$54,#REF!))</f>
        <v>#REF!</v>
      </c>
      <c r="AF32" s="137">
        <f t="shared" si="5"/>
        <v>4</v>
      </c>
      <c r="AG32" s="131" t="e">
        <f>IF(AF32=0,0,LOOKUP(AF32,$AB$27:$AB$54,#REF!))</f>
        <v>#REF!</v>
      </c>
      <c r="AH32" s="131" t="e">
        <f>IF(AF32=0,0,LOOKUP(AF32,$AB$27:$AB$54,#REF!))</f>
        <v>#REF!</v>
      </c>
      <c r="AL32" s="131">
        <v>24</v>
      </c>
      <c r="AM32" s="131">
        <v>38</v>
      </c>
    </row>
    <row r="33" spans="4:39" ht="11.25" customHeight="1">
      <c r="D33" s="49"/>
      <c r="E33" s="10" t="s">
        <v>17</v>
      </c>
      <c r="F33" s="26">
        <f>SUM(F11)+F24+SUM(F26:F32)</f>
        <v>0</v>
      </c>
      <c r="G33" s="26">
        <f>SUM(G11)+G24+SUM(G26:G32)</f>
        <v>0</v>
      </c>
      <c r="H33" s="26">
        <f t="shared" si="10" ref="H33:Q33">SUM(H11)+H24+SUM(H26:H32)</f>
        <v>0</v>
      </c>
      <c r="I33" s="26">
        <f t="shared" si="10"/>
        <v>0</v>
      </c>
      <c r="J33" s="26">
        <f t="shared" si="10"/>
        <v>0</v>
      </c>
      <c r="K33" s="26">
        <f t="shared" si="10"/>
        <v>0</v>
      </c>
      <c r="L33" s="26">
        <f t="shared" si="10"/>
        <v>0</v>
      </c>
      <c r="M33" s="26">
        <f t="shared" si="10"/>
        <v>0</v>
      </c>
      <c r="N33" s="26">
        <f t="shared" si="10"/>
        <v>0</v>
      </c>
      <c r="O33" s="26">
        <f t="shared" si="10"/>
        <v>0</v>
      </c>
      <c r="P33" s="26">
        <f>SUM(P11)+P24+SUM(P26:P32)</f>
        <v>0</v>
      </c>
      <c r="Q33" s="26">
        <f t="shared" si="10"/>
        <v>0</v>
      </c>
      <c r="R33" s="26"/>
      <c r="S33" s="26">
        <f>SUM(S9:S10,S24,S26:S32)</f>
        <v>0</v>
      </c>
      <c r="T33" s="52"/>
      <c r="V33" s="11"/>
      <c r="W33" s="49"/>
      <c r="AB33" s="98">
        <v>6</v>
      </c>
      <c r="AC33" s="137">
        <f t="shared" si="4"/>
        <v>5</v>
      </c>
      <c r="AD33" s="137" t="e">
        <f>IF(AC33=0,0,LOOKUP(AC33,$AB$27:$AB$54,#REF!))</f>
        <v>#REF!</v>
      </c>
      <c r="AE33" s="137" t="e">
        <f>IF(AC33=0,0,LOOKUP(AC33,$AB$27:$AB$54,#REF!))</f>
        <v>#REF!</v>
      </c>
      <c r="AF33" s="137">
        <f t="shared" si="5"/>
        <v>5</v>
      </c>
      <c r="AG33" s="131" t="e">
        <f>IF(AF33=0,0,LOOKUP(AF33,$AB$27:$AB$54,#REF!))</f>
        <v>#REF!</v>
      </c>
      <c r="AH33" s="131" t="e">
        <f>IF(AF33=0,0,LOOKUP(AF33,$AB$27:$AB$54,#REF!))</f>
        <v>#REF!</v>
      </c>
      <c r="AL33" s="131">
        <v>25</v>
      </c>
      <c r="AM33" s="131">
        <v>39</v>
      </c>
    </row>
    <row r="34" spans="3:39" ht="17.25" customHeight="1" thickBot="1">
      <c r="C34" s="14" t="s">
        <v>18</v>
      </c>
      <c r="D34" s="14"/>
      <c r="E34" s="59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60"/>
      <c r="S34" s="61"/>
      <c r="T34" s="52"/>
      <c r="V34" s="11"/>
      <c r="W34" s="49"/>
      <c r="AB34" s="98">
        <v>7</v>
      </c>
      <c r="AC34" s="137">
        <f t="shared" si="4"/>
        <v>6</v>
      </c>
      <c r="AD34" s="137" t="e">
        <f>IF(AC34=0,0,LOOKUP(AC34,$AB$27:$AB$54,#REF!))</f>
        <v>#REF!</v>
      </c>
      <c r="AE34" s="137" t="e">
        <f>IF(AC34=0,0,LOOKUP(AC34,$AB$27:$AB$54,#REF!))</f>
        <v>#REF!</v>
      </c>
      <c r="AF34" s="137">
        <f t="shared" si="5"/>
        <v>6</v>
      </c>
      <c r="AG34" s="131" t="e">
        <f>IF(AF34=0,0,LOOKUP(AF34,$AB$27:$AB$54,#REF!))</f>
        <v>#REF!</v>
      </c>
      <c r="AH34" s="131" t="e">
        <f>IF(AF34=0,0,LOOKUP(AF34,$AB$27:$AB$54,#REF!))</f>
        <v>#REF!</v>
      </c>
      <c r="AL34" s="131">
        <v>26</v>
      </c>
      <c r="AM34" s="131">
        <v>40</v>
      </c>
    </row>
    <row r="35" spans="3:32" ht="16.5" thickTop="1">
      <c r="C35" s="24"/>
      <c r="D35" s="44" t="s">
        <v>19</v>
      </c>
      <c r="E35" s="151"/>
      <c r="F35" s="62">
        <f t="shared" si="11" ref="F35:Q35">F6</f>
        <v>1</v>
      </c>
      <c r="G35" s="62">
        <f t="shared" si="11"/>
        <v>2</v>
      </c>
      <c r="H35" s="62">
        <f t="shared" si="11"/>
        <v>3</v>
      </c>
      <c r="I35" s="62">
        <f t="shared" si="11"/>
        <v>4</v>
      </c>
      <c r="J35" s="62">
        <f t="shared" si="11"/>
        <v>5</v>
      </c>
      <c r="K35" s="62">
        <f t="shared" si="11"/>
        <v>6</v>
      </c>
      <c r="L35" s="62">
        <f t="shared" si="11"/>
        <v>7</v>
      </c>
      <c r="M35" s="62">
        <f t="shared" si="11"/>
        <v>8</v>
      </c>
      <c r="N35" s="62">
        <f t="shared" si="11"/>
        <v>9</v>
      </c>
      <c r="O35" s="62">
        <f t="shared" si="11"/>
        <v>10</v>
      </c>
      <c r="P35" s="62">
        <f t="shared" si="11"/>
        <v>11</v>
      </c>
      <c r="Q35" s="62">
        <f t="shared" si="11"/>
        <v>12</v>
      </c>
      <c r="R35" s="31"/>
      <c r="S35" s="63" t="s">
        <v>5</v>
      </c>
      <c r="T35" s="52"/>
      <c r="V35" s="11"/>
      <c r="W35" s="49"/>
      <c r="AB35" s="98"/>
      <c r="AC35" s="137"/>
      <c r="AD35" s="137"/>
      <c r="AE35" s="137"/>
      <c r="AF35" s="137"/>
    </row>
    <row r="36" spans="4:39" ht="11.25" customHeight="1">
      <c r="D36" s="64" t="s">
        <v>67</v>
      </c>
      <c r="E36" s="150">
        <v>0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6"/>
      <c r="R36" s="36"/>
      <c r="S36" s="26">
        <f t="shared" si="12" ref="S36:S50">SUM(F36:Q36)</f>
        <v>0</v>
      </c>
      <c r="T36" s="52"/>
      <c r="V36" s="37"/>
      <c r="W36" s="38"/>
      <c r="AB36" s="98">
        <v>8</v>
      </c>
      <c r="AC36" s="137">
        <f>IF($AE$24&gt;=AB36,0,AC34+1)</f>
        <v>7</v>
      </c>
      <c r="AD36" s="137" t="e">
        <f>IF(AC36=0,0,LOOKUP(AC36,$AB$27:$AB$54,#REF!))</f>
        <v>#REF!</v>
      </c>
      <c r="AE36" s="137" t="e">
        <f>IF(AC36=0,0,LOOKUP(AC36,$AB$27:$AB$54,#REF!))</f>
        <v>#REF!</v>
      </c>
      <c r="AF36" s="137">
        <f>IF($AH$24&gt;=AB36,0,AF34+1)</f>
        <v>7</v>
      </c>
      <c r="AG36" s="131" t="e">
        <f>IF(AF36=0,0,LOOKUP(AF36,$AB$27:$AB$54,#REF!))</f>
        <v>#REF!</v>
      </c>
      <c r="AH36" s="131" t="e">
        <f>IF(AF36=0,0,LOOKUP(AF36,$AB$27:$AB$54,#REF!))</f>
        <v>#REF!</v>
      </c>
      <c r="AL36" s="131">
        <v>27</v>
      </c>
      <c r="AM36" s="131">
        <v>42</v>
      </c>
    </row>
    <row r="37" spans="4:32" ht="14.25">
      <c r="D37" s="67"/>
      <c r="E37" s="68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36"/>
      <c r="S37" s="26"/>
      <c r="T37" s="52"/>
      <c r="V37" s="37"/>
      <c r="W37" s="37"/>
      <c r="AB37" s="98"/>
      <c r="AC37" s="137"/>
      <c r="AD37" s="137"/>
      <c r="AE37" s="137"/>
      <c r="AF37" s="137"/>
    </row>
    <row r="38" spans="4:39" ht="11.25" customHeight="1">
      <c r="D38" s="182" t="s">
        <v>61</v>
      </c>
      <c r="E38" s="40">
        <v>0</v>
      </c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2"/>
      <c r="R38" s="36"/>
      <c r="S38" s="26">
        <f t="shared" si="12"/>
        <v>0</v>
      </c>
      <c r="T38" s="52"/>
      <c r="V38" s="37"/>
      <c r="W38" s="38"/>
      <c r="AB38" s="98">
        <v>9</v>
      </c>
      <c r="AC38" s="137">
        <f>IF($AE$24&gt;=AB38,0,AC36+1)</f>
        <v>8</v>
      </c>
      <c r="AD38" s="137" t="e">
        <f>IF(AC38=0,0,LOOKUP(AC38,$AB$27:$AB$54,#REF!))</f>
        <v>#REF!</v>
      </c>
      <c r="AE38" s="137" t="e">
        <f>IF(AC38=0,0,LOOKUP(AC38,$AB$27:$AB$54,#REF!))</f>
        <v>#REF!</v>
      </c>
      <c r="AF38" s="137">
        <f>IF($AH$24&gt;=AB38,0,AF36+1)</f>
        <v>8</v>
      </c>
      <c r="AG38" s="131" t="e">
        <f>IF(AF38=0,0,LOOKUP(AF38,$AB$27:$AB$54,#REF!))</f>
        <v>#REF!</v>
      </c>
      <c r="AH38" s="131" t="e">
        <f>IF(AF38=0,0,LOOKUP(AF38,$AB$27:$AB$54,#REF!))</f>
        <v>#REF!</v>
      </c>
      <c r="AL38" s="131">
        <v>28</v>
      </c>
      <c r="AM38" s="131">
        <v>43</v>
      </c>
    </row>
    <row r="39" spans="4:39" ht="11.25" customHeight="1">
      <c r="D39" s="70" t="s">
        <v>81</v>
      </c>
      <c r="E39" s="40">
        <v>0</v>
      </c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2"/>
      <c r="R39" s="36"/>
      <c r="S39" s="26">
        <f t="shared" si="12"/>
        <v>0</v>
      </c>
      <c r="T39" s="52"/>
      <c r="V39" s="37"/>
      <c r="W39" s="38"/>
      <c r="AB39" s="98">
        <v>10</v>
      </c>
      <c r="AC39" s="137">
        <f t="shared" si="4"/>
        <v>9</v>
      </c>
      <c r="AD39" s="137" t="e">
        <f>IF(AC39=0,0,LOOKUP(AC39,$AB$27:$AB$54,#REF!))</f>
        <v>#REF!</v>
      </c>
      <c r="AE39" s="137" t="e">
        <f>IF(AC39=0,0,LOOKUP(AC39,$AB$27:$AB$54,#REF!))</f>
        <v>#REF!</v>
      </c>
      <c r="AF39" s="137">
        <f t="shared" si="5"/>
        <v>9</v>
      </c>
      <c r="AG39" s="131" t="e">
        <f>IF(AF39=0,0,LOOKUP(AF39,$AB$27:$AB$54,#REF!))</f>
        <v>#REF!</v>
      </c>
      <c r="AH39" s="131" t="e">
        <f>IF(AF39=0,0,LOOKUP(AF39,$AB$27:$AB$54,#REF!))</f>
        <v>#REF!</v>
      </c>
      <c r="AL39" s="131">
        <v>29</v>
      </c>
      <c r="AM39" s="131">
        <v>44</v>
      </c>
    </row>
    <row r="40" spans="4:39" ht="11.25" customHeight="1">
      <c r="D40" s="70" t="s">
        <v>80</v>
      </c>
      <c r="E40" s="40">
        <v>0</v>
      </c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2"/>
      <c r="R40" s="36"/>
      <c r="S40" s="26">
        <f t="shared" si="12"/>
        <v>0</v>
      </c>
      <c r="T40" s="52"/>
      <c r="V40" s="37"/>
      <c r="W40" s="38"/>
      <c r="AB40" s="98">
        <v>11</v>
      </c>
      <c r="AC40" s="137">
        <f>IF($AE$24&gt;=AB40,0,AC39+1)</f>
        <v>10</v>
      </c>
      <c r="AD40" s="137" t="e">
        <f>IF(AC40=0,0,LOOKUP(AC40,$AB$27:$AB$54,#REF!))</f>
        <v>#REF!</v>
      </c>
      <c r="AE40" s="137" t="e">
        <f>IF(AC40=0,0,LOOKUP(AC40,$AB$27:$AB$54,#REF!))</f>
        <v>#REF!</v>
      </c>
      <c r="AF40" s="137">
        <f>IF($AH$24&gt;=AB40,0,AF39+1)</f>
        <v>10</v>
      </c>
      <c r="AG40" s="131" t="e">
        <f>IF(AF40=0,0,LOOKUP(AF40,$AB$27:$AB$54,#REF!))</f>
        <v>#REF!</v>
      </c>
      <c r="AH40" s="131" t="e">
        <f>IF(AF40=0,0,LOOKUP(AF40,$AB$27:$AB$54,#REF!))</f>
        <v>#REF!</v>
      </c>
      <c r="AL40" s="131">
        <v>30</v>
      </c>
      <c r="AM40" s="131">
        <v>45</v>
      </c>
    </row>
    <row r="41" spans="4:39" ht="11.25" customHeight="1">
      <c r="D41" s="70" t="s">
        <v>62</v>
      </c>
      <c r="E41" s="40">
        <v>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2"/>
      <c r="R41" s="36"/>
      <c r="S41" s="26">
        <f>SUM(F41:Q41)</f>
        <v>0</v>
      </c>
      <c r="T41" s="52"/>
      <c r="V41" s="37"/>
      <c r="W41" s="38"/>
      <c r="AB41" s="98">
        <v>12</v>
      </c>
      <c r="AC41" s="137">
        <f t="shared" si="4"/>
        <v>11</v>
      </c>
      <c r="AD41" s="137" t="e">
        <f>IF(AC41=0,0,LOOKUP(AC41,$AB$27:$AB$54,#REF!))</f>
        <v>#REF!</v>
      </c>
      <c r="AE41" s="137" t="e">
        <f>IF(AC41=0,0,LOOKUP(AC41,$AB$27:$AB$54,#REF!))</f>
        <v>#REF!</v>
      </c>
      <c r="AF41" s="137">
        <f t="shared" si="5"/>
        <v>11</v>
      </c>
      <c r="AG41" s="131" t="e">
        <f>IF(AF41=0,0,LOOKUP(AF41,$AB$27:$AB$54,#REF!))</f>
        <v>#REF!</v>
      </c>
      <c r="AH41" s="131" t="e">
        <f>IF(AF41=0,0,LOOKUP(AF41,$AB$27:$AB$54,#REF!))</f>
        <v>#REF!</v>
      </c>
      <c r="AL41" s="131">
        <v>31</v>
      </c>
      <c r="AM41" s="131">
        <v>46</v>
      </c>
    </row>
    <row r="42" spans="4:39" ht="11.25" customHeight="1">
      <c r="D42" s="70" t="s">
        <v>20</v>
      </c>
      <c r="E42" s="40">
        <v>0</v>
      </c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2"/>
      <c r="R42" s="36"/>
      <c r="S42" s="26">
        <f t="shared" si="12"/>
        <v>0</v>
      </c>
      <c r="T42" s="52"/>
      <c r="V42" s="37"/>
      <c r="W42" s="38"/>
      <c r="AB42" s="98">
        <v>13</v>
      </c>
      <c r="AC42" s="137">
        <f t="shared" si="4"/>
        <v>12</v>
      </c>
      <c r="AD42" s="137" t="e">
        <f>IF(AC42=0,0,LOOKUP(AC42,$AB$27:$AB$54,#REF!))</f>
        <v>#REF!</v>
      </c>
      <c r="AE42" s="137" t="e">
        <f>IF(AC42=0,0,LOOKUP(AC42,$AB$27:$AB$54,#REF!))</f>
        <v>#REF!</v>
      </c>
      <c r="AF42" s="137">
        <f t="shared" si="5"/>
        <v>12</v>
      </c>
      <c r="AG42" s="131" t="e">
        <f>IF(AF42=0,0,LOOKUP(AF42,$AB$27:$AB$54,#REF!))</f>
        <v>#REF!</v>
      </c>
      <c r="AH42" s="131" t="e">
        <f>IF(AF42=0,0,LOOKUP(AF42,$AB$27:$AB$54,#REF!))</f>
        <v>#REF!</v>
      </c>
      <c r="AL42" s="131">
        <v>32</v>
      </c>
      <c r="AM42" s="131">
        <v>47</v>
      </c>
    </row>
    <row r="43" spans="4:39" ht="11.25" customHeight="1">
      <c r="D43" s="70" t="s">
        <v>21</v>
      </c>
      <c r="E43" s="40">
        <v>0</v>
      </c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2"/>
      <c r="R43" s="36"/>
      <c r="S43" s="26">
        <f>SUM(F43:Q43)</f>
        <v>0</v>
      </c>
      <c r="T43" s="52"/>
      <c r="V43" s="37"/>
      <c r="W43" s="38"/>
      <c r="AB43" s="98">
        <v>14</v>
      </c>
      <c r="AC43" s="137">
        <f t="shared" si="4"/>
        <v>13</v>
      </c>
      <c r="AD43" s="137" t="e">
        <f>IF(AC43=0,0,LOOKUP(AC43,$AB$27:$AB$54,#REF!))</f>
        <v>#REF!</v>
      </c>
      <c r="AE43" s="137" t="e">
        <f>IF(AC43=0,0,LOOKUP(AC43,$AB$27:$AB$54,#REF!))</f>
        <v>#REF!</v>
      </c>
      <c r="AF43" s="137">
        <f t="shared" si="5"/>
        <v>13</v>
      </c>
      <c r="AG43" s="131" t="e">
        <f>IF(AF43=0,0,LOOKUP(AF43,$AB$27:$AB$54,#REF!))</f>
        <v>#REF!</v>
      </c>
      <c r="AH43" s="131" t="e">
        <f>IF(AF43=0,0,LOOKUP(AF43,$AB$27:$AB$54,#REF!))</f>
        <v>#REF!</v>
      </c>
      <c r="AL43" s="131">
        <v>33</v>
      </c>
      <c r="AM43" s="131">
        <v>48</v>
      </c>
    </row>
    <row r="44" spans="4:39" ht="11.25" customHeight="1">
      <c r="D44" s="70" t="s">
        <v>58</v>
      </c>
      <c r="E44" s="40">
        <v>0</v>
      </c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2"/>
      <c r="R44" s="36"/>
      <c r="S44" s="26">
        <f t="shared" si="12"/>
        <v>0</v>
      </c>
      <c r="T44" s="52"/>
      <c r="V44" s="37"/>
      <c r="W44" s="38"/>
      <c r="AB44" s="98">
        <v>15</v>
      </c>
      <c r="AC44" s="137">
        <f t="shared" si="4"/>
        <v>14</v>
      </c>
      <c r="AD44" s="137" t="e">
        <f>IF(AC44=0,0,LOOKUP(AC44,$AB$27:$AB$54,#REF!))</f>
        <v>#REF!</v>
      </c>
      <c r="AE44" s="137" t="e">
        <f>IF(AC44=0,0,LOOKUP(AC44,$AB$27:$AB$54,#REF!))</f>
        <v>#REF!</v>
      </c>
      <c r="AF44" s="137">
        <f t="shared" si="5"/>
        <v>14</v>
      </c>
      <c r="AG44" s="131" t="e">
        <f>IF(AF44=0,0,LOOKUP(AF44,$AB$27:$AB$54,#REF!))</f>
        <v>#REF!</v>
      </c>
      <c r="AH44" s="131" t="e">
        <f>IF(AF44=0,0,LOOKUP(AF44,$AB$27:$AB$54,#REF!))</f>
        <v>#REF!</v>
      </c>
      <c r="AL44" s="131">
        <v>34</v>
      </c>
      <c r="AM44" s="131">
        <v>49</v>
      </c>
    </row>
    <row r="45" spans="4:39" ht="11.25" customHeight="1">
      <c r="D45" s="70" t="s">
        <v>73</v>
      </c>
      <c r="E45" s="40">
        <v>0</v>
      </c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2"/>
      <c r="R45" s="36"/>
      <c r="S45" s="26">
        <f t="shared" si="12"/>
        <v>0</v>
      </c>
      <c r="T45" s="52"/>
      <c r="V45" s="37"/>
      <c r="W45" s="38"/>
      <c r="AB45" s="98">
        <v>16</v>
      </c>
      <c r="AC45" s="137">
        <f t="shared" si="4"/>
        <v>15</v>
      </c>
      <c r="AD45" s="137" t="e">
        <f>IF(AC45=0,0,LOOKUP(AC45,$AB$27:$AB$54,#REF!))</f>
        <v>#REF!</v>
      </c>
      <c r="AE45" s="137" t="e">
        <f>IF(AC45=0,0,LOOKUP(AC45,$AB$27:$AB$54,#REF!))</f>
        <v>#REF!</v>
      </c>
      <c r="AF45" s="137">
        <f t="shared" si="5"/>
        <v>15</v>
      </c>
      <c r="AG45" s="131" t="e">
        <f>IF(AF45=0,0,LOOKUP(AF45,$AB$27:$AB$54,#REF!))</f>
        <v>#REF!</v>
      </c>
      <c r="AH45" s="131" t="e">
        <f>IF(AF45=0,0,LOOKUP(AF45,$AB$27:$AB$54,#REF!))</f>
        <v>#REF!</v>
      </c>
      <c r="AL45" s="131">
        <v>35</v>
      </c>
      <c r="AM45" s="131">
        <v>50</v>
      </c>
    </row>
    <row r="46" spans="4:39" ht="11.25" customHeight="1">
      <c r="D46" s="70"/>
      <c r="E46" s="40">
        <v>0</v>
      </c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2"/>
      <c r="R46" s="36"/>
      <c r="S46" s="26">
        <f t="shared" si="12"/>
        <v>0</v>
      </c>
      <c r="T46" s="52"/>
      <c r="V46" s="37"/>
      <c r="W46" s="38"/>
      <c r="AB46" s="98">
        <v>17</v>
      </c>
      <c r="AC46" s="137">
        <f t="shared" si="4"/>
        <v>16</v>
      </c>
      <c r="AD46" s="137" t="e">
        <f>IF(AC46=0,0,LOOKUP(AC46,$AB$27:$AB$54,#REF!))</f>
        <v>#REF!</v>
      </c>
      <c r="AE46" s="137" t="e">
        <f>IF(AC46=0,0,LOOKUP(AC46,$AB$27:$AB$54,#REF!))</f>
        <v>#REF!</v>
      </c>
      <c r="AF46" s="137">
        <f t="shared" si="5"/>
        <v>16</v>
      </c>
      <c r="AG46" s="131" t="e">
        <f>IF(AF46=0,0,LOOKUP(AF46,$AB$27:$AB$54,#REF!))</f>
        <v>#REF!</v>
      </c>
      <c r="AH46" s="131" t="e">
        <f>IF(AF46=0,0,LOOKUP(AF46,$AB$27:$AB$54,#REF!))</f>
        <v>#REF!</v>
      </c>
      <c r="AL46" s="131">
        <v>36</v>
      </c>
      <c r="AM46" s="131">
        <v>51</v>
      </c>
    </row>
    <row r="47" spans="4:39" ht="11.25" customHeight="1">
      <c r="D47" s="70"/>
      <c r="E47" s="40">
        <v>0</v>
      </c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2"/>
      <c r="R47" s="36"/>
      <c r="S47" s="26">
        <f t="shared" si="12"/>
        <v>0</v>
      </c>
      <c r="T47" s="52"/>
      <c r="V47" s="37"/>
      <c r="W47" s="38"/>
      <c r="AB47" s="98">
        <v>18</v>
      </c>
      <c r="AC47" s="137">
        <f t="shared" si="4"/>
        <v>17</v>
      </c>
      <c r="AD47" s="137" t="e">
        <f>IF(AC47=0,0,LOOKUP(AC47,$AB$27:$AB$54,#REF!))</f>
        <v>#REF!</v>
      </c>
      <c r="AE47" s="137" t="e">
        <f>IF(AC47=0,0,LOOKUP(AC47,$AB$27:$AB$54,#REF!))</f>
        <v>#REF!</v>
      </c>
      <c r="AF47" s="137">
        <f t="shared" si="5"/>
        <v>17</v>
      </c>
      <c r="AG47" s="131" t="e">
        <f>IF(AF47=0,0,LOOKUP(AF47,$AB$27:$AB$54,#REF!))</f>
        <v>#REF!</v>
      </c>
      <c r="AH47" s="131" t="e">
        <f>IF(AF47=0,0,LOOKUP(AF47,$AB$27:$AB$54,#REF!))</f>
        <v>#REF!</v>
      </c>
      <c r="AL47" s="131">
        <v>37</v>
      </c>
      <c r="AM47" s="131">
        <v>52</v>
      </c>
    </row>
    <row r="48" spans="4:39" ht="11.25" customHeight="1">
      <c r="D48" s="70"/>
      <c r="E48" s="40">
        <v>0</v>
      </c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2"/>
      <c r="R48" s="36"/>
      <c r="S48" s="26">
        <f t="shared" si="12"/>
        <v>0</v>
      </c>
      <c r="T48" s="52"/>
      <c r="V48" s="37"/>
      <c r="W48" s="38"/>
      <c r="AB48" s="98">
        <v>19</v>
      </c>
      <c r="AC48" s="137">
        <f t="shared" si="4"/>
        <v>18</v>
      </c>
      <c r="AD48" s="137" t="e">
        <f>IF(AC48=0,0,LOOKUP(AC48,$AB$27:$AB$54,#REF!))</f>
        <v>#REF!</v>
      </c>
      <c r="AE48" s="137" t="e">
        <f>IF(AC48=0,0,LOOKUP(AC48,$AB$27:$AB$54,#REF!))</f>
        <v>#REF!</v>
      </c>
      <c r="AF48" s="137">
        <f t="shared" si="5"/>
        <v>18</v>
      </c>
      <c r="AG48" s="131" t="e">
        <f>IF(AF48=0,0,LOOKUP(AF48,$AB$27:$AB$54,#REF!))</f>
        <v>#REF!</v>
      </c>
      <c r="AH48" s="131" t="e">
        <f>IF(AF48=0,0,LOOKUP(AF48,$AB$27:$AB$54,#REF!))</f>
        <v>#REF!</v>
      </c>
      <c r="AL48" s="131">
        <v>38</v>
      </c>
      <c r="AM48" s="131">
        <v>53</v>
      </c>
    </row>
    <row r="49" spans="4:39" ht="11.25" customHeight="1">
      <c r="D49" s="70"/>
      <c r="E49" s="40">
        <v>0</v>
      </c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2"/>
      <c r="R49" s="36"/>
      <c r="S49" s="26">
        <f t="shared" si="12"/>
        <v>0</v>
      </c>
      <c r="T49" s="52"/>
      <c r="V49" s="37"/>
      <c r="W49" s="38"/>
      <c r="AB49" s="98">
        <v>20</v>
      </c>
      <c r="AC49" s="137">
        <f t="shared" si="4"/>
        <v>19</v>
      </c>
      <c r="AD49" s="137" t="e">
        <f>IF(AC49=0,0,LOOKUP(AC49,$AB$27:$AB$54,#REF!))</f>
        <v>#REF!</v>
      </c>
      <c r="AE49" s="137" t="e">
        <f>IF(AC49=0,0,LOOKUP(AC49,$AB$27:$AB$54,#REF!))</f>
        <v>#REF!</v>
      </c>
      <c r="AF49" s="137">
        <f t="shared" si="5"/>
        <v>19</v>
      </c>
      <c r="AG49" s="131" t="e">
        <f>IF(AF49=0,0,LOOKUP(AF49,$AB$27:$AB$54,#REF!))</f>
        <v>#REF!</v>
      </c>
      <c r="AH49" s="131" t="e">
        <f>IF(AF49=0,0,LOOKUP(AF49,$AB$27:$AB$54,#REF!))</f>
        <v>#REF!</v>
      </c>
      <c r="AL49" s="131">
        <v>39</v>
      </c>
      <c r="AM49" s="131">
        <v>54</v>
      </c>
    </row>
    <row r="50" spans="4:39" ht="11.25" customHeight="1">
      <c r="D50" s="73"/>
      <c r="E50" s="152">
        <v>0</v>
      </c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5"/>
      <c r="R50" s="36"/>
      <c r="S50" s="26">
        <f t="shared" si="12"/>
        <v>0</v>
      </c>
      <c r="T50" s="52"/>
      <c r="V50" s="37"/>
      <c r="W50" s="38"/>
      <c r="AB50" s="98">
        <v>21</v>
      </c>
      <c r="AC50" s="137">
        <f t="shared" si="4"/>
        <v>20</v>
      </c>
      <c r="AD50" s="137" t="e">
        <f>IF(AC50=0,0,LOOKUP(AC50,$AB$27:$AB$54,#REF!))</f>
        <v>#REF!</v>
      </c>
      <c r="AE50" s="137" t="e">
        <f>IF(AC50=0,0,LOOKUP(AC50,$AB$27:$AB$54,#REF!))</f>
        <v>#REF!</v>
      </c>
      <c r="AF50" s="137">
        <f t="shared" si="5"/>
        <v>20</v>
      </c>
      <c r="AG50" s="131" t="e">
        <f>IF(AF50=0,0,LOOKUP(AF50,$AB$27:$AB$54,#REF!))</f>
        <v>#REF!</v>
      </c>
      <c r="AH50" s="131" t="e">
        <f>IF(AF50=0,0,LOOKUP(AF50,$AB$27:$AB$54,#REF!))</f>
        <v>#REF!</v>
      </c>
      <c r="AL50" s="131">
        <v>40</v>
      </c>
      <c r="AM50" s="131">
        <v>62</v>
      </c>
    </row>
    <row r="51" spans="4:39" ht="11.25" customHeight="1">
      <c r="D51" s="49"/>
      <c r="E51" s="10" t="s">
        <v>5</v>
      </c>
      <c r="F51" s="26">
        <f>SUM(F38:F50)</f>
        <v>0</v>
      </c>
      <c r="G51" s="26">
        <f>SUM(G38:G50)</f>
        <v>0</v>
      </c>
      <c r="H51" s="26">
        <f t="shared" si="13" ref="H51:Q51">SUM(H38:H50)</f>
        <v>0</v>
      </c>
      <c r="I51" s="26">
        <f t="shared" si="13"/>
        <v>0</v>
      </c>
      <c r="J51" s="26">
        <f t="shared" si="13"/>
        <v>0</v>
      </c>
      <c r="K51" s="26">
        <f t="shared" si="13"/>
        <v>0</v>
      </c>
      <c r="L51" s="26">
        <f t="shared" si="13"/>
        <v>0</v>
      </c>
      <c r="M51" s="26">
        <f t="shared" si="13"/>
        <v>0</v>
      </c>
      <c r="N51" s="26">
        <f>SUM(N38:N50)</f>
        <v>0</v>
      </c>
      <c r="O51" s="26">
        <f t="shared" si="13"/>
        <v>0</v>
      </c>
      <c r="P51" s="26">
        <f t="shared" si="13"/>
        <v>0</v>
      </c>
      <c r="Q51" s="26">
        <f t="shared" si="13"/>
        <v>0</v>
      </c>
      <c r="R51" s="26"/>
      <c r="S51" s="26">
        <f>SUM(S38:S50)</f>
        <v>0</v>
      </c>
      <c r="T51" s="52"/>
      <c r="V51" s="11"/>
      <c r="W51" s="49"/>
      <c r="AB51" s="98">
        <v>22</v>
      </c>
      <c r="AC51" s="137">
        <f t="shared" si="4"/>
        <v>21</v>
      </c>
      <c r="AD51" s="137" t="e">
        <f>IF(AC51=0,0,LOOKUP(AC51,$AB$27:$AB$54,#REF!))</f>
        <v>#REF!</v>
      </c>
      <c r="AE51" s="137" t="e">
        <f>IF(AC51=0,0,LOOKUP(AC51,$AB$27:$AB$54,#REF!))</f>
        <v>#REF!</v>
      </c>
      <c r="AF51" s="137">
        <f t="shared" si="5"/>
        <v>21</v>
      </c>
      <c r="AG51" s="131" t="e">
        <f>IF(AF51=0,0,LOOKUP(AF51,$AB$27:$AB$54,#REF!))</f>
        <v>#REF!</v>
      </c>
      <c r="AH51" s="131" t="e">
        <f>IF(AF51=0,0,LOOKUP(AF51,$AB$27:$AB$54,#REF!))</f>
        <v>#REF!</v>
      </c>
      <c r="AL51" s="131">
        <v>41</v>
      </c>
      <c r="AM51" s="131">
        <v>63</v>
      </c>
    </row>
    <row r="52" spans="4:32" ht="11.25" customHeight="1">
      <c r="D52" s="180" t="s">
        <v>22</v>
      </c>
      <c r="E52" s="10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52"/>
      <c r="V52" s="11"/>
      <c r="W52" s="49"/>
      <c r="AB52" s="98"/>
      <c r="AC52" s="137"/>
      <c r="AD52" s="137"/>
      <c r="AE52" s="137"/>
      <c r="AF52" s="137"/>
    </row>
    <row r="53" spans="4:39" ht="11.25" customHeight="1">
      <c r="D53" s="139" t="s">
        <v>23</v>
      </c>
      <c r="E53" s="40">
        <v>0</v>
      </c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2"/>
      <c r="R53" s="36"/>
      <c r="S53" s="26">
        <f t="shared" si="1"/>
        <v>0</v>
      </c>
      <c r="T53" s="52"/>
      <c r="V53" s="37"/>
      <c r="W53" s="38"/>
      <c r="AB53" s="98">
        <v>23</v>
      </c>
      <c r="AC53" s="137">
        <f>IF($AE$24&gt;=AB53,0,AC51+1)</f>
        <v>22</v>
      </c>
      <c r="AD53" s="137" t="e">
        <f>IF(AC53=0,0,LOOKUP(AC53,$AB$27:$AB$54,#REF!))</f>
        <v>#REF!</v>
      </c>
      <c r="AE53" s="137" t="e">
        <f>IF(AC53=0,0,LOOKUP(AC53,$AB$27:$AB$54,#REF!))</f>
        <v>#REF!</v>
      </c>
      <c r="AF53" s="137">
        <f>IF($AH$24&gt;=AB53,0,AF51+1)</f>
        <v>22</v>
      </c>
      <c r="AG53" s="131" t="e">
        <f>IF(AF53=0,0,LOOKUP(AF53,$AB$27:$AB$54,#REF!))</f>
        <v>#REF!</v>
      </c>
      <c r="AH53" s="131" t="e">
        <f>IF(AF53=0,0,LOOKUP(AF53,$AB$27:$AB$54,#REF!))</f>
        <v>#REF!</v>
      </c>
      <c r="AL53" s="131">
        <v>42</v>
      </c>
      <c r="AM53" s="131">
        <v>64</v>
      </c>
    </row>
    <row r="54" spans="4:39" ht="21.75" customHeight="1">
      <c r="D54" s="140" t="s">
        <v>70</v>
      </c>
      <c r="E54" s="40">
        <v>0</v>
      </c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2"/>
      <c r="R54" s="36"/>
      <c r="S54" s="26">
        <f t="shared" si="1"/>
        <v>0</v>
      </c>
      <c r="T54" s="52"/>
      <c r="V54" s="37"/>
      <c r="W54" s="38"/>
      <c r="AB54" s="98">
        <v>24</v>
      </c>
      <c r="AC54" s="137">
        <f t="shared" si="4"/>
        <v>23</v>
      </c>
      <c r="AD54" s="137" t="e">
        <f>IF(AC54=0,0,LOOKUP(AC54,$AB$27:$AB$54,#REF!))</f>
        <v>#REF!</v>
      </c>
      <c r="AE54" s="137" t="e">
        <f>IF(AC54=0,0,LOOKUP(AC54,$AB$27:$AB$54,#REF!))</f>
        <v>#REF!</v>
      </c>
      <c r="AF54" s="137">
        <f t="shared" si="5"/>
        <v>23</v>
      </c>
      <c r="AG54" s="131" t="e">
        <f>IF(AF54=0,0,LOOKUP(AF54,$AB$27:$AB$54,#REF!))</f>
        <v>#REF!</v>
      </c>
      <c r="AH54" s="131" t="e">
        <f>IF(AF54=0,0,LOOKUP(AF54,$AB$27:$AB$54,#REF!))</f>
        <v>#REF!</v>
      </c>
      <c r="AL54" s="131">
        <v>43</v>
      </c>
      <c r="AM54" s="131">
        <v>65</v>
      </c>
    </row>
    <row r="55" spans="4:39" ht="11.25" customHeight="1">
      <c r="D55" s="141" t="s">
        <v>24</v>
      </c>
      <c r="E55" s="40">
        <v>0</v>
      </c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2"/>
      <c r="R55" s="36"/>
      <c r="S55" s="26">
        <f t="shared" si="1"/>
        <v>0</v>
      </c>
      <c r="T55" s="52"/>
      <c r="V55" s="37"/>
      <c r="W55" s="38"/>
      <c r="AB55" s="98"/>
      <c r="AC55" s="98"/>
      <c r="AD55" s="98"/>
      <c r="AE55" s="98"/>
      <c r="AL55" s="131">
        <v>44</v>
      </c>
      <c r="AM55" s="131">
        <v>66</v>
      </c>
    </row>
    <row r="56" spans="4:39" ht="11.25" customHeight="1">
      <c r="D56" s="139" t="s">
        <v>25</v>
      </c>
      <c r="E56" s="40">
        <v>0</v>
      </c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2"/>
      <c r="R56" s="36"/>
      <c r="S56" s="26">
        <f t="shared" si="1"/>
        <v>0</v>
      </c>
      <c r="T56" s="52"/>
      <c r="V56" s="37"/>
      <c r="W56" s="38"/>
      <c r="AB56" s="98"/>
      <c r="AC56" s="98"/>
      <c r="AD56" s="98"/>
      <c r="AE56" s="98"/>
      <c r="AM56" s="131">
        <f>LOOKUP(AD2,AL2:AL55,AM2:AM55)</f>
        <v>7</v>
      </c>
    </row>
    <row r="57" spans="4:31" ht="11.25" customHeight="1">
      <c r="D57" s="139" t="s">
        <v>26</v>
      </c>
      <c r="E57" s="40">
        <v>0</v>
      </c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2"/>
      <c r="R57" s="36"/>
      <c r="S57" s="26">
        <f t="shared" si="1"/>
        <v>0</v>
      </c>
      <c r="T57" s="52"/>
      <c r="V57" s="37"/>
      <c r="W57" s="38"/>
      <c r="AB57" s="98"/>
      <c r="AC57" s="21" t="s">
        <v>27</v>
      </c>
      <c r="AD57" s="21"/>
      <c r="AE57" s="21"/>
    </row>
    <row r="58" spans="4:33" ht="11.25" customHeight="1">
      <c r="D58" s="139" t="s">
        <v>29</v>
      </c>
      <c r="E58" s="40">
        <v>0</v>
      </c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2"/>
      <c r="R58" s="36"/>
      <c r="S58" s="26">
        <f t="shared" si="1"/>
        <v>0</v>
      </c>
      <c r="T58" s="52"/>
      <c r="V58" s="37"/>
      <c r="W58" s="38"/>
      <c r="AB58" s="98">
        <v>1</v>
      </c>
      <c r="AC58" s="98" t="s">
        <v>28</v>
      </c>
      <c r="AD58" s="98">
        <f>AB80</f>
        <v>8</v>
      </c>
      <c r="AE58" s="142" t="str">
        <f>AC80</f>
        <v>aug</v>
      </c>
      <c r="AF58" s="98"/>
      <c r="AG58" s="98"/>
    </row>
    <row r="59" spans="4:33" ht="11.25" customHeight="1">
      <c r="D59" s="139" t="s">
        <v>31</v>
      </c>
      <c r="E59" s="40">
        <v>0</v>
      </c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2"/>
      <c r="R59" s="36"/>
      <c r="S59" s="26">
        <f t="shared" si="1"/>
        <v>0</v>
      </c>
      <c r="T59" s="52"/>
      <c r="V59" s="37"/>
      <c r="W59" s="38"/>
      <c r="AB59" s="98">
        <v>2</v>
      </c>
      <c r="AC59" s="98" t="s">
        <v>30</v>
      </c>
      <c r="AD59" s="98">
        <f t="shared" si="14" ref="AD59:AD76">IF(AD58=24,1,AD58+1)</f>
        <v>9</v>
      </c>
      <c r="AE59" s="142" t="str">
        <f t="shared" si="15" ref="AE59:AE69">LOOKUP(AD59,$AB$58:$AB$79,$AC$58:$AC$79)</f>
        <v>sep</v>
      </c>
      <c r="AF59" s="98"/>
      <c r="AG59" s="98"/>
    </row>
    <row r="60" spans="4:31" ht="11.25" customHeight="1">
      <c r="D60" s="139" t="s">
        <v>71</v>
      </c>
      <c r="E60" s="40">
        <v>0</v>
      </c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2"/>
      <c r="R60" s="36"/>
      <c r="S60" s="26">
        <f t="shared" si="1"/>
        <v>0</v>
      </c>
      <c r="T60" s="52"/>
      <c r="V60" s="37"/>
      <c r="W60" s="38"/>
      <c r="AB60" s="98">
        <v>3</v>
      </c>
      <c r="AC60" s="98" t="s">
        <v>32</v>
      </c>
      <c r="AD60" s="98">
        <f t="shared" si="14"/>
        <v>10</v>
      </c>
      <c r="AE60" s="142" t="str">
        <f t="shared" si="15"/>
        <v>okt</v>
      </c>
    </row>
    <row r="61" spans="4:31" ht="11.25" customHeight="1">
      <c r="D61" s="139" t="s">
        <v>72</v>
      </c>
      <c r="E61" s="40">
        <v>0</v>
      </c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2"/>
      <c r="R61" s="36"/>
      <c r="S61" s="26">
        <f t="shared" si="1"/>
        <v>0</v>
      </c>
      <c r="T61" s="52"/>
      <c r="V61" s="37"/>
      <c r="W61" s="38"/>
      <c r="AB61" s="98">
        <v>4</v>
      </c>
      <c r="AC61" s="98" t="s">
        <v>33</v>
      </c>
      <c r="AD61" s="98">
        <f t="shared" si="14"/>
        <v>11</v>
      </c>
      <c r="AE61" s="142" t="str">
        <f t="shared" si="15"/>
        <v>nov</v>
      </c>
    </row>
    <row r="62" spans="4:31" ht="11.25" customHeight="1">
      <c r="D62" s="48" t="s">
        <v>63</v>
      </c>
      <c r="E62" s="40">
        <v>0</v>
      </c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2"/>
      <c r="R62" s="36"/>
      <c r="S62" s="26">
        <f t="shared" si="1"/>
        <v>0</v>
      </c>
      <c r="T62" s="52"/>
      <c r="V62" s="37"/>
      <c r="W62" s="38"/>
      <c r="AB62" s="98">
        <v>5</v>
      </c>
      <c r="AC62" s="98" t="s">
        <v>34</v>
      </c>
      <c r="AD62" s="98">
        <f t="shared" si="14"/>
        <v>12</v>
      </c>
      <c r="AE62" s="142" t="str">
        <f t="shared" si="15"/>
        <v>dec</v>
      </c>
    </row>
    <row r="63" spans="4:31" ht="11.25" customHeight="1">
      <c r="D63" s="48" t="s">
        <v>63</v>
      </c>
      <c r="E63" s="40">
        <v>0</v>
      </c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2"/>
      <c r="R63" s="36"/>
      <c r="S63" s="26">
        <f t="shared" si="1"/>
        <v>0</v>
      </c>
      <c r="T63" s="52"/>
      <c r="V63" s="37"/>
      <c r="W63" s="38"/>
      <c r="AB63" s="98">
        <v>6</v>
      </c>
      <c r="AC63" s="98" t="s">
        <v>35</v>
      </c>
      <c r="AD63" s="98">
        <f t="shared" si="14"/>
        <v>13</v>
      </c>
      <c r="AE63" s="142" t="str">
        <f t="shared" si="15"/>
        <v>jan</v>
      </c>
    </row>
    <row r="64" spans="4:31" ht="11.25" customHeight="1">
      <c r="D64" s="48"/>
      <c r="E64" s="40">
        <v>0</v>
      </c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2"/>
      <c r="R64" s="36"/>
      <c r="S64" s="26">
        <f t="shared" si="1"/>
        <v>0</v>
      </c>
      <c r="T64" s="52"/>
      <c r="V64" s="37"/>
      <c r="W64" s="38"/>
      <c r="AB64" s="98">
        <v>7</v>
      </c>
      <c r="AC64" s="98" t="s">
        <v>36</v>
      </c>
      <c r="AD64" s="98">
        <f>IF(AD63=24,1,AD63+1)</f>
        <v>14</v>
      </c>
      <c r="AE64" s="142" t="str">
        <f t="shared" si="15"/>
        <v>feb</v>
      </c>
    </row>
    <row r="65" spans="4:31" ht="11.25" customHeight="1">
      <c r="D65" s="153"/>
      <c r="E65" s="154">
        <v>0</v>
      </c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5"/>
      <c r="R65" s="36"/>
      <c r="S65" s="26">
        <f t="shared" si="1"/>
        <v>0</v>
      </c>
      <c r="T65" s="52"/>
      <c r="V65" s="37"/>
      <c r="W65" s="38"/>
      <c r="AB65" s="98">
        <v>8</v>
      </c>
      <c r="AC65" s="98" t="s">
        <v>37</v>
      </c>
      <c r="AD65" s="98">
        <f t="shared" si="14"/>
        <v>15</v>
      </c>
      <c r="AE65" s="142" t="str">
        <f t="shared" si="15"/>
        <v>mar</v>
      </c>
    </row>
    <row r="66" spans="1:31" s="156" customFormat="1" ht="19.5" customHeight="1">
      <c r="A66" s="155"/>
      <c r="D66" s="157"/>
      <c r="E66" s="158" t="s">
        <v>5</v>
      </c>
      <c r="F66" s="159">
        <f t="shared" si="16" ref="F66:Q66">SUM(F53:F65)</f>
        <v>0</v>
      </c>
      <c r="G66" s="159">
        <f t="shared" si="16"/>
        <v>0</v>
      </c>
      <c r="H66" s="159">
        <f t="shared" si="16"/>
        <v>0</v>
      </c>
      <c r="I66" s="159">
        <f t="shared" si="16"/>
        <v>0</v>
      </c>
      <c r="J66" s="159">
        <f t="shared" si="16"/>
        <v>0</v>
      </c>
      <c r="K66" s="159">
        <f t="shared" si="16"/>
        <v>0</v>
      </c>
      <c r="L66" s="159">
        <f t="shared" si="16"/>
        <v>0</v>
      </c>
      <c r="M66" s="159">
        <f t="shared" si="16"/>
        <v>0</v>
      </c>
      <c r="N66" s="159">
        <f t="shared" si="16"/>
        <v>0</v>
      </c>
      <c r="O66" s="159">
        <f t="shared" si="16"/>
        <v>0</v>
      </c>
      <c r="P66" s="159">
        <f t="shared" si="16"/>
        <v>0</v>
      </c>
      <c r="Q66" s="159">
        <f t="shared" si="16"/>
        <v>0</v>
      </c>
      <c r="R66" s="160"/>
      <c r="S66" s="161">
        <f>SUM(S53:S65)</f>
        <v>0</v>
      </c>
      <c r="T66" s="162"/>
      <c r="U66" s="155"/>
      <c r="V66" s="163"/>
      <c r="W66" s="163"/>
      <c r="AB66" s="164">
        <v>9</v>
      </c>
      <c r="AC66" s="164" t="s">
        <v>38</v>
      </c>
      <c r="AD66" s="164">
        <f t="shared" si="14"/>
        <v>16</v>
      </c>
      <c r="AE66" s="165" t="str">
        <f t="shared" si="15"/>
        <v>apr</v>
      </c>
    </row>
    <row r="67" spans="4:31" ht="11.25" customHeight="1">
      <c r="D67" s="167" t="s">
        <v>39</v>
      </c>
      <c r="E67" s="40">
        <v>0</v>
      </c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2"/>
      <c r="R67" s="36"/>
      <c r="S67" s="26">
        <f t="shared" si="1"/>
        <v>0</v>
      </c>
      <c r="T67" s="52"/>
      <c r="V67" s="37"/>
      <c r="W67" s="38"/>
      <c r="AB67" s="98">
        <v>10</v>
      </c>
      <c r="AC67" s="98" t="s">
        <v>40</v>
      </c>
      <c r="AD67" s="98">
        <f>IF(AD66=24,1,AD66+1)</f>
        <v>17</v>
      </c>
      <c r="AE67" s="142" t="str">
        <f t="shared" si="15"/>
        <v>mai</v>
      </c>
    </row>
    <row r="68" spans="4:31" ht="11.25" customHeight="1">
      <c r="D68" s="167" t="s">
        <v>41</v>
      </c>
      <c r="E68" s="40">
        <v>0</v>
      </c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2"/>
      <c r="R68" s="36"/>
      <c r="S68" s="26">
        <f t="shared" si="1"/>
        <v>0</v>
      </c>
      <c r="T68" s="52"/>
      <c r="V68" s="37"/>
      <c r="W68" s="38"/>
      <c r="AB68" s="98">
        <v>11</v>
      </c>
      <c r="AC68" s="98" t="s">
        <v>42</v>
      </c>
      <c r="AD68" s="98">
        <f t="shared" si="14"/>
        <v>18</v>
      </c>
      <c r="AE68" s="142" t="str">
        <f t="shared" si="15"/>
        <v>mai</v>
      </c>
    </row>
    <row r="69" spans="4:31" ht="11.25" customHeight="1">
      <c r="D69" s="167" t="s">
        <v>64</v>
      </c>
      <c r="E69" s="40">
        <v>0</v>
      </c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169"/>
      <c r="R69" s="36"/>
      <c r="S69" s="26">
        <f t="shared" si="1"/>
        <v>0</v>
      </c>
      <c r="T69" s="52"/>
      <c r="V69" s="37"/>
      <c r="W69" s="38"/>
      <c r="AB69" s="98">
        <v>12</v>
      </c>
      <c r="AC69" s="98" t="s">
        <v>43</v>
      </c>
      <c r="AD69" s="98">
        <f t="shared" si="14"/>
        <v>19</v>
      </c>
      <c r="AE69" s="142" t="str">
        <f t="shared" si="15"/>
        <v>mai</v>
      </c>
    </row>
    <row r="70" spans="4:31" ht="11.25" customHeight="1">
      <c r="D70" s="168" t="s">
        <v>65</v>
      </c>
      <c r="E70" s="166">
        <v>0</v>
      </c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170"/>
      <c r="R70" s="36"/>
      <c r="S70" s="26">
        <f t="shared" si="1"/>
        <v>0</v>
      </c>
      <c r="T70" s="52"/>
      <c r="V70" s="37"/>
      <c r="W70" s="38"/>
      <c r="AB70" s="98">
        <v>13</v>
      </c>
      <c r="AC70" s="98" t="s">
        <v>28</v>
      </c>
      <c r="AD70" s="98">
        <f t="shared" si="14"/>
        <v>20</v>
      </c>
      <c r="AE70" s="142" t="str">
        <f t="shared" si="17" ref="AE70:AE80">LOOKUP(AD70,$AB$58:$AB$79,$AC$58:$AC$79)&amp;"-2.gads"</f>
        <v>aug-2.gads</v>
      </c>
    </row>
    <row r="71" spans="4:31" ht="11.25" customHeight="1">
      <c r="D71" s="172" t="s">
        <v>44</v>
      </c>
      <c r="E71" s="173">
        <v>0</v>
      </c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5"/>
      <c r="R71" s="36"/>
      <c r="S71" s="26">
        <f t="shared" si="1"/>
        <v>0</v>
      </c>
      <c r="T71" s="52"/>
      <c r="V71" s="37"/>
      <c r="W71" s="38"/>
      <c r="AB71" s="98">
        <v>14</v>
      </c>
      <c r="AC71" s="98" t="s">
        <v>30</v>
      </c>
      <c r="AD71" s="98">
        <f t="shared" si="14"/>
        <v>21</v>
      </c>
      <c r="AE71" s="142" t="str">
        <f t="shared" si="17"/>
        <v>sep-2.gads</v>
      </c>
    </row>
    <row r="72" spans="4:31" ht="12" customHeight="1">
      <c r="D72" s="191" t="s">
        <v>45</v>
      </c>
      <c r="E72" s="192"/>
      <c r="F72" s="176">
        <f>(F36*$E$36)+(F38*$E$38)+(F39*$E$39)+(F40*$E$40)+(F41*$E$41)+(F42*$E$42)+(F43*$E$43)+(F44*$E$44)+(F45*$E$45)+(F46*$E$46)+(F47*$E$47)+(F48*$E$48)+(F49*$E$49)+(F50*$E$50)+(F53*$E$53)+(F54*$E$54)+(F55*$E$55)+(F56*$E$56)+(F57*$E$57)+(F58*$E$58)+(F59*$E$59)+(F60*$E$60)+(F61*$E$61)+(F62*$E$62)+(F63*$E$63)+(F64*$E$64)+(F65*$E$65)+(F67*$E$67)+(F68*$E$68)+(F69*$E$69)+(F70*$E$70)+(F71*$E$71)</f>
        <v>0</v>
      </c>
      <c r="G72" s="176">
        <f t="shared" si="18" ref="G72:Q72">(G36*$E$36)+(G38*$E$38)+(G39*$E$39)+(G40*$E$40)+(G41*$E$41)+(G42*$E$42)+(G43*$E$43)+(G44*$E$44)+(G45*$E$45)+(G46*$E$46)+(G47*$E$47)+(G48*$E$48)+(G49*$E$49)+(G50*$E$50)+(G53*$E$53)+(G54*$E$54)+(G55*$E$55)+(G56*$E$56)+(G57*$E$57)+(G58*$E$58)+(G59*$E$59)+(G60*$E$60)+(G61*$E$61)+(G62*$E$62)+(G63*$E$63)+(G64*$E$64)+(G65*$E$65)+(G67*$E$67)+(G68*$E$68)+(G69*$E$69)+(G70*$E$70)+(G71*$E$71)</f>
        <v>0</v>
      </c>
      <c r="H72" s="176">
        <f t="shared" si="18"/>
        <v>0</v>
      </c>
      <c r="I72" s="176">
        <f t="shared" si="18"/>
        <v>0</v>
      </c>
      <c r="J72" s="176">
        <f t="shared" si="18"/>
        <v>0</v>
      </c>
      <c r="K72" s="176">
        <f t="shared" si="18"/>
        <v>0</v>
      </c>
      <c r="L72" s="176">
        <f t="shared" si="18"/>
        <v>0</v>
      </c>
      <c r="M72" s="176">
        <f t="shared" si="18"/>
        <v>0</v>
      </c>
      <c r="N72" s="176">
        <f t="shared" si="18"/>
        <v>0</v>
      </c>
      <c r="O72" s="176">
        <f t="shared" si="18"/>
        <v>0</v>
      </c>
      <c r="P72" s="176">
        <f t="shared" si="18"/>
        <v>0</v>
      </c>
      <c r="Q72" s="177">
        <f t="shared" si="18"/>
        <v>0</v>
      </c>
      <c r="R72" s="31"/>
      <c r="S72" s="26">
        <f>(S36*$E$36)+(S38*$E$38)+(S39*$E$39)+(S40*$E$40)+(S41*$E$41)+(S42*$E$42)+(S43*$E$43)+(S44*$E$44)+(S45*$E$45)+(S46*$E$46)+(S47*$E$47)+(S48*$E$48)+(S49*$E$49)+(S50*$E$50)+(S53*$E$53)+(S54*$E$54)+(S55*$E$55)+(S56*$E$56)+(S57*$E$57)+(S58*$E$58)+(S59*$E$59)+(S60*$E$60)+(S61*$E$61)+(S62*$E$62)+(S63*$E$63)+(S64*$E$64)+(S65*$E$65)+(S67*$E$67)+(S68*$E$68)+(S69*$E$69)+(S70*$E$70)+(S71*$E$71)</f>
        <v>0</v>
      </c>
      <c r="T72" s="52"/>
      <c r="V72" s="49"/>
      <c r="W72" s="49"/>
      <c r="AB72" s="98">
        <v>15</v>
      </c>
      <c r="AC72" s="98" t="s">
        <v>32</v>
      </c>
      <c r="AD72" s="98">
        <f t="shared" si="14"/>
        <v>22</v>
      </c>
      <c r="AE72" s="142" t="str">
        <f t="shared" si="17"/>
        <v>okt-2.gads</v>
      </c>
    </row>
    <row r="73" spans="4:31" ht="12.75" customHeight="1">
      <c r="D73" s="193" t="s">
        <v>46</v>
      </c>
      <c r="E73" s="194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171"/>
      <c r="R73" s="36"/>
      <c r="S73" s="26">
        <f>SUM(F73:Q73)</f>
        <v>0</v>
      </c>
      <c r="T73" s="52"/>
      <c r="V73" s="37"/>
      <c r="W73" s="37"/>
      <c r="AB73" s="98">
        <v>16</v>
      </c>
      <c r="AC73" s="98" t="s">
        <v>33</v>
      </c>
      <c r="AD73" s="98">
        <f t="shared" si="14"/>
        <v>23</v>
      </c>
      <c r="AE73" s="142" t="str">
        <f t="shared" si="17"/>
        <v>nov-2.gads</v>
      </c>
    </row>
    <row r="74" spans="4:31" ht="12.75" customHeight="1">
      <c r="D74" s="195" t="s">
        <v>47</v>
      </c>
      <c r="E74" s="196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2"/>
      <c r="R74" s="36"/>
      <c r="S74" s="26">
        <f>SUM(F74:Q74)</f>
        <v>0</v>
      </c>
      <c r="T74" s="52"/>
      <c r="V74" s="37"/>
      <c r="W74" s="37"/>
      <c r="AB74" s="98">
        <v>17</v>
      </c>
      <c r="AC74" s="98" t="s">
        <v>34</v>
      </c>
      <c r="AD74" s="98">
        <f t="shared" si="14"/>
        <v>24</v>
      </c>
      <c r="AE74" s="142" t="str">
        <f t="shared" si="17"/>
        <v>dec-2.gads</v>
      </c>
    </row>
    <row r="75" spans="4:31" ht="12.75" customHeight="1">
      <c r="D75" s="195" t="s">
        <v>48</v>
      </c>
      <c r="E75" s="196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4"/>
      <c r="R75" s="85"/>
      <c r="S75" s="26">
        <f t="shared" si="1"/>
        <v>0</v>
      </c>
      <c r="T75" s="52"/>
      <c r="V75" s="37"/>
      <c r="W75" s="37"/>
      <c r="AB75" s="98">
        <v>20</v>
      </c>
      <c r="AC75" s="98" t="s">
        <v>37</v>
      </c>
      <c r="AD75" s="98" t="e">
        <f>IF(#REF!=24,1,#REF!+1)</f>
        <v>#REF!</v>
      </c>
      <c r="AE75" s="142" t="e">
        <f t="shared" si="17"/>
        <v>#REF!</v>
      </c>
    </row>
    <row r="76" spans="4:31" ht="12.75" customHeight="1">
      <c r="D76" s="195" t="s">
        <v>49</v>
      </c>
      <c r="E76" s="196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4"/>
      <c r="R76" s="85"/>
      <c r="S76" s="26">
        <f t="shared" si="1"/>
        <v>0</v>
      </c>
      <c r="T76" s="52"/>
      <c r="V76" s="37"/>
      <c r="W76" s="37"/>
      <c r="AB76" s="98">
        <v>21</v>
      </c>
      <c r="AC76" s="98" t="s">
        <v>38</v>
      </c>
      <c r="AD76" s="98" t="e">
        <f t="shared" si="14"/>
        <v>#REF!</v>
      </c>
      <c r="AE76" s="142" t="e">
        <f t="shared" si="17"/>
        <v>#REF!</v>
      </c>
    </row>
    <row r="77" spans="4:31" ht="12.75" customHeight="1">
      <c r="D77" s="195" t="s">
        <v>50</v>
      </c>
      <c r="E77" s="196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4"/>
      <c r="R77" s="85"/>
      <c r="S77" s="26">
        <f>SUM(F77:Q77)</f>
        <v>0</v>
      </c>
      <c r="T77" s="52"/>
      <c r="V77" s="37"/>
      <c r="W77" s="37"/>
      <c r="AB77" s="98">
        <v>22</v>
      </c>
      <c r="AC77" s="98" t="s">
        <v>40</v>
      </c>
      <c r="AD77" s="98" t="e">
        <f>IF(AD76=24,1,AD76+1)</f>
        <v>#REF!</v>
      </c>
      <c r="AE77" s="142" t="e">
        <f t="shared" si="17"/>
        <v>#REF!</v>
      </c>
    </row>
    <row r="78" spans="4:31" ht="12.75" customHeight="1">
      <c r="D78" s="195" t="s">
        <v>51</v>
      </c>
      <c r="E78" s="196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2"/>
      <c r="R78" s="36"/>
      <c r="S78" s="26">
        <f t="shared" si="1"/>
        <v>0</v>
      </c>
      <c r="T78" s="52"/>
      <c r="V78" s="37"/>
      <c r="W78" s="37"/>
      <c r="AB78" s="98">
        <v>23</v>
      </c>
      <c r="AC78" s="98" t="s">
        <v>42</v>
      </c>
      <c r="AD78" s="98" t="e">
        <f>IF(AD77=24,1,AD77+1)</f>
        <v>#REF!</v>
      </c>
      <c r="AE78" s="142" t="e">
        <f t="shared" si="17"/>
        <v>#REF!</v>
      </c>
    </row>
    <row r="79" spans="4:31" ht="12.75" customHeight="1">
      <c r="D79" s="197"/>
      <c r="E79" s="198"/>
      <c r="F79" s="41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5"/>
      <c r="R79" s="36"/>
      <c r="S79" s="26">
        <f>SUM(F79:Q79)</f>
        <v>0</v>
      </c>
      <c r="T79" s="52"/>
      <c r="V79" s="37"/>
      <c r="W79" s="37"/>
      <c r="AB79" s="98">
        <v>24</v>
      </c>
      <c r="AC79" s="98" t="s">
        <v>43</v>
      </c>
      <c r="AD79" s="98" t="e">
        <f>IF(AD78=24,1,AD78+1)</f>
        <v>#REF!</v>
      </c>
      <c r="AE79" s="142" t="e">
        <f t="shared" si="17"/>
        <v>#REF!</v>
      </c>
    </row>
    <row r="80" spans="4:31" ht="12.75" customHeight="1">
      <c r="D80" s="186" t="s">
        <v>52</v>
      </c>
      <c r="E80" s="187"/>
      <c r="F80" s="105"/>
      <c r="G80" s="127">
        <f>F32-F72</f>
        <v>0</v>
      </c>
      <c r="H80" s="127">
        <f t="shared" si="19" ref="H80:P80">G32-G72</f>
        <v>0</v>
      </c>
      <c r="I80" s="127">
        <f t="shared" si="19"/>
        <v>0</v>
      </c>
      <c r="J80" s="127">
        <f t="shared" si="19"/>
        <v>0</v>
      </c>
      <c r="K80" s="127">
        <f t="shared" si="19"/>
        <v>0</v>
      </c>
      <c r="L80" s="127">
        <f t="shared" si="19"/>
        <v>0</v>
      </c>
      <c r="M80" s="127">
        <f t="shared" si="19"/>
        <v>0</v>
      </c>
      <c r="N80" s="127">
        <f t="shared" si="19"/>
        <v>0</v>
      </c>
      <c r="O80" s="127">
        <f t="shared" si="19"/>
        <v>0</v>
      </c>
      <c r="P80" s="127">
        <f t="shared" si="19"/>
        <v>0</v>
      </c>
      <c r="Q80" s="128">
        <f>P32-P72</f>
        <v>0</v>
      </c>
      <c r="R80" s="31"/>
      <c r="S80" s="26">
        <f>SUM(F80:Q80)</f>
        <v>0</v>
      </c>
      <c r="T80" s="52"/>
      <c r="V80" s="49"/>
      <c r="W80" s="49"/>
      <c r="AB80" s="142">
        <v>8</v>
      </c>
      <c r="AC80" s="98" t="str">
        <f>LOOKUP(AB80,$AB$58:$AB$79,$AC$58:$AC$79)</f>
        <v>aug</v>
      </c>
      <c r="AD80" s="98"/>
      <c r="AE80" s="98" t="e">
        <f t="shared" si="17"/>
        <v>#N/A</v>
      </c>
    </row>
    <row r="81" spans="3:23" ht="21.75" customHeight="1" thickBot="1">
      <c r="C81" s="132"/>
      <c r="D81" s="88"/>
      <c r="E81" s="89" t="s">
        <v>53</v>
      </c>
      <c r="F81" s="61">
        <f>SUM(F36,F51,F66,F67:F80)</f>
        <v>0</v>
      </c>
      <c r="G81" s="61">
        <f t="shared" si="20" ref="G81:P81">SUM(G36,G51,G66,G67:G80)</f>
        <v>0</v>
      </c>
      <c r="H81" s="61">
        <f t="shared" si="20"/>
        <v>0</v>
      </c>
      <c r="I81" s="61">
        <f t="shared" si="20"/>
        <v>0</v>
      </c>
      <c r="J81" s="61">
        <f>SUM(J36,J51,J66,J67:J80)</f>
        <v>0</v>
      </c>
      <c r="K81" s="61">
        <f t="shared" si="20"/>
        <v>0</v>
      </c>
      <c r="L81" s="61">
        <f t="shared" si="20"/>
        <v>0</v>
      </c>
      <c r="M81" s="61">
        <f t="shared" si="20"/>
        <v>0</v>
      </c>
      <c r="N81" s="61">
        <f t="shared" si="20"/>
        <v>0</v>
      </c>
      <c r="O81" s="61">
        <f t="shared" si="20"/>
        <v>0</v>
      </c>
      <c r="P81" s="61">
        <f t="shared" si="20"/>
        <v>0</v>
      </c>
      <c r="Q81" s="61">
        <f>SUM(Q36,Q51,Q66,Q67:Q80)</f>
        <v>0</v>
      </c>
      <c r="R81" s="61"/>
      <c r="S81" s="61">
        <f>SUM(S36,S51,S66,S67:S80)</f>
        <v>0</v>
      </c>
      <c r="T81" s="52"/>
      <c r="V81" s="11"/>
      <c r="W81" s="11"/>
    </row>
    <row r="82" spans="5:23" ht="11.25" customHeight="1" thickTop="1">
      <c r="E82" s="10" t="s">
        <v>54</v>
      </c>
      <c r="F82" s="26">
        <f t="shared" si="21" ref="F82:P82">F33-F81</f>
        <v>0</v>
      </c>
      <c r="G82" s="26">
        <f t="shared" si="21"/>
        <v>0</v>
      </c>
      <c r="H82" s="26">
        <f t="shared" si="21"/>
        <v>0</v>
      </c>
      <c r="I82" s="26">
        <f t="shared" si="21"/>
        <v>0</v>
      </c>
      <c r="J82" s="26">
        <f t="shared" si="21"/>
        <v>0</v>
      </c>
      <c r="K82" s="26">
        <f t="shared" si="21"/>
        <v>0</v>
      </c>
      <c r="L82" s="26">
        <f t="shared" si="21"/>
        <v>0</v>
      </c>
      <c r="M82" s="26">
        <f t="shared" si="21"/>
        <v>0</v>
      </c>
      <c r="N82" s="26">
        <f t="shared" si="21"/>
        <v>0</v>
      </c>
      <c r="O82" s="26">
        <f t="shared" si="21"/>
        <v>0</v>
      </c>
      <c r="P82" s="26">
        <f t="shared" si="21"/>
        <v>0</v>
      </c>
      <c r="Q82" s="26">
        <f>Q33-Q81</f>
        <v>0</v>
      </c>
      <c r="R82" s="26"/>
      <c r="S82" s="26">
        <f>S33-S81</f>
        <v>0</v>
      </c>
      <c r="T82" s="52"/>
      <c r="V82" s="11"/>
      <c r="W82" s="11"/>
    </row>
    <row r="83" spans="5:23" ht="7.5" customHeight="1" hidden="1">
      <c r="E83" s="49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26"/>
      <c r="S83" s="26"/>
      <c r="T83" s="52"/>
      <c r="V83" s="49"/>
      <c r="W83" s="49"/>
    </row>
    <row r="84" spans="5:31" ht="12.75" customHeight="1">
      <c r="E84" s="10" t="s">
        <v>55</v>
      </c>
      <c r="F84" s="26">
        <f t="shared" si="22" ref="F84:P84">F7+F33-F81</f>
        <v>0</v>
      </c>
      <c r="G84" s="26">
        <f t="shared" si="22"/>
        <v>0</v>
      </c>
      <c r="H84" s="26">
        <f t="shared" si="22"/>
        <v>0</v>
      </c>
      <c r="I84" s="26">
        <f t="shared" si="22"/>
        <v>0</v>
      </c>
      <c r="J84" s="26">
        <f t="shared" si="22"/>
        <v>0</v>
      </c>
      <c r="K84" s="26">
        <f t="shared" si="22"/>
        <v>0</v>
      </c>
      <c r="L84" s="26">
        <f t="shared" si="22"/>
        <v>0</v>
      </c>
      <c r="M84" s="26">
        <f t="shared" si="22"/>
        <v>0</v>
      </c>
      <c r="N84" s="26">
        <f t="shared" si="22"/>
        <v>0</v>
      </c>
      <c r="O84" s="26">
        <f t="shared" si="22"/>
        <v>0</v>
      </c>
      <c r="P84" s="26">
        <f t="shared" si="22"/>
        <v>0</v>
      </c>
      <c r="Q84" s="26">
        <f>Q7+Q33-Q81</f>
        <v>0</v>
      </c>
      <c r="R84" s="26"/>
      <c r="S84" s="26"/>
      <c r="T84" s="52"/>
      <c r="V84" s="11"/>
      <c r="W84" s="11"/>
      <c r="AB84" s="143"/>
      <c r="AC84" s="98"/>
      <c r="AE84" s="98"/>
    </row>
    <row r="85" s="91" customFormat="1" ht="3.75" customHeight="1"/>
    <row r="86" ht="12.75" customHeight="1" hidden="1"/>
    <row r="87" ht="12.75" customHeight="1" hidden="1"/>
    <row r="88" ht="12.75" customHeight="1" hidden="1"/>
    <row r="89" ht="12.75" customHeight="1" hidden="1"/>
    <row r="90" ht="12.75" customHeight="1" hidden="1"/>
    <row r="91" ht="12.75" customHeight="1" hidden="1"/>
    <row r="92" ht="12.75" customHeight="1" hidden="1"/>
    <row r="93" ht="12.75" customHeight="1" hidden="1"/>
    <row r="94" ht="12.75" customHeight="1" hidden="1"/>
    <row r="95" ht="12.75" customHeight="1" hidden="1"/>
    <row r="96" ht="12.75" customHeight="1" hidden="1"/>
    <row r="97" ht="12.75" customHeight="1" hidden="1"/>
    <row r="98" ht="12.75" customHeight="1" hidden="1"/>
    <row r="99" ht="12.75" customHeight="1" hidden="1"/>
    <row r="100" ht="12.75" customHeight="1" hidden="1"/>
    <row r="101" ht="12.75" customHeight="1" hidden="1"/>
    <row r="102" ht="12.75" customHeight="1" hidden="1"/>
    <row r="103" ht="12.75" customHeight="1" hidden="1"/>
    <row r="104" ht="12.75" customHeight="1" hidden="1"/>
    <row r="105" ht="12.75" customHeight="1" hidden="1"/>
    <row r="106" ht="12.75" customHeight="1" hidden="1"/>
    <row r="107" ht="12.75" customHeight="1" hidden="1"/>
    <row r="108" ht="12.75" customHeight="1" hidden="1"/>
    <row r="109" ht="12.75" customHeight="1" hidden="1"/>
    <row r="110" ht="12.75" customHeight="1" hidden="1"/>
    <row r="111" ht="12.75" customHeight="1" hidden="1"/>
    <row r="112" ht="12.75" customHeight="1" hidden="1"/>
    <row r="113" ht="12.75" customHeight="1" hidden="1"/>
    <row r="114" ht="12.75" customHeight="1" hidden="1"/>
    <row r="115" ht="12.75" customHeight="1" hidden="1"/>
    <row r="116" ht="12.75" customHeight="1" hidden="1"/>
    <row r="117" ht="12.75" customHeight="1" hidden="1"/>
    <row r="118" ht="12.75" customHeight="1" hidden="1"/>
    <row r="119" ht="12.75" customHeight="1" hidden="1"/>
    <row r="120" ht="12.75" customHeight="1" hidden="1"/>
    <row r="121" ht="12.75" customHeight="1" hidden="1"/>
    <row r="122" ht="12.75" customHeight="1" hidden="1"/>
    <row r="123" ht="12.75" customHeight="1" hidden="1"/>
    <row r="124" ht="12.75" customHeight="1" hidden="1"/>
    <row r="125" ht="12.75" customHeight="1" hidden="1"/>
    <row r="126" ht="12.75" customHeight="1" hidden="1"/>
    <row r="127" ht="12.75" customHeight="1" hidden="1"/>
    <row r="128" ht="12.75" customHeight="1" hidden="1"/>
    <row r="129" ht="12.75" customHeight="1" hidden="1"/>
    <row r="130" ht="12.75" customHeight="1" hidden="1"/>
    <row r="131" ht="12.75" customHeight="1" hidden="1"/>
    <row r="132" ht="12.75" customHeight="1" hidden="1"/>
    <row r="133" ht="12.75" customHeight="1" hidden="1"/>
    <row r="134" ht="12.75" customHeight="1" hidden="1"/>
    <row r="135" ht="12.75" customHeight="1" hidden="1"/>
    <row r="136" ht="12.75" customHeight="1" hidden="1"/>
    <row r="137" ht="12.75" customHeight="1" hidden="1"/>
    <row r="138" ht="12.75" customHeight="1" hidden="1"/>
    <row r="139" ht="12.75" customHeight="1" hidden="1"/>
    <row r="140" ht="12.75" customHeight="1" hidden="1"/>
    <row r="141" ht="12.75" customHeight="1" hidden="1"/>
    <row r="142" ht="12.75" customHeight="1" hidden="1"/>
    <row r="143" ht="12.75" customHeight="1" hidden="1"/>
    <row r="144" ht="12.75" customHeight="1" hidden="1"/>
    <row r="145" ht="12.75" customHeight="1" hidden="1"/>
    <row r="146" ht="12.75" customHeight="1" hidden="1"/>
    <row r="147" ht="12.75" customHeight="1" hidden="1"/>
    <row r="148" ht="12.75" customHeight="1" hidden="1"/>
    <row r="149" ht="12.75" customHeight="1" hidden="1"/>
    <row r="150" ht="12.75" customHeight="1" hidden="1"/>
    <row r="151" ht="12.75" customHeight="1" hidden="1"/>
    <row r="152" ht="12.75" customHeight="1" hidden="1"/>
    <row r="153" ht="12.75" customHeight="1" hidden="1"/>
    <row r="154" ht="12.75" customHeight="1" hidden="1"/>
    <row r="155" ht="12.75" customHeight="1" hidden="1"/>
    <row r="156" ht="12.75" customHeight="1" hidden="1"/>
    <row r="157" ht="12.75" customHeight="1" hidden="1"/>
    <row r="158" ht="12.75" customHeight="1" hidden="1"/>
    <row r="159" ht="12.75" customHeight="1" hidden="1"/>
    <row r="160" ht="12.75" customHeight="1" hidden="1"/>
    <row r="161" ht="12.75" customHeight="1" hidden="1"/>
    <row r="162" ht="12.75" customHeight="1" hidden="1"/>
    <row r="163" ht="12.75" customHeight="1" hidden="1"/>
    <row r="164" ht="12.75" customHeight="1" hidden="1"/>
    <row r="165" ht="12.75" customHeight="1" hidden="1"/>
    <row r="166" ht="12.75" customHeight="1" hidden="1"/>
    <row r="167" ht="12.75" customHeight="1" hidden="1"/>
    <row r="168" ht="12.75" customHeight="1" hidden="1"/>
    <row r="169" ht="12.75" customHeight="1" hidden="1"/>
    <row r="170" ht="12.75" customHeight="1" hidden="1"/>
    <row r="171" ht="12.75" customHeight="1" hidden="1"/>
    <row r="172" ht="12.75" customHeight="1" hidden="1"/>
    <row r="173" ht="12.75" customHeight="1" hidden="1"/>
    <row r="174" ht="12.75" customHeight="1" hidden="1"/>
    <row r="175" ht="12.75" customHeight="1" hidden="1"/>
    <row r="176" ht="12.75" customHeight="1" hidden="1"/>
    <row r="177" ht="12.75" customHeight="1" hidden="1"/>
    <row r="178" ht="12.75" customHeight="1" hidden="1"/>
    <row r="179" ht="12.75" customHeight="1" hidden="1"/>
    <row r="180" ht="12.75" customHeight="1" hidden="1"/>
    <row r="181" ht="12.75" customHeight="1" hidden="1"/>
    <row r="182" ht="12.75" customHeight="1" hidden="1"/>
    <row r="183" ht="12.75" customHeight="1" hidden="1"/>
    <row r="184" ht="12.75" customHeight="1" hidden="1"/>
    <row r="185" ht="12.75" customHeight="1" hidden="1"/>
    <row r="186" ht="12.75" customHeight="1" hidden="1"/>
    <row r="187" ht="12.75" customHeight="1" hidden="1"/>
    <row r="188" ht="12.75" customHeight="1" hidden="1"/>
    <row r="189" ht="12.75" customHeight="1" hidden="1"/>
    <row r="190" ht="12.75" customHeight="1" hidden="1"/>
    <row r="191" ht="12.75" customHeight="1" hidden="1"/>
    <row r="192" ht="12.75" customHeight="1" hidden="1"/>
    <row r="193" ht="12.75" customHeight="1" hidden="1"/>
    <row r="194" ht="12.75" customHeight="1" hidden="1"/>
    <row r="195" ht="12.75" customHeight="1" hidden="1"/>
    <row r="196" ht="12.75" customHeight="1" hidden="1"/>
    <row r="197" ht="12.75" customHeight="1" hidden="1"/>
    <row r="198" ht="12.75" customHeight="1" hidden="1"/>
    <row r="199" ht="12.75" customHeight="1" hidden="1"/>
    <row r="200" ht="14.25"/>
    <row r="201" spans="16:16" ht="14.25">
      <c r="P201" s="136"/>
    </row>
  </sheetData>
  <protectedRanges>
    <protectedRange sqref="D9:D11" name="Range2"/>
    <protectedRange sqref="C2 F9:R23 D36:D37 F67:R71 F80 F7 D62:D63 C4 D46:D50 D67:D71 V73:W79 D73:R79 D13:D23 D65 F36:R50 F53:R65 F26:R31 D26:D31" name="Range1"/>
    <protectedRange sqref="D38:D45" name="Range1_2"/>
  </protectedRanges>
  <mergeCells count="12">
    <mergeCell ref="D80:E80"/>
    <mergeCell ref="C3:D3"/>
    <mergeCell ref="F3:H3"/>
    <mergeCell ref="F4:H4"/>
    <mergeCell ref="D72:E72"/>
    <mergeCell ref="D73:E73"/>
    <mergeCell ref="D74:E74"/>
    <mergeCell ref="D75:E75"/>
    <mergeCell ref="D76:E76"/>
    <mergeCell ref="D77:E77"/>
    <mergeCell ref="D78:E78"/>
    <mergeCell ref="D79:E79"/>
  </mergeCells>
  <conditionalFormatting sqref="F82:Q82 S82 F84:Q84 S84">
    <cfRule type="cellIs" priority="1" dxfId="3" operator="greaterThanOrEqual" stopIfTrue="1">
      <formula>0</formula>
    </cfRule>
    <cfRule type="cellIs" priority="2" dxfId="2" operator="lessThan" stopIfTrue="1">
      <formula>0</formula>
    </cfRule>
  </conditionalFormatting>
  <dataValidations count="2">
    <dataValidation type="decimal" operator="greaterThan" allowBlank="1" showErrorMessage="1" errorTitle="Nepareizs skaitļa formāts!" error="Laukā drīkst ievadīt tikai skaitli!" sqref="F37:Q37">
      <formula1>-1000000</formula1>
    </dataValidation>
    <dataValidation type="list" showErrorMessage="1" errorTitle="Nepareiza Vērtība!" error="Lūdzu izvēlieties PVN vērtību no izvēlnes!   " sqref="E9:E10">
      <formula1>"0%,12%,21%"</formula1>
    </dataValidation>
  </dataValidations>
  <pageMargins left="0.708661417322835" right="0.708661417322835" top="0.748031496062992" bottom="0.748031496062992" header="0.31496062992126" footer="0.31496062992126"/>
  <pageSetup fitToHeight="0" orientation="landscape" paperSize="9" scale="76" r:id="rId1"/>
  <headerFooter differentFirst="1" alignWithMargins="0">
    <oddHeader xml:space="preserve">&amp;R&amp;"Arial,Regular"
Naudas plūsma 1. gads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V84"/>
  <sheetViews>
    <sheetView tabSelected="1" zoomScaleSheetLayoutView="85" workbookViewId="0" topLeftCell="A1">
      <selection pane="topLeft" activeCell="F4" sqref="F4:H4"/>
    </sheetView>
  </sheetViews>
  <sheetFormatPr defaultColWidth="0" defaultRowHeight="12.75" zeroHeight="1"/>
  <cols>
    <col min="1" max="1" width="1.57142857142857" style="91" customWidth="1"/>
    <col min="2" max="2" width="1.42857142857143" style="90" customWidth="1"/>
    <col min="3" max="3" width="42.7142857142857" style="90" customWidth="1"/>
    <col min="4" max="4" width="6.42857142857143" style="90" customWidth="1"/>
    <col min="5" max="16" width="8.28571428571429" style="90" customWidth="1"/>
    <col min="17" max="17" width="1.28571428571429" style="90" customWidth="1"/>
    <col min="18" max="18" width="11" style="90" customWidth="1"/>
    <col min="19" max="20" width="1.71428571428571" style="90" customWidth="1"/>
    <col min="21" max="21" width="1.28571428571429" style="91" customWidth="1"/>
    <col min="22" max="23" width="9.28571428571429" style="90" hidden="1" customWidth="1"/>
    <col min="24" max="24" width="8.28571428571429" style="90" hidden="1" customWidth="1"/>
    <col min="25" max="28" width="9.28571428571429" style="90" hidden="1" customWidth="1"/>
    <col min="29" max="29" width="2.57142857142857" style="90" hidden="1" customWidth="1"/>
    <col min="30" max="31" width="9.28571428571429" style="90" hidden="1" customWidth="1"/>
    <col min="32" max="32" width="17.5714285714286" style="90" hidden="1" customWidth="1"/>
    <col min="33" max="16384" width="9.28571428571429" style="90" hidden="1"/>
  </cols>
  <sheetData>
    <row r="1" s="91" customFormat="1" ht="7.5" customHeight="1"/>
    <row r="2" spans="2:41" ht="18.75">
      <c r="B2" s="3"/>
      <c r="C2" s="178" t="s">
        <v>79</v>
      </c>
      <c r="D2" s="4"/>
      <c r="E2" s="5"/>
      <c r="F2" s="5"/>
      <c r="H2" s="6"/>
      <c r="I2" s="92"/>
      <c r="J2" s="93"/>
      <c r="K2" s="93"/>
      <c r="L2" s="93"/>
      <c r="M2" s="93"/>
      <c r="N2" s="5"/>
      <c r="O2" s="5"/>
      <c r="P2" s="5"/>
      <c r="Q2" s="5"/>
      <c r="R2" s="8" t="s">
        <v>77</v>
      </c>
      <c r="S2" s="5"/>
      <c r="T2" s="5"/>
      <c r="V2" s="4"/>
      <c r="W2" s="4"/>
      <c r="AD2" s="5"/>
      <c r="AE2" s="5"/>
      <c r="AF2" s="5">
        <v>44</v>
      </c>
      <c r="AG2" s="5" t="str">
        <f>"A"&amp;AO55</f>
        <v>A66</v>
      </c>
      <c r="AN2" s="90">
        <v>1</v>
      </c>
      <c r="AO2" s="90">
        <v>7</v>
      </c>
    </row>
    <row r="3" spans="1:31" s="2" customFormat="1" ht="15.75">
      <c r="A3" s="1"/>
      <c r="C3" s="188">
        <f>NP1.gads!C3</f>
        <v>0</v>
      </c>
      <c r="D3" s="189"/>
      <c r="E3" s="4"/>
      <c r="F3" s="188">
        <f>NP1.gads!F3</f>
        <v>0</v>
      </c>
      <c r="G3" s="190"/>
      <c r="H3" s="189"/>
      <c r="I3" s="4"/>
      <c r="L3" s="4"/>
      <c r="M3" s="4"/>
      <c r="N3" s="4"/>
      <c r="O3" s="10"/>
      <c r="P3" s="11"/>
      <c r="Q3" s="4"/>
      <c r="R3" s="4"/>
      <c r="S3" s="6"/>
      <c r="T3" s="5"/>
      <c r="U3" s="1"/>
      <c r="V3" s="9">
        <v>1</v>
      </c>
      <c r="W3" s="4"/>
      <c r="AB3" s="5"/>
      <c r="AC3" s="12" t="s">
        <v>1</v>
      </c>
      <c r="AD3" s="5"/>
      <c r="AE3" s="5"/>
    </row>
    <row r="4" spans="1:31" s="2" customFormat="1" ht="9.75" customHeight="1">
      <c r="A4" s="1"/>
      <c r="C4" s="13" t="s">
        <v>2</v>
      </c>
      <c r="F4" s="201" t="s">
        <v>83</v>
      </c>
      <c r="G4" s="201"/>
      <c r="H4" s="201"/>
      <c r="I4" s="6"/>
      <c r="J4" s="3"/>
      <c r="K4" s="3"/>
      <c r="L4" s="3"/>
      <c r="M4" s="3"/>
      <c r="N4" s="7"/>
      <c r="O4" s="4"/>
      <c r="P4" s="4"/>
      <c r="Q4" s="5"/>
      <c r="R4" s="4"/>
      <c r="S4" s="4"/>
      <c r="T4" s="5"/>
      <c r="U4" s="1"/>
      <c r="V4" s="9"/>
      <c r="W4" s="4"/>
      <c r="AB4" s="5"/>
      <c r="AC4" s="5"/>
      <c r="AD4" s="5"/>
      <c r="AE4" s="5"/>
    </row>
    <row r="5" spans="2:33" ht="23.25" customHeight="1" thickBot="1">
      <c r="B5" s="14" t="s">
        <v>3</v>
      </c>
      <c r="C5" s="18"/>
      <c r="D5" s="15"/>
      <c r="E5" s="16"/>
      <c r="F5" s="16"/>
      <c r="G5" s="94"/>
      <c r="H5" s="17"/>
      <c r="I5" s="95"/>
      <c r="J5" s="96"/>
      <c r="K5" s="96"/>
      <c r="L5" s="96"/>
      <c r="M5" s="96"/>
      <c r="N5" s="16"/>
      <c r="O5" s="16"/>
      <c r="P5" s="16"/>
      <c r="Q5" s="16"/>
      <c r="R5" s="15"/>
      <c r="S5" s="5"/>
      <c r="T5" s="5"/>
      <c r="V5" s="4"/>
      <c r="W5" s="4"/>
      <c r="AD5" s="5"/>
      <c r="AE5" s="5"/>
      <c r="AF5" s="5"/>
      <c r="AG5" s="5"/>
    </row>
    <row r="6" spans="3:41" ht="15.75" customHeight="1" thickTop="1">
      <c r="C6" s="20"/>
      <c r="D6" s="49"/>
      <c r="E6" s="97">
        <f>NP1.gads!F6</f>
        <v>1</v>
      </c>
      <c r="F6" s="97">
        <f>NP1.gads!G6</f>
        <v>2</v>
      </c>
      <c r="G6" s="97">
        <f>NP1.gads!H6</f>
        <v>3</v>
      </c>
      <c r="H6" s="97">
        <f>NP1.gads!I6</f>
        <v>4</v>
      </c>
      <c r="I6" s="97">
        <f>NP1.gads!J6</f>
        <v>5</v>
      </c>
      <c r="J6" s="97">
        <f>NP1.gads!K6</f>
        <v>6</v>
      </c>
      <c r="K6" s="97">
        <f>NP1.gads!L6</f>
        <v>7</v>
      </c>
      <c r="L6" s="97">
        <f>NP1.gads!M6</f>
        <v>8</v>
      </c>
      <c r="M6" s="97">
        <f>NP1.gads!N6</f>
        <v>9</v>
      </c>
      <c r="N6" s="97">
        <f>NP1.gads!O6</f>
        <v>10</v>
      </c>
      <c r="O6" s="97">
        <f>NP1.gads!P6</f>
        <v>11</v>
      </c>
      <c r="P6" s="97">
        <f>NP1.gads!Q6</f>
        <v>12</v>
      </c>
      <c r="Q6" s="97"/>
      <c r="R6" s="10" t="s">
        <v>5</v>
      </c>
      <c r="S6" s="98"/>
      <c r="T6" s="98"/>
      <c r="V6" s="23"/>
      <c r="W6" s="20"/>
      <c r="AD6" s="98"/>
      <c r="AE6" s="98"/>
      <c r="AF6" s="98" t="s">
        <v>56</v>
      </c>
      <c r="AG6" s="98"/>
      <c r="AN6" s="90">
        <v>2</v>
      </c>
      <c r="AO6" s="90">
        <v>8</v>
      </c>
    </row>
    <row r="7" spans="3:41" ht="11.25" customHeight="1">
      <c r="C7" s="10"/>
      <c r="D7" s="10" t="s">
        <v>7</v>
      </c>
      <c r="E7" s="26">
        <f>NP1.gads!Q84</f>
        <v>0</v>
      </c>
      <c r="F7" s="26">
        <f>E83</f>
        <v>0</v>
      </c>
      <c r="G7" s="26">
        <f t="shared" si="0" ref="G7:P7">F83</f>
        <v>0</v>
      </c>
      <c r="H7" s="26">
        <f t="shared" si="0"/>
        <v>0</v>
      </c>
      <c r="I7" s="26">
        <f t="shared" si="0"/>
        <v>0</v>
      </c>
      <c r="J7" s="26">
        <f t="shared" si="0"/>
        <v>0</v>
      </c>
      <c r="K7" s="26">
        <f t="shared" si="0"/>
        <v>0</v>
      </c>
      <c r="L7" s="26">
        <f t="shared" si="0"/>
        <v>0</v>
      </c>
      <c r="M7" s="26">
        <f t="shared" si="0"/>
        <v>0</v>
      </c>
      <c r="N7" s="26">
        <f t="shared" si="0"/>
        <v>0</v>
      </c>
      <c r="O7" s="26">
        <f t="shared" si="0"/>
        <v>0</v>
      </c>
      <c r="P7" s="26">
        <f t="shared" si="0"/>
        <v>0</v>
      </c>
      <c r="Q7" s="26"/>
      <c r="R7" s="26"/>
      <c r="S7" s="99"/>
      <c r="T7" s="99"/>
      <c r="V7" s="27"/>
      <c r="W7" s="11"/>
      <c r="AD7" s="99"/>
      <c r="AE7" s="99"/>
      <c r="AF7" s="99"/>
      <c r="AG7" s="99"/>
      <c r="AN7" s="90">
        <v>3</v>
      </c>
      <c r="AO7" s="90">
        <v>9</v>
      </c>
    </row>
    <row r="8" spans="3:41" ht="12.75">
      <c r="C8" s="28"/>
      <c r="D8" s="100" t="s">
        <v>8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26"/>
      <c r="S8" s="98"/>
      <c r="T8" s="98"/>
      <c r="V8" s="27"/>
      <c r="W8" s="11"/>
      <c r="AD8" s="98"/>
      <c r="AE8" s="98"/>
      <c r="AF8" s="98"/>
      <c r="AG8" s="98"/>
      <c r="AN8" s="90">
        <v>4</v>
      </c>
      <c r="AO8" s="90">
        <v>10</v>
      </c>
    </row>
    <row r="9" spans="3:41" ht="11.25" customHeight="1">
      <c r="C9" s="101" t="str">
        <f>IF(NP1.gads!D9="","",NP1.gads!D9)</f>
        <v>Ieņēmumi, kas saņemti no debitoru parādu atgūšanas</v>
      </c>
      <c r="D9" s="146">
        <f>NP1.gads!E9</f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5"/>
      <c r="Q9" s="36"/>
      <c r="R9" s="26">
        <f t="shared" si="1" ref="R9:R30">SUM(E9:P9)</f>
        <v>0</v>
      </c>
      <c r="S9" s="98"/>
      <c r="T9" s="98"/>
      <c r="V9" s="37"/>
      <c r="W9" s="102"/>
      <c r="AD9" s="98"/>
      <c r="AE9" s="98"/>
      <c r="AF9" s="98"/>
      <c r="AG9" s="98"/>
      <c r="AN9" s="90">
        <v>5</v>
      </c>
      <c r="AO9" s="90">
        <v>11</v>
      </c>
    </row>
    <row r="10" spans="3:41" ht="11.25" customHeight="1">
      <c r="C10" s="101" t="str">
        <f>IF(NP1.gads!D10="","",NP1.gads!D10)</f>
        <v>Ieņēmumi no krājumu pārdošanas</v>
      </c>
      <c r="D10" s="147">
        <f>NP1.gads!E10</f>
        <v>0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5"/>
      <c r="Q10" s="36"/>
      <c r="R10" s="26">
        <f t="shared" si="1"/>
        <v>0</v>
      </c>
      <c r="S10" s="98"/>
      <c r="T10" s="98"/>
      <c r="V10" s="37"/>
      <c r="W10" s="37"/>
      <c r="AN10" s="90">
        <v>6</v>
      </c>
      <c r="AO10" s="90">
        <v>12</v>
      </c>
    </row>
    <row r="11" spans="3:23" ht="11.25" customHeight="1">
      <c r="C11" s="103"/>
      <c r="D11" s="57" t="s">
        <v>5</v>
      </c>
      <c r="E11" s="58">
        <f>SUM(E9:E10)</f>
        <v>0</v>
      </c>
      <c r="F11" s="58">
        <f t="shared" si="2" ref="F11:P11">SUM(F9:F10)</f>
        <v>0</v>
      </c>
      <c r="G11" s="58">
        <f t="shared" si="2"/>
        <v>0</v>
      </c>
      <c r="H11" s="58">
        <f t="shared" si="2"/>
        <v>0</v>
      </c>
      <c r="I11" s="58">
        <f t="shared" si="2"/>
        <v>0</v>
      </c>
      <c r="J11" s="58">
        <f t="shared" si="2"/>
        <v>0</v>
      </c>
      <c r="K11" s="58">
        <f t="shared" si="2"/>
        <v>0</v>
      </c>
      <c r="L11" s="58">
        <f t="shared" si="2"/>
        <v>0</v>
      </c>
      <c r="M11" s="58">
        <f t="shared" si="2"/>
        <v>0</v>
      </c>
      <c r="N11" s="58">
        <f t="shared" si="2"/>
        <v>0</v>
      </c>
      <c r="O11" s="58">
        <f t="shared" si="2"/>
        <v>0</v>
      </c>
      <c r="P11" s="58">
        <f t="shared" si="2"/>
        <v>0</v>
      </c>
      <c r="Q11" s="36"/>
      <c r="R11" s="26">
        <f>SUM(R9:R10)</f>
        <v>0</v>
      </c>
      <c r="S11" s="98"/>
      <c r="T11" s="98"/>
      <c r="V11" s="37"/>
      <c r="W11" s="37"/>
    </row>
    <row r="12" spans="3:23" ht="11.25" customHeight="1">
      <c r="C12" s="184" t="s">
        <v>11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36"/>
      <c r="R12" s="26"/>
      <c r="S12" s="98"/>
      <c r="T12" s="98"/>
      <c r="V12" s="37"/>
      <c r="W12" s="37"/>
    </row>
    <row r="13" spans="3:41" ht="11.25" customHeight="1">
      <c r="C13" s="47" t="str">
        <f>IF(NP1.gads!D13="","",NP1.gads!D13)</f>
        <v>Prece vai pakalpojums 1</v>
      </c>
      <c r="D13" s="146">
        <f>NP1.gads!E13</f>
        <v>0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2"/>
      <c r="Q13" s="36"/>
      <c r="R13" s="26">
        <f t="shared" si="1"/>
        <v>0</v>
      </c>
      <c r="S13" s="98"/>
      <c r="T13" s="98"/>
      <c r="V13" s="37"/>
      <c r="W13" s="37"/>
      <c r="AN13" s="90">
        <v>7</v>
      </c>
      <c r="AO13" s="90">
        <v>13</v>
      </c>
    </row>
    <row r="14" spans="3:41" ht="11.25" customHeight="1">
      <c r="C14" s="47" t="str">
        <f>IF(NP1.gads!D14="","",NP1.gads!D14)</f>
        <v>Prece vai pakalpojums 2</v>
      </c>
      <c r="D14" s="148">
        <f>NP1.gads!E14</f>
        <v>0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2"/>
      <c r="Q14" s="36"/>
      <c r="R14" s="26">
        <f t="shared" si="1"/>
        <v>0</v>
      </c>
      <c r="S14" s="98"/>
      <c r="T14" s="98"/>
      <c r="V14" s="37"/>
      <c r="W14" s="37"/>
      <c r="AN14" s="90">
        <v>8</v>
      </c>
      <c r="AO14" s="90">
        <v>14</v>
      </c>
    </row>
    <row r="15" spans="3:41" ht="11.25" customHeight="1">
      <c r="C15" s="47" t="str">
        <f>IF(NP1.gads!D15="","",NP1.gads!D15)</f>
        <v>Prece vai pakalpojums 3</v>
      </c>
      <c r="D15" s="148">
        <f>NP1.gads!E15</f>
        <v>0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2"/>
      <c r="Q15" s="36"/>
      <c r="R15" s="26">
        <f t="shared" si="1"/>
        <v>0</v>
      </c>
      <c r="S15" s="98"/>
      <c r="T15" s="98"/>
      <c r="V15" s="37"/>
      <c r="W15" s="37"/>
      <c r="AN15" s="90">
        <v>9</v>
      </c>
      <c r="AO15" s="90">
        <v>15</v>
      </c>
    </row>
    <row r="16" spans="3:41" ht="11.25" customHeight="1">
      <c r="C16" s="48" t="str">
        <f>IF(NP1.gads!D16="","",NP1.gads!D16)</f>
        <v>Ieņēmumi, kas nav saistīti ar tiešo saimniecisko darbību</v>
      </c>
      <c r="D16" s="148">
        <f>NP1.gads!E16</f>
        <v>0</v>
      </c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2"/>
      <c r="Q16" s="36"/>
      <c r="R16" s="26">
        <f t="shared" si="1"/>
        <v>0</v>
      </c>
      <c r="S16" s="98"/>
      <c r="T16" s="98"/>
      <c r="V16" s="37"/>
      <c r="W16" s="37"/>
      <c r="AN16" s="90">
        <v>10</v>
      </c>
      <c r="AO16" s="90">
        <v>16</v>
      </c>
    </row>
    <row r="17" spans="3:41" ht="11.25" customHeight="1">
      <c r="C17" s="101" t="str">
        <f>IF(NP1.gads!D17="","",NP1.gads!D17)</f>
        <v/>
      </c>
      <c r="D17" s="148">
        <f>NP1.gads!E17</f>
        <v>0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2"/>
      <c r="Q17" s="36"/>
      <c r="R17" s="26">
        <f>SUM(E17:P17)</f>
        <v>0</v>
      </c>
      <c r="S17" s="98"/>
      <c r="T17" s="98"/>
      <c r="V17" s="37"/>
      <c r="W17" s="37"/>
      <c r="AN17" s="90">
        <v>11</v>
      </c>
      <c r="AO17" s="90">
        <v>17</v>
      </c>
    </row>
    <row r="18" spans="3:41" ht="11.25" customHeight="1">
      <c r="C18" s="101" t="str">
        <f>IF(NP1.gads!D18="","",NP1.gads!D18)</f>
        <v/>
      </c>
      <c r="D18" s="148">
        <f>NP1.gads!E18</f>
        <v>0</v>
      </c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2"/>
      <c r="Q18" s="36"/>
      <c r="R18" s="26">
        <f t="shared" si="1"/>
        <v>0</v>
      </c>
      <c r="S18" s="98"/>
      <c r="T18" s="98"/>
      <c r="V18" s="37"/>
      <c r="W18" s="37"/>
      <c r="AN18" s="90">
        <v>12</v>
      </c>
      <c r="AO18" s="90">
        <v>18</v>
      </c>
    </row>
    <row r="19" spans="3:41" ht="11.25" customHeight="1">
      <c r="C19" s="101" t="str">
        <f>IF(NP1.gads!D19="","",NP1.gads!D19)</f>
        <v/>
      </c>
      <c r="D19" s="148">
        <f>NP1.gads!E19</f>
        <v>0</v>
      </c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2"/>
      <c r="Q19" s="36"/>
      <c r="R19" s="26">
        <f t="shared" si="1"/>
        <v>0</v>
      </c>
      <c r="S19" s="98"/>
      <c r="T19" s="98"/>
      <c r="V19" s="37"/>
      <c r="W19" s="37"/>
      <c r="AN19" s="90">
        <v>13</v>
      </c>
      <c r="AO19" s="90">
        <v>19</v>
      </c>
    </row>
    <row r="20" spans="3:41" ht="11.25" customHeight="1">
      <c r="C20" s="101" t="str">
        <f>IF(NP1.gads!D20="","",NP1.gads!D20)</f>
        <v/>
      </c>
      <c r="D20" s="148">
        <f>NP1.gads!E20</f>
        <v>0</v>
      </c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2"/>
      <c r="Q20" s="36"/>
      <c r="R20" s="26">
        <f t="shared" si="1"/>
        <v>0</v>
      </c>
      <c r="S20" s="98"/>
      <c r="T20" s="98"/>
      <c r="V20" s="37"/>
      <c r="W20" s="37"/>
      <c r="AN20" s="90">
        <v>14</v>
      </c>
      <c r="AO20" s="90">
        <v>28</v>
      </c>
    </row>
    <row r="21" spans="3:41" ht="11.25" customHeight="1">
      <c r="C21" s="101" t="str">
        <f>IF(NP1.gads!D21="","",NP1.gads!D21)</f>
        <v/>
      </c>
      <c r="D21" s="148">
        <f>NP1.gads!E21</f>
        <v>0</v>
      </c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2"/>
      <c r="Q21" s="36"/>
      <c r="R21" s="26">
        <f t="shared" si="1"/>
        <v>0</v>
      </c>
      <c r="S21" s="98"/>
      <c r="T21" s="98"/>
      <c r="V21" s="37"/>
      <c r="W21" s="37"/>
      <c r="AN21" s="90">
        <v>15</v>
      </c>
      <c r="AO21" s="90">
        <v>29</v>
      </c>
    </row>
    <row r="22" spans="3:41" ht="11.25" customHeight="1">
      <c r="C22" s="101" t="str">
        <f>IF(NP1.gads!D22="","",NP1.gads!D22)</f>
        <v/>
      </c>
      <c r="D22" s="148">
        <f>NP1.gads!E22</f>
        <v>0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2"/>
      <c r="Q22" s="36"/>
      <c r="R22" s="26">
        <f t="shared" si="1"/>
        <v>0</v>
      </c>
      <c r="S22" s="98"/>
      <c r="T22" s="98"/>
      <c r="V22" s="37"/>
      <c r="W22" s="37"/>
      <c r="AN22" s="90">
        <v>16</v>
      </c>
      <c r="AO22" s="90">
        <v>30</v>
      </c>
    </row>
    <row r="23" spans="3:41" ht="11.25" customHeight="1">
      <c r="C23" s="101" t="str">
        <f>IF(NP1.gads!D23="","",NP1.gads!D23)</f>
        <v/>
      </c>
      <c r="D23" s="148">
        <f>NP1.gads!E23</f>
        <v>0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5"/>
      <c r="Q23" s="36"/>
      <c r="R23" s="26">
        <f t="shared" si="1"/>
        <v>0</v>
      </c>
      <c r="S23" s="98"/>
      <c r="T23" s="98"/>
      <c r="V23" s="37"/>
      <c r="W23" s="37"/>
      <c r="AN23" s="90">
        <v>17</v>
      </c>
      <c r="AO23" s="90">
        <v>31</v>
      </c>
    </row>
    <row r="24" spans="3:41" ht="12.75">
      <c r="C24" s="106"/>
      <c r="D24" s="107" t="s">
        <v>5</v>
      </c>
      <c r="E24" s="43">
        <f>SUM(E13:E23)</f>
        <v>0</v>
      </c>
      <c r="F24" s="43">
        <f t="shared" si="3" ref="F24:O24">SUM(F13:F23)</f>
        <v>0</v>
      </c>
      <c r="G24" s="43">
        <f t="shared" si="3"/>
        <v>0</v>
      </c>
      <c r="H24" s="43">
        <f>SUM(H13:H23)</f>
        <v>0</v>
      </c>
      <c r="I24" s="43">
        <f t="shared" si="3"/>
        <v>0</v>
      </c>
      <c r="J24" s="43">
        <f t="shared" si="3"/>
        <v>0</v>
      </c>
      <c r="K24" s="43">
        <f t="shared" si="3"/>
        <v>0</v>
      </c>
      <c r="L24" s="43">
        <f t="shared" si="3"/>
        <v>0</v>
      </c>
      <c r="M24" s="43">
        <f t="shared" si="3"/>
        <v>0</v>
      </c>
      <c r="N24" s="43">
        <f t="shared" si="3"/>
        <v>0</v>
      </c>
      <c r="O24" s="43">
        <f t="shared" si="3"/>
        <v>0</v>
      </c>
      <c r="P24" s="43">
        <f>SUM(P13:P23)</f>
        <v>0</v>
      </c>
      <c r="Q24" s="31"/>
      <c r="R24" s="26">
        <f>SUM(R13:R23)</f>
        <v>0</v>
      </c>
      <c r="S24" s="98"/>
      <c r="T24" s="98"/>
      <c r="V24" s="37"/>
      <c r="W24" s="37"/>
      <c r="AD24" s="108"/>
      <c r="AE24" s="108"/>
      <c r="AF24" s="108"/>
      <c r="AG24" s="108"/>
      <c r="AH24" s="108"/>
      <c r="AI24" s="108"/>
      <c r="AJ24" s="108"/>
      <c r="AN24" s="90">
        <v>18</v>
      </c>
      <c r="AO24" s="90">
        <v>32</v>
      </c>
    </row>
    <row r="25" spans="3:36" ht="12.75">
      <c r="C25" s="183" t="s">
        <v>12</v>
      </c>
      <c r="D25" s="109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31"/>
      <c r="R25" s="31"/>
      <c r="S25" s="98"/>
      <c r="T25" s="98"/>
      <c r="V25" s="37"/>
      <c r="W25" s="37"/>
      <c r="AD25" s="108"/>
      <c r="AE25" s="108"/>
      <c r="AF25" s="108"/>
      <c r="AG25" s="108"/>
      <c r="AH25" s="108"/>
      <c r="AI25" s="108"/>
      <c r="AJ25" s="108"/>
    </row>
    <row r="26" spans="3:41" ht="11.25" customHeight="1">
      <c r="C26" s="39" t="str">
        <f>IF(NP1.gads!D26="","",NP1.gads!D26)</f>
        <v>Pašu ieguldījums</v>
      </c>
      <c r="D26" s="148">
        <f>NP1.gads!E26</f>
        <v>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2"/>
      <c r="Q26" s="36"/>
      <c r="R26" s="26">
        <f>SUM(E26:P26)</f>
        <v>0</v>
      </c>
      <c r="S26" s="98"/>
      <c r="T26" s="98"/>
      <c r="V26" s="37"/>
      <c r="W26" s="37"/>
      <c r="AD26" s="108"/>
      <c r="AE26" s="108"/>
      <c r="AF26" s="108"/>
      <c r="AG26" s="108"/>
      <c r="AH26" s="108"/>
      <c r="AI26" s="108"/>
      <c r="AJ26" s="108"/>
      <c r="AN26" s="90">
        <v>19</v>
      </c>
      <c r="AO26" s="90">
        <v>33</v>
      </c>
    </row>
    <row r="27" spans="3:41" ht="11.25" customHeight="1">
      <c r="C27" s="39" t="str">
        <f>IF(NP1.gads!D27="","",NP1.gads!D27)</f>
        <v>Saņemti banku aizņēmumi (kredīti, līzingi)</v>
      </c>
      <c r="D27" s="148">
        <f>NP1.gads!E27</f>
        <v>0</v>
      </c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2"/>
      <c r="Q27" s="52"/>
      <c r="R27" s="26">
        <f>SUM(E27:P27)</f>
        <v>0</v>
      </c>
      <c r="S27" s="98"/>
      <c r="T27" s="98"/>
      <c r="V27" s="37"/>
      <c r="W27" s="37"/>
      <c r="AD27" s="108"/>
      <c r="AE27" s="108"/>
      <c r="AF27" s="108"/>
      <c r="AG27" s="108"/>
      <c r="AH27" s="108"/>
      <c r="AI27" s="108"/>
      <c r="AJ27" s="108"/>
      <c r="AN27" s="90">
        <v>20</v>
      </c>
      <c r="AO27" s="90">
        <v>34</v>
      </c>
    </row>
    <row r="28" spans="3:41" ht="21" customHeight="1">
      <c r="C28" s="144" t="str">
        <f>IF(NP1.gads!D28="","",NP1.gads!D28)</f>
        <v>Eiropas Savienības līdzfinansējums (piemēram, Leader, 
LIAA Biznesa inkubatori u.c.)</v>
      </c>
      <c r="D28" s="148">
        <f>NP1.gads!E28</f>
        <v>0</v>
      </c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2"/>
      <c r="Q28" s="36"/>
      <c r="R28" s="26">
        <f t="shared" si="1"/>
        <v>0</v>
      </c>
      <c r="S28" s="98"/>
      <c r="T28" s="98"/>
      <c r="V28" s="37"/>
      <c r="W28" s="37"/>
      <c r="AD28" s="108"/>
      <c r="AE28" s="108"/>
      <c r="AF28" s="108"/>
      <c r="AG28" s="108"/>
      <c r="AH28" s="108"/>
      <c r="AI28" s="108"/>
      <c r="AJ28" s="108"/>
      <c r="AN28" s="90">
        <v>21</v>
      </c>
      <c r="AO28" s="90">
        <v>35</v>
      </c>
    </row>
    <row r="29" spans="3:41" ht="11.25" customHeight="1">
      <c r="C29" s="48" t="str">
        <f>IF(NP1.gads!D30="","",NP1.gads!D30)</f>
        <v>Citas fiziskas vai juridiskas personas aizdevums</v>
      </c>
      <c r="D29" s="148">
        <f>NP1.gads!E30</f>
        <v>0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2"/>
      <c r="Q29" s="36"/>
      <c r="R29" s="26">
        <f t="shared" si="1"/>
        <v>0</v>
      </c>
      <c r="S29" s="98"/>
      <c r="T29" s="98"/>
      <c r="V29" s="37"/>
      <c r="W29" s="37"/>
      <c r="AD29" s="108"/>
      <c r="AE29" s="108"/>
      <c r="AF29" s="108"/>
      <c r="AG29" s="108"/>
      <c r="AH29" s="108"/>
      <c r="AI29" s="108"/>
      <c r="AJ29" s="108"/>
      <c r="AN29" s="90">
        <v>22</v>
      </c>
      <c r="AO29" s="90">
        <v>36</v>
      </c>
    </row>
    <row r="30" spans="3:41" ht="11.25" customHeight="1">
      <c r="C30" s="113" t="str">
        <f>IF(NP1.gads!D31="","",NP1.gads!D31)</f>
        <v/>
      </c>
      <c r="D30" s="149">
        <f>NP1.gads!E31</f>
        <v>0</v>
      </c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7"/>
      <c r="Q30" s="36"/>
      <c r="R30" s="26">
        <f t="shared" si="1"/>
        <v>0</v>
      </c>
      <c r="S30" s="98"/>
      <c r="T30" s="98"/>
      <c r="V30" s="37"/>
      <c r="W30" s="37"/>
      <c r="AD30" s="108"/>
      <c r="AE30" s="108"/>
      <c r="AF30" s="108"/>
      <c r="AG30" s="108"/>
      <c r="AH30" s="108"/>
      <c r="AI30" s="108"/>
      <c r="AJ30" s="108"/>
      <c r="AN30" s="90">
        <v>23</v>
      </c>
      <c r="AO30" s="90">
        <v>37</v>
      </c>
    </row>
    <row r="31" spans="3:41" ht="10.5" customHeight="1">
      <c r="C31" s="114"/>
      <c r="D31" s="10" t="s">
        <v>16</v>
      </c>
      <c r="E31" s="58">
        <f>($D$9*E9)+($D$10*E10)+($D$13*E13)+($D$14*E14)+($D$15*E15)+($D$16*E16)+($D$17*E17)+($D$18*E18)+($D$19*E19)+($D$20*E20)+($D$21*E21)+($D$22*E22)+($D$23*E23)+($D$26*E26)+($D$27*E27)+($D$28*E28)+($D$29*E29)+($D$30*E30)</f>
        <v>0</v>
      </c>
      <c r="F31" s="58">
        <f t="shared" si="4" ref="F31:R31">($D$9*F9)+($D$10*F10)+($D$13*F13)+($D$14*F14)+($D$15*F15)+($D$16*F16)+($D$17*F17)+($D$18*F18)+($D$19*F19)+($D$20*F20)+($D$21*F21)+($D$22*F22)+($D$23*F23)+($D$26*F26)+($D$27*F27)+($D$28*F28)+($D$29*F29)+($D$30*F30)</f>
        <v>0</v>
      </c>
      <c r="G31" s="58">
        <f t="shared" si="4"/>
        <v>0</v>
      </c>
      <c r="H31" s="58">
        <f t="shared" si="4"/>
        <v>0</v>
      </c>
      <c r="I31" s="58">
        <f t="shared" si="4"/>
        <v>0</v>
      </c>
      <c r="J31" s="58">
        <f t="shared" si="4"/>
        <v>0</v>
      </c>
      <c r="K31" s="58">
        <f t="shared" si="4"/>
        <v>0</v>
      </c>
      <c r="L31" s="58">
        <f t="shared" si="4"/>
        <v>0</v>
      </c>
      <c r="M31" s="58">
        <f t="shared" si="4"/>
        <v>0</v>
      </c>
      <c r="N31" s="58">
        <f t="shared" si="4"/>
        <v>0</v>
      </c>
      <c r="O31" s="58">
        <f t="shared" si="4"/>
        <v>0</v>
      </c>
      <c r="P31" s="58">
        <f t="shared" si="4"/>
        <v>0</v>
      </c>
      <c r="Q31" s="26"/>
      <c r="R31" s="26">
        <f t="shared" si="4"/>
        <v>0</v>
      </c>
      <c r="S31" s="98"/>
      <c r="T31" s="98"/>
      <c r="V31" s="49"/>
      <c r="W31" s="49"/>
      <c r="AD31" s="108"/>
      <c r="AE31" s="108"/>
      <c r="AF31" s="108"/>
      <c r="AG31" s="108"/>
      <c r="AH31" s="108"/>
      <c r="AI31" s="108"/>
      <c r="AJ31" s="108"/>
      <c r="AN31" s="90">
        <v>24</v>
      </c>
      <c r="AO31" s="90">
        <v>38</v>
      </c>
    </row>
    <row r="32" spans="3:41" ht="11.25" customHeight="1">
      <c r="C32" s="114"/>
      <c r="D32" s="10" t="s">
        <v>57</v>
      </c>
      <c r="E32" s="26">
        <f>E11+E24+SUM(E26:E31)</f>
        <v>0</v>
      </c>
      <c r="F32" s="26">
        <f t="shared" si="5" ref="F32:P32">F11+F24+SUM(F26:F31)</f>
        <v>0</v>
      </c>
      <c r="G32" s="26">
        <f t="shared" si="5"/>
        <v>0</v>
      </c>
      <c r="H32" s="26">
        <f t="shared" si="5"/>
        <v>0</v>
      </c>
      <c r="I32" s="26">
        <f t="shared" si="5"/>
        <v>0</v>
      </c>
      <c r="J32" s="26">
        <f t="shared" si="5"/>
        <v>0</v>
      </c>
      <c r="K32" s="26">
        <f t="shared" si="5"/>
        <v>0</v>
      </c>
      <c r="L32" s="26">
        <f t="shared" si="5"/>
        <v>0</v>
      </c>
      <c r="M32" s="26">
        <f t="shared" si="5"/>
        <v>0</v>
      </c>
      <c r="N32" s="26">
        <f t="shared" si="5"/>
        <v>0</v>
      </c>
      <c r="O32" s="26">
        <f t="shared" si="5"/>
        <v>0</v>
      </c>
      <c r="P32" s="26">
        <f t="shared" si="5"/>
        <v>0</v>
      </c>
      <c r="Q32" s="26"/>
      <c r="R32" s="26">
        <f>SUM(R9:R10,R24,R26:R31)</f>
        <v>0</v>
      </c>
      <c r="S32" s="98"/>
      <c r="T32" s="98"/>
      <c r="V32" s="11"/>
      <c r="W32" s="49"/>
      <c r="AD32" s="108"/>
      <c r="AE32" s="108"/>
      <c r="AF32" s="108"/>
      <c r="AG32" s="108"/>
      <c r="AH32" s="108"/>
      <c r="AI32" s="108"/>
      <c r="AJ32" s="108"/>
      <c r="AN32" s="90">
        <v>25</v>
      </c>
      <c r="AO32" s="90">
        <v>39</v>
      </c>
    </row>
    <row r="33" spans="2:41" ht="17.25" customHeight="1" thickBot="1">
      <c r="B33" s="14" t="s">
        <v>18</v>
      </c>
      <c r="C33" s="115"/>
      <c r="D33" s="59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7"/>
      <c r="S33" s="98"/>
      <c r="T33" s="98"/>
      <c r="V33" s="11"/>
      <c r="W33" s="49"/>
      <c r="AD33" s="108"/>
      <c r="AE33" s="108"/>
      <c r="AF33" s="108"/>
      <c r="AG33" s="108"/>
      <c r="AH33" s="108"/>
      <c r="AI33" s="108"/>
      <c r="AJ33" s="108"/>
      <c r="AN33" s="90">
        <v>26</v>
      </c>
      <c r="AO33" s="90">
        <v>40</v>
      </c>
    </row>
    <row r="34" spans="3:36" ht="13.5" thickTop="1">
      <c r="C34" s="124" t="str">
        <f>NP1.gads!D35</f>
        <v>Mainīgās izmaksas</v>
      </c>
      <c r="D34" s="11"/>
      <c r="E34" s="118">
        <f>E6</f>
        <v>1</v>
      </c>
      <c r="F34" s="118">
        <f t="shared" si="6" ref="F34:P34">F6</f>
        <v>2</v>
      </c>
      <c r="G34" s="118">
        <f t="shared" si="6"/>
        <v>3</v>
      </c>
      <c r="H34" s="118">
        <f t="shared" si="6"/>
        <v>4</v>
      </c>
      <c r="I34" s="118">
        <f t="shared" si="6"/>
        <v>5</v>
      </c>
      <c r="J34" s="118">
        <f t="shared" si="6"/>
        <v>6</v>
      </c>
      <c r="K34" s="118">
        <f t="shared" si="6"/>
        <v>7</v>
      </c>
      <c r="L34" s="118">
        <f t="shared" si="6"/>
        <v>8</v>
      </c>
      <c r="M34" s="118">
        <f t="shared" si="6"/>
        <v>9</v>
      </c>
      <c r="N34" s="118">
        <f t="shared" si="6"/>
        <v>10</v>
      </c>
      <c r="O34" s="118">
        <f t="shared" si="6"/>
        <v>11</v>
      </c>
      <c r="P34" s="118">
        <f t="shared" si="6"/>
        <v>12</v>
      </c>
      <c r="Q34" s="119"/>
      <c r="R34" s="120" t="s">
        <v>5</v>
      </c>
      <c r="S34" s="98"/>
      <c r="T34" s="98"/>
      <c r="V34" s="11"/>
      <c r="W34" s="49"/>
      <c r="AD34" s="108"/>
      <c r="AE34" s="108"/>
      <c r="AF34" s="108"/>
      <c r="AG34" s="108"/>
      <c r="AH34" s="108"/>
      <c r="AI34" s="108"/>
      <c r="AJ34" s="108"/>
    </row>
    <row r="35" spans="3:41" ht="11.25" customHeight="1">
      <c r="C35" s="64" t="str">
        <f>IF(NP1.gads!D36="","",NP1.gads!D36)</f>
        <v>Plānotie maksājumi</v>
      </c>
      <c r="D35" s="146">
        <f>NP1.gads!E36</f>
        <v>0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5"/>
      <c r="Q35" s="36"/>
      <c r="R35" s="26">
        <f t="shared" si="7" ref="R35:R77">SUM(E35:P35)</f>
        <v>0</v>
      </c>
      <c r="S35" s="98"/>
      <c r="T35" s="98"/>
      <c r="V35" s="37"/>
      <c r="W35" s="37"/>
      <c r="AD35" s="108"/>
      <c r="AE35" s="108"/>
      <c r="AF35" s="108"/>
      <c r="AG35" s="108"/>
      <c r="AH35" s="108"/>
      <c r="AI35" s="108"/>
      <c r="AJ35" s="108"/>
      <c r="AN35" s="90">
        <v>27</v>
      </c>
      <c r="AO35" s="90">
        <v>42</v>
      </c>
    </row>
    <row r="36" spans="3:36" ht="11.25" customHeight="1">
      <c r="C36" s="121"/>
      <c r="D36" s="122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36"/>
      <c r="R36" s="26"/>
      <c r="S36" s="98"/>
      <c r="T36" s="98"/>
      <c r="V36" s="37"/>
      <c r="W36" s="37"/>
      <c r="AD36" s="108"/>
      <c r="AE36" s="108"/>
      <c r="AF36" s="108"/>
      <c r="AG36" s="108"/>
      <c r="AH36" s="108"/>
      <c r="AI36" s="108"/>
      <c r="AJ36" s="108"/>
    </row>
    <row r="37" spans="3:41" ht="11.25" customHeight="1">
      <c r="C37" s="182" t="str">
        <f>IF(NP1.gads!D38="","",NP1.gads!D38)</f>
        <v>Izejmateriāli, izejvielas</v>
      </c>
      <c r="D37" s="40">
        <f>NP1.gads!E38</f>
        <v>0</v>
      </c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2"/>
      <c r="Q37" s="36"/>
      <c r="R37" s="26">
        <f t="shared" si="7"/>
        <v>0</v>
      </c>
      <c r="S37" s="98"/>
      <c r="T37" s="98"/>
      <c r="V37" s="37"/>
      <c r="W37" s="37"/>
      <c r="AD37" s="108"/>
      <c r="AE37" s="108"/>
      <c r="AF37" s="108"/>
      <c r="AG37" s="108"/>
      <c r="AH37" s="108"/>
      <c r="AI37" s="108"/>
      <c r="AJ37" s="108"/>
      <c r="AN37" s="90">
        <v>28</v>
      </c>
      <c r="AO37" s="90">
        <v>43</v>
      </c>
    </row>
    <row r="38" spans="3:41" ht="11.25" customHeight="1">
      <c r="C38" s="70" t="str">
        <f>IF(NP1.gads!D39="","",NP1.gads!D39)</f>
        <v>Ražošanā vai sezonā strādājošo darba alga</v>
      </c>
      <c r="D38" s="40">
        <f>NP1.gads!E39</f>
        <v>0</v>
      </c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2"/>
      <c r="Q38" s="36"/>
      <c r="R38" s="26">
        <f t="shared" si="7"/>
        <v>0</v>
      </c>
      <c r="S38" s="98"/>
      <c r="T38" s="98"/>
      <c r="V38" s="37"/>
      <c r="W38" s="37"/>
      <c r="AD38" s="108"/>
      <c r="AE38" s="108"/>
      <c r="AF38" s="108"/>
      <c r="AG38" s="108"/>
      <c r="AH38" s="108"/>
      <c r="AI38" s="108"/>
      <c r="AJ38" s="108"/>
      <c r="AN38" s="90">
        <v>29</v>
      </c>
      <c r="AO38" s="90">
        <v>44</v>
      </c>
    </row>
    <row r="39" spans="3:41" ht="11.25" customHeight="1">
      <c r="C39" s="70" t="str">
        <f>IF(NP1.gads!D40="","",NP1.gads!D40)</f>
        <v>Sociālais nodoklis</v>
      </c>
      <c r="D39" s="40">
        <f>NP1.gads!E40</f>
        <v>0</v>
      </c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2"/>
      <c r="Q39" s="36"/>
      <c r="R39" s="26">
        <f t="shared" si="7"/>
        <v>0</v>
      </c>
      <c r="S39" s="98"/>
      <c r="T39" s="98"/>
      <c r="V39" s="37"/>
      <c r="W39" s="37"/>
      <c r="AD39" s="108"/>
      <c r="AE39" s="108"/>
      <c r="AF39" s="108"/>
      <c r="AG39" s="108"/>
      <c r="AH39" s="108"/>
      <c r="AI39" s="108"/>
      <c r="AJ39" s="108"/>
      <c r="AN39" s="90">
        <v>30</v>
      </c>
      <c r="AO39" s="90">
        <v>45</v>
      </c>
    </row>
    <row r="40" spans="3:41" ht="11.25" customHeight="1">
      <c r="C40" s="70" t="str">
        <f>IF(NP1.gads!D41="","",NP1.gads!D41)</f>
        <v xml:space="preserve">Izdevumi elektroenerģijai </v>
      </c>
      <c r="D40" s="40">
        <f>NP1.gads!E41</f>
        <v>0</v>
      </c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2"/>
      <c r="Q40" s="36"/>
      <c r="R40" s="26">
        <f t="shared" si="7"/>
        <v>0</v>
      </c>
      <c r="S40" s="98"/>
      <c r="T40" s="98"/>
      <c r="V40" s="37"/>
      <c r="W40" s="37"/>
      <c r="AD40" s="108"/>
      <c r="AE40" s="108"/>
      <c r="AF40" s="108"/>
      <c r="AG40" s="108"/>
      <c r="AH40" s="108"/>
      <c r="AI40" s="108"/>
      <c r="AJ40" s="108"/>
      <c r="AN40" s="90">
        <v>31</v>
      </c>
      <c r="AO40" s="90">
        <v>46</v>
      </c>
    </row>
    <row r="41" spans="3:41" ht="11.25" customHeight="1">
      <c r="C41" s="70" t="str">
        <f>IF(NP1.gads!D42="","",NP1.gads!D42)</f>
        <v>Realizācijas izmaksas</v>
      </c>
      <c r="D41" s="40">
        <f>NP1.gads!E42</f>
        <v>0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2"/>
      <c r="Q41" s="36"/>
      <c r="R41" s="26">
        <f t="shared" si="7"/>
        <v>0</v>
      </c>
      <c r="S41" s="98"/>
      <c r="T41" s="98"/>
      <c r="V41" s="37"/>
      <c r="W41" s="37"/>
      <c r="AD41" s="108"/>
      <c r="AE41" s="108"/>
      <c r="AF41" s="108"/>
      <c r="AG41" s="108"/>
      <c r="AH41" s="108"/>
      <c r="AI41" s="108"/>
      <c r="AJ41" s="108"/>
      <c r="AN41" s="90">
        <v>32</v>
      </c>
      <c r="AO41" s="90">
        <v>47</v>
      </c>
    </row>
    <row r="42" spans="3:41" ht="11.25" customHeight="1">
      <c r="C42" s="70" t="str">
        <f>IF(NP1.gads!D43="","",NP1.gads!D43)</f>
        <v xml:space="preserve">Transporta izmaksas </v>
      </c>
      <c r="D42" s="40">
        <f>NP1.gads!E43</f>
        <v>0</v>
      </c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2"/>
      <c r="Q42" s="36"/>
      <c r="R42" s="26">
        <f t="shared" si="7"/>
        <v>0</v>
      </c>
      <c r="S42" s="98"/>
      <c r="T42" s="98"/>
      <c r="V42" s="37"/>
      <c r="W42" s="37"/>
      <c r="AD42" s="108"/>
      <c r="AE42" s="108"/>
      <c r="AF42" s="108"/>
      <c r="AG42" s="108"/>
      <c r="AH42" s="108"/>
      <c r="AI42" s="108"/>
      <c r="AJ42" s="108"/>
      <c r="AN42" s="90">
        <v>33</v>
      </c>
      <c r="AO42" s="90">
        <v>48</v>
      </c>
    </row>
    <row r="43" spans="3:41" ht="11.25" customHeight="1">
      <c r="C43" s="70" t="str">
        <f>IF(NP1.gads!D44="","",NP1.gads!D44)</f>
        <v>Izdevumi pakalpojumu apmaksai</v>
      </c>
      <c r="D43" s="40">
        <f>NP1.gads!E44</f>
        <v>0</v>
      </c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2"/>
      <c r="Q43" s="36"/>
      <c r="R43" s="26">
        <f t="shared" si="7"/>
        <v>0</v>
      </c>
      <c r="S43" s="98"/>
      <c r="T43" s="98"/>
      <c r="V43" s="37"/>
      <c r="W43" s="37"/>
      <c r="AD43" s="108"/>
      <c r="AE43" s="108"/>
      <c r="AF43" s="108"/>
      <c r="AG43" s="108"/>
      <c r="AH43" s="108"/>
      <c r="AI43" s="108"/>
      <c r="AJ43" s="108"/>
      <c r="AN43" s="90">
        <v>34</v>
      </c>
      <c r="AO43" s="90">
        <v>49</v>
      </c>
    </row>
    <row r="44" spans="3:41" ht="11.25" customHeight="1">
      <c r="C44" s="70" t="str">
        <f>IF(NP1.gads!D45="","",NP1.gads!D45)</f>
        <v>Citi (piem., Iekārtu, tehnikas remonts)</v>
      </c>
      <c r="D44" s="40">
        <f>NP1.gads!E45</f>
        <v>0</v>
      </c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2"/>
      <c r="Q44" s="36"/>
      <c r="R44" s="26">
        <f>SUM(E44:P44)</f>
        <v>0</v>
      </c>
      <c r="S44" s="98"/>
      <c r="T44" s="98"/>
      <c r="V44" s="37"/>
      <c r="W44" s="37"/>
      <c r="AD44" s="108"/>
      <c r="AE44" s="108"/>
      <c r="AF44" s="108"/>
      <c r="AG44" s="108"/>
      <c r="AH44" s="108"/>
      <c r="AI44" s="108"/>
      <c r="AJ44" s="108"/>
      <c r="AN44" s="90">
        <v>35</v>
      </c>
      <c r="AO44" s="90">
        <v>50</v>
      </c>
    </row>
    <row r="45" spans="3:41" ht="11.25" customHeight="1">
      <c r="C45" s="70" t="str">
        <f>IF(NP1.gads!D46="","",NP1.gads!D46)</f>
        <v/>
      </c>
      <c r="D45" s="40">
        <f>NP1.gads!E46</f>
        <v>0</v>
      </c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2"/>
      <c r="Q45" s="36"/>
      <c r="R45" s="26">
        <f t="shared" si="7"/>
        <v>0</v>
      </c>
      <c r="S45" s="98"/>
      <c r="T45" s="98"/>
      <c r="V45" s="37"/>
      <c r="W45" s="37"/>
      <c r="AD45" s="108"/>
      <c r="AE45" s="108"/>
      <c r="AF45" s="108"/>
      <c r="AG45" s="108"/>
      <c r="AH45" s="108"/>
      <c r="AI45" s="108"/>
      <c r="AJ45" s="108"/>
      <c r="AN45" s="90">
        <v>36</v>
      </c>
      <c r="AO45" s="90">
        <v>51</v>
      </c>
    </row>
    <row r="46" spans="3:41" ht="11.25" customHeight="1">
      <c r="C46" s="101" t="str">
        <f>IF(NP1.gads!D47="","",NP1.gads!D47)</f>
        <v/>
      </c>
      <c r="D46" s="40">
        <f>NP1.gads!E47</f>
        <v>0</v>
      </c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2"/>
      <c r="Q46" s="36"/>
      <c r="R46" s="26">
        <f t="shared" si="7"/>
        <v>0</v>
      </c>
      <c r="S46" s="98"/>
      <c r="T46" s="98"/>
      <c r="V46" s="37"/>
      <c r="W46" s="37"/>
      <c r="AD46" s="108"/>
      <c r="AE46" s="108"/>
      <c r="AF46" s="108"/>
      <c r="AG46" s="108"/>
      <c r="AH46" s="108"/>
      <c r="AI46" s="108"/>
      <c r="AJ46" s="108"/>
      <c r="AN46" s="90">
        <v>37</v>
      </c>
      <c r="AO46" s="90">
        <v>52</v>
      </c>
    </row>
    <row r="47" spans="3:41" ht="11.25" customHeight="1">
      <c r="C47" s="101" t="str">
        <f>IF(NP1.gads!D48="","",NP1.gads!D48)</f>
        <v/>
      </c>
      <c r="D47" s="40">
        <f>NP1.gads!E48</f>
        <v>0</v>
      </c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2"/>
      <c r="Q47" s="36"/>
      <c r="R47" s="26">
        <f t="shared" si="7"/>
        <v>0</v>
      </c>
      <c r="S47" s="98"/>
      <c r="T47" s="98"/>
      <c r="V47" s="37"/>
      <c r="W47" s="37"/>
      <c r="AD47" s="108"/>
      <c r="AE47" s="108"/>
      <c r="AF47" s="108"/>
      <c r="AG47" s="108"/>
      <c r="AH47" s="108"/>
      <c r="AI47" s="108"/>
      <c r="AJ47" s="108"/>
      <c r="AN47" s="90">
        <v>38</v>
      </c>
      <c r="AO47" s="90">
        <v>53</v>
      </c>
    </row>
    <row r="48" spans="3:41" ht="11.25" customHeight="1">
      <c r="C48" s="101" t="str">
        <f>IF(NP1.gads!D49="","",NP1.gads!D49)</f>
        <v/>
      </c>
      <c r="D48" s="40">
        <f>NP1.gads!E49</f>
        <v>0</v>
      </c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2"/>
      <c r="Q48" s="36"/>
      <c r="R48" s="26">
        <f t="shared" si="7"/>
        <v>0</v>
      </c>
      <c r="S48" s="98"/>
      <c r="T48" s="98"/>
      <c r="V48" s="37"/>
      <c r="W48" s="37"/>
      <c r="AD48" s="108"/>
      <c r="AE48" s="108"/>
      <c r="AF48" s="108"/>
      <c r="AG48" s="108"/>
      <c r="AH48" s="108"/>
      <c r="AI48" s="108"/>
      <c r="AJ48" s="108"/>
      <c r="AN48" s="90">
        <v>39</v>
      </c>
      <c r="AO48" s="90">
        <v>54</v>
      </c>
    </row>
    <row r="49" spans="3:41" ht="11.25" customHeight="1">
      <c r="C49" s="101" t="str">
        <f>IF(NP1.gads!D50="","",NP1.gads!D50)</f>
        <v/>
      </c>
      <c r="D49" s="40">
        <f>NP1.gads!E50</f>
        <v>0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5"/>
      <c r="Q49" s="36"/>
      <c r="R49" s="26">
        <f t="shared" si="7"/>
        <v>0</v>
      </c>
      <c r="S49" s="98"/>
      <c r="T49" s="98"/>
      <c r="V49" s="37"/>
      <c r="W49" s="37"/>
      <c r="AD49" s="108"/>
      <c r="AE49" s="108"/>
      <c r="AF49" s="108"/>
      <c r="AG49" s="108"/>
      <c r="AH49" s="108"/>
      <c r="AI49" s="108"/>
      <c r="AJ49" s="108"/>
      <c r="AN49" s="90">
        <v>40</v>
      </c>
      <c r="AO49" s="90">
        <v>62</v>
      </c>
    </row>
    <row r="50" spans="3:41" ht="11.25" customHeight="1">
      <c r="C50" s="106"/>
      <c r="D50" s="107" t="s">
        <v>5</v>
      </c>
      <c r="E50" s="43">
        <f>SUM(E37:E49)</f>
        <v>0</v>
      </c>
      <c r="F50" s="43">
        <f t="shared" si="8" ref="F50:P50">SUM(F37:F49)</f>
        <v>0</v>
      </c>
      <c r="G50" s="43">
        <f t="shared" si="8"/>
        <v>0</v>
      </c>
      <c r="H50" s="43">
        <f t="shared" si="8"/>
        <v>0</v>
      </c>
      <c r="I50" s="43">
        <f t="shared" si="8"/>
        <v>0</v>
      </c>
      <c r="J50" s="43">
        <f>SUM(J37:J49)</f>
        <v>0</v>
      </c>
      <c r="K50" s="43">
        <f t="shared" si="8"/>
        <v>0</v>
      </c>
      <c r="L50" s="43">
        <f t="shared" si="8"/>
        <v>0</v>
      </c>
      <c r="M50" s="43">
        <f t="shared" si="8"/>
        <v>0</v>
      </c>
      <c r="N50" s="43">
        <f t="shared" si="8"/>
        <v>0</v>
      </c>
      <c r="O50" s="43">
        <f t="shared" si="8"/>
        <v>0</v>
      </c>
      <c r="P50" s="43">
        <f t="shared" si="8"/>
        <v>0</v>
      </c>
      <c r="Q50" s="31"/>
      <c r="R50" s="26">
        <f>SUM(R37:R49)</f>
        <v>0</v>
      </c>
      <c r="S50" s="98"/>
      <c r="T50" s="98"/>
      <c r="V50" s="11"/>
      <c r="W50" s="49"/>
      <c r="AD50" s="108"/>
      <c r="AE50" s="108"/>
      <c r="AF50" s="108"/>
      <c r="AG50" s="108"/>
      <c r="AH50" s="108"/>
      <c r="AI50" s="108"/>
      <c r="AJ50" s="108"/>
      <c r="AN50" s="90">
        <v>41</v>
      </c>
      <c r="AO50" s="90">
        <v>63</v>
      </c>
    </row>
    <row r="51" spans="3:36" ht="11.25" customHeight="1">
      <c r="C51" s="185" t="s">
        <v>22</v>
      </c>
      <c r="D51" s="109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31"/>
      <c r="R51" s="26"/>
      <c r="S51" s="98"/>
      <c r="T51" s="98"/>
      <c r="V51" s="11"/>
      <c r="W51" s="49"/>
      <c r="AD51" s="108"/>
      <c r="AE51" s="108"/>
      <c r="AF51" s="108"/>
      <c r="AG51" s="108"/>
      <c r="AH51" s="108"/>
      <c r="AI51" s="108"/>
      <c r="AJ51" s="108"/>
    </row>
    <row r="52" spans="3:41" ht="11.25" customHeight="1">
      <c r="C52" s="76" t="str">
        <f>IF(NP1.gads!D53="","",NP1.gads!D53)</f>
        <v>Pastāvīgi strādājošo darba algas, soc.nod.</v>
      </c>
      <c r="D52" s="40">
        <f>NP1.gads!E53</f>
        <v>0</v>
      </c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2"/>
      <c r="Q52" s="36"/>
      <c r="R52" s="26">
        <f t="shared" si="7"/>
        <v>0</v>
      </c>
      <c r="S52" s="98"/>
      <c r="T52" s="98"/>
      <c r="V52" s="37"/>
      <c r="W52" s="37"/>
      <c r="AD52" s="108"/>
      <c r="AE52" s="108"/>
      <c r="AF52" s="108"/>
      <c r="AG52" s="108"/>
      <c r="AH52" s="108"/>
      <c r="AI52" s="108"/>
      <c r="AJ52" s="108"/>
      <c r="AN52" s="90">
        <v>42</v>
      </c>
      <c r="AO52" s="90">
        <v>64</v>
      </c>
    </row>
    <row r="53" spans="3:41" ht="25.5" customHeight="1">
      <c r="C53" s="145" t="str">
        <f>IF(NP1.gads!D54="","",NP1.gads!D54)</f>
        <v>Administrācijas izdevumi (piemēram, interneta pieslēgums, 
mobilo sakaru pieslēgums)</v>
      </c>
      <c r="D53" s="40">
        <f>NP1.gads!E54</f>
        <v>0</v>
      </c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2"/>
      <c r="Q53" s="36"/>
      <c r="R53" s="26">
        <f t="shared" si="7"/>
        <v>0</v>
      </c>
      <c r="S53" s="98"/>
      <c r="T53" s="98"/>
      <c r="V53" s="37"/>
      <c r="W53" s="37"/>
      <c r="AD53" s="108"/>
      <c r="AE53" s="108"/>
      <c r="AF53" s="108"/>
      <c r="AG53" s="108"/>
      <c r="AH53" s="108"/>
      <c r="AI53" s="108"/>
      <c r="AJ53" s="108"/>
      <c r="AN53" s="90">
        <v>43</v>
      </c>
      <c r="AO53" s="90">
        <v>65</v>
      </c>
    </row>
    <row r="54" spans="3:41" ht="11.25" customHeight="1">
      <c r="C54" s="77" t="str">
        <f>IF(NP1.gads!D55="","",NP1.gads!D55)</f>
        <v>Apdrošināšana (īpašums, veselība, transports)</v>
      </c>
      <c r="D54" s="40">
        <f>NP1.gads!E55</f>
        <v>0</v>
      </c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2"/>
      <c r="Q54" s="36"/>
      <c r="R54" s="26">
        <f t="shared" si="7"/>
        <v>0</v>
      </c>
      <c r="S54" s="98"/>
      <c r="T54" s="98"/>
      <c r="V54" s="37"/>
      <c r="W54" s="37"/>
      <c r="AD54" s="108"/>
      <c r="AE54" s="108"/>
      <c r="AF54" s="108"/>
      <c r="AG54" s="108"/>
      <c r="AH54" s="108"/>
      <c r="AI54" s="108"/>
      <c r="AJ54" s="108"/>
      <c r="AN54" s="90">
        <v>44</v>
      </c>
      <c r="AO54" s="90">
        <v>66</v>
      </c>
    </row>
    <row r="55" spans="3:41" ht="11.25" customHeight="1">
      <c r="C55" s="76" t="str">
        <f>IF(NP1.gads!D56="","",NP1.gads!D56)</f>
        <v>Nodokli un nodevas (NĪN, DRN, ceļu nod., riska valsts nodeva u.c.)</v>
      </c>
      <c r="D55" s="40">
        <f>NP1.gads!E56</f>
        <v>0</v>
      </c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2"/>
      <c r="Q55" s="36"/>
      <c r="R55" s="26">
        <f t="shared" si="7"/>
        <v>0</v>
      </c>
      <c r="S55" s="98"/>
      <c r="T55" s="98"/>
      <c r="V55" s="37"/>
      <c r="W55" s="37"/>
      <c r="AD55" s="108"/>
      <c r="AE55" s="108"/>
      <c r="AF55" s="108"/>
      <c r="AG55" s="108"/>
      <c r="AH55" s="108"/>
      <c r="AI55" s="108"/>
      <c r="AJ55" s="108"/>
      <c r="AO55" s="90">
        <f>LOOKUP(AF2,AN2:AN54,AO2:AO54)</f>
        <v>66</v>
      </c>
    </row>
    <row r="56" spans="3:36" ht="11.25" customHeight="1">
      <c r="C56" s="76" t="str">
        <f>IF(NP1.gads!D57="","",NP1.gads!D57)</f>
        <v>Ēku un telpu remonts</v>
      </c>
      <c r="D56" s="40">
        <f>NP1.gads!E57</f>
        <v>0</v>
      </c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2"/>
      <c r="Q56" s="36"/>
      <c r="R56" s="26">
        <f t="shared" si="7"/>
        <v>0</v>
      </c>
      <c r="S56" s="98"/>
      <c r="T56" s="98"/>
      <c r="V56" s="37"/>
      <c r="W56" s="37"/>
      <c r="AD56" s="108"/>
      <c r="AE56" s="108"/>
      <c r="AF56" s="108"/>
      <c r="AG56" s="108"/>
      <c r="AH56" s="108"/>
      <c r="AI56" s="108"/>
      <c r="AJ56" s="108"/>
    </row>
    <row r="57" spans="3:36" ht="11.25" customHeight="1">
      <c r="C57" s="76" t="str">
        <f>IF(NP1.gads!D58="","",NP1.gads!D58)</f>
        <v>Nomas maksa par ēkām, zemi</v>
      </c>
      <c r="D57" s="40">
        <f>NP1.gads!E58</f>
        <v>0</v>
      </c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2"/>
      <c r="Q57" s="36"/>
      <c r="R57" s="26">
        <f t="shared" si="7"/>
        <v>0</v>
      </c>
      <c r="S57" s="98"/>
      <c r="T57" s="98"/>
      <c r="V57" s="37"/>
      <c r="W57" s="37"/>
      <c r="AD57" s="108"/>
      <c r="AE57" s="108"/>
      <c r="AF57" s="108"/>
      <c r="AG57" s="108"/>
      <c r="AH57" s="108"/>
      <c r="AI57" s="108"/>
      <c r="AJ57" s="108"/>
    </row>
    <row r="58" spans="3:36" ht="11.25" customHeight="1">
      <c r="C58" s="76" t="str">
        <f>IF(NP1.gads!D59="","",NP1.gads!D59)</f>
        <v>Mārketinga izmaksas</v>
      </c>
      <c r="D58" s="40">
        <f>NP1.gads!E59</f>
        <v>0</v>
      </c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2"/>
      <c r="Q58" s="36"/>
      <c r="R58" s="26">
        <f t="shared" si="7"/>
        <v>0</v>
      </c>
      <c r="S58" s="98"/>
      <c r="T58" s="98"/>
      <c r="V58" s="37"/>
      <c r="W58" s="37"/>
      <c r="AD58" s="108"/>
      <c r="AE58" s="108"/>
      <c r="AF58" s="108"/>
      <c r="AG58" s="108"/>
      <c r="AH58" s="108"/>
      <c r="AI58" s="108"/>
      <c r="AJ58" s="108"/>
    </row>
    <row r="59" spans="3:36" ht="11.25" customHeight="1">
      <c r="C59" s="76" t="str">
        <f>IF(NP1.gads!D60="","",NP1.gads!D60)</f>
        <v>Komunālo pakalpojumu izmaksas</v>
      </c>
      <c r="D59" s="40">
        <f>NP1.gads!E60</f>
        <v>0</v>
      </c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2"/>
      <c r="Q59" s="36"/>
      <c r="R59" s="26">
        <f t="shared" si="7"/>
        <v>0</v>
      </c>
      <c r="S59" s="98"/>
      <c r="T59" s="98"/>
      <c r="V59" s="37"/>
      <c r="W59" s="37"/>
      <c r="AD59" s="108"/>
      <c r="AE59" s="108"/>
      <c r="AF59" s="108"/>
      <c r="AG59" s="108"/>
      <c r="AH59" s="108"/>
      <c r="AI59" s="108"/>
      <c r="AJ59" s="108"/>
    </row>
    <row r="60" spans="3:36" ht="11.25" customHeight="1">
      <c r="C60" s="76" t="str">
        <f>IF(NP1.gads!D61="","",NP1.gads!D61)</f>
        <v>Saimniecības izmaksas (piemēram, degvielas izmaksas)</v>
      </c>
      <c r="D60" s="40">
        <f>NP1.gads!E61</f>
        <v>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2"/>
      <c r="Q60" s="36"/>
      <c r="R60" s="26">
        <f t="shared" si="7"/>
        <v>0</v>
      </c>
      <c r="S60" s="98"/>
      <c r="T60" s="98"/>
      <c r="V60" s="37"/>
      <c r="W60" s="37"/>
      <c r="AD60" s="108"/>
      <c r="AE60" s="108"/>
      <c r="AF60" s="108"/>
      <c r="AG60" s="108"/>
      <c r="AH60" s="108"/>
      <c r="AI60" s="108"/>
      <c r="AJ60" s="108"/>
    </row>
    <row r="61" spans="3:36" ht="11.25" customHeight="1">
      <c r="C61" s="48" t="str">
        <f>IF(NP1.gads!D62="","",NP1.gads!D62)</f>
        <v>citas</v>
      </c>
      <c r="D61" s="40">
        <f>NP1.gads!E62</f>
        <v>0</v>
      </c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2"/>
      <c r="Q61" s="36"/>
      <c r="R61" s="26">
        <f t="shared" si="7"/>
        <v>0</v>
      </c>
      <c r="S61" s="98"/>
      <c r="T61" s="98"/>
      <c r="V61" s="37"/>
      <c r="W61" s="37"/>
      <c r="AD61" s="108"/>
      <c r="AE61" s="108"/>
      <c r="AF61" s="108"/>
      <c r="AG61" s="108"/>
      <c r="AH61" s="108"/>
      <c r="AI61" s="108"/>
      <c r="AJ61" s="108"/>
    </row>
    <row r="62" spans="3:36" ht="11.25" customHeight="1">
      <c r="C62" s="48" t="str">
        <f>IF(NP1.gads!D63="","",NP1.gads!D63)</f>
        <v>citas</v>
      </c>
      <c r="D62" s="40">
        <f>NP1.gads!E63</f>
        <v>0</v>
      </c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2"/>
      <c r="Q62" s="36"/>
      <c r="R62" s="26">
        <f t="shared" si="7"/>
        <v>0</v>
      </c>
      <c r="S62" s="98"/>
      <c r="T62" s="98"/>
      <c r="V62" s="37"/>
      <c r="W62" s="37"/>
      <c r="AD62" s="108"/>
      <c r="AE62" s="108"/>
      <c r="AF62" s="108"/>
      <c r="AG62" s="108"/>
      <c r="AH62" s="108"/>
      <c r="AI62" s="108"/>
      <c r="AJ62" s="108"/>
    </row>
    <row r="63" spans="3:36" ht="11.25" customHeight="1">
      <c r="C63" s="101" t="str">
        <f>IF(NP1.gads!D64="","",NP1.gads!D64)</f>
        <v/>
      </c>
      <c r="D63" s="40">
        <f>NP1.gads!E64</f>
        <v>0</v>
      </c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2"/>
      <c r="Q63" s="36"/>
      <c r="R63" s="26">
        <f t="shared" si="7"/>
        <v>0</v>
      </c>
      <c r="S63" s="98"/>
      <c r="T63" s="98"/>
      <c r="V63" s="37"/>
      <c r="W63" s="37"/>
      <c r="AD63" s="108"/>
      <c r="AE63" s="108"/>
      <c r="AF63" s="108"/>
      <c r="AG63" s="108"/>
      <c r="AH63" s="108"/>
      <c r="AI63" s="108"/>
      <c r="AJ63" s="108"/>
    </row>
    <row r="64" spans="3:36" ht="11.25" customHeight="1">
      <c r="C64" s="101" t="str">
        <f>IF(NP1.gads!D65="","",NP1.gads!D65)</f>
        <v/>
      </c>
      <c r="D64" s="40">
        <f>NP1.gads!E65</f>
        <v>0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5"/>
      <c r="Q64" s="36"/>
      <c r="R64" s="26">
        <f t="shared" si="7"/>
        <v>0</v>
      </c>
      <c r="S64" s="98"/>
      <c r="T64" s="98"/>
      <c r="V64" s="37"/>
      <c r="W64" s="37"/>
      <c r="AD64" s="108"/>
      <c r="AE64" s="108"/>
      <c r="AF64" s="108"/>
      <c r="AG64" s="108"/>
      <c r="AH64" s="108"/>
      <c r="AI64" s="108"/>
      <c r="AJ64" s="108"/>
    </row>
    <row r="65" spans="3:36" ht="11.25" customHeight="1">
      <c r="C65" s="121"/>
      <c r="D65" s="78" t="s">
        <v>5</v>
      </c>
      <c r="E65" s="79">
        <f>SUM(E52:E64)</f>
        <v>0</v>
      </c>
      <c r="F65" s="79">
        <f t="shared" si="9" ref="F65:P65">SUM(F52:F64)</f>
        <v>0</v>
      </c>
      <c r="G65" s="79">
        <f t="shared" si="9"/>
        <v>0</v>
      </c>
      <c r="H65" s="79">
        <f t="shared" si="9"/>
        <v>0</v>
      </c>
      <c r="I65" s="79">
        <f t="shared" si="9"/>
        <v>0</v>
      </c>
      <c r="J65" s="79">
        <f t="shared" si="9"/>
        <v>0</v>
      </c>
      <c r="K65" s="79">
        <f t="shared" si="9"/>
        <v>0</v>
      </c>
      <c r="L65" s="79">
        <f t="shared" si="9"/>
        <v>0</v>
      </c>
      <c r="M65" s="79">
        <f t="shared" si="9"/>
        <v>0</v>
      </c>
      <c r="N65" s="79">
        <f t="shared" si="9"/>
        <v>0</v>
      </c>
      <c r="O65" s="79">
        <f t="shared" si="9"/>
        <v>0</v>
      </c>
      <c r="P65" s="79">
        <f t="shared" si="9"/>
        <v>0</v>
      </c>
      <c r="Q65" s="31"/>
      <c r="R65" s="26">
        <f>SUM(R52:R64)</f>
        <v>0</v>
      </c>
      <c r="S65" s="98"/>
      <c r="T65" s="98"/>
      <c r="V65" s="11"/>
      <c r="W65" s="11"/>
      <c r="AD65" s="108"/>
      <c r="AE65" s="108"/>
      <c r="AF65" s="108"/>
      <c r="AG65" s="108"/>
      <c r="AH65" s="108"/>
      <c r="AI65" s="108"/>
      <c r="AJ65" s="108"/>
    </row>
    <row r="66" spans="3:36" ht="11.25" customHeight="1">
      <c r="C66" s="80" t="str">
        <f>IF(NP1.gads!D67="","",NP1.gads!D67)</f>
        <v>Līzingu maksājumi: procenti</v>
      </c>
      <c r="D66" s="40">
        <f>NP1.gads!E67</f>
        <v>0</v>
      </c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2"/>
      <c r="Q66" s="36"/>
      <c r="R66" s="26">
        <f t="shared" si="7"/>
        <v>0</v>
      </c>
      <c r="S66" s="98"/>
      <c r="T66" s="98"/>
      <c r="V66" s="37"/>
      <c r="W66" s="37"/>
      <c r="AD66" s="108"/>
      <c r="AE66" s="108"/>
      <c r="AF66" s="108"/>
      <c r="AG66" s="108"/>
      <c r="AH66" s="108"/>
      <c r="AI66" s="108"/>
      <c r="AJ66" s="108"/>
    </row>
    <row r="67" spans="3:36" ht="11.25" customHeight="1">
      <c r="C67" s="39" t="str">
        <f>IF(NP1.gads!D68="","",NP1.gads!D68)</f>
        <v>Līzingu maksājumi: pamatsumma</v>
      </c>
      <c r="D67" s="40">
        <f>NP1.gads!E68</f>
        <v>0</v>
      </c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2"/>
      <c r="Q67" s="36"/>
      <c r="R67" s="26">
        <f>SUM(E67:P67)</f>
        <v>0</v>
      </c>
      <c r="S67" s="98"/>
      <c r="T67" s="98"/>
      <c r="V67" s="37"/>
      <c r="W67" s="37"/>
      <c r="AD67" s="108"/>
      <c r="AE67" s="108"/>
      <c r="AF67" s="108"/>
      <c r="AG67" s="108"/>
      <c r="AH67" s="108"/>
      <c r="AI67" s="108"/>
      <c r="AJ67" s="108"/>
    </row>
    <row r="68" spans="3:36" ht="11.25" customHeight="1">
      <c r="C68" s="39" t="str">
        <f>IF(NP1.gads!D69="","",NP1.gads!D69)</f>
        <v>Aizdevuma 1 izlietojums</v>
      </c>
      <c r="D68" s="40">
        <f>NP1.gads!E69</f>
        <v>0</v>
      </c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2"/>
      <c r="Q68" s="36"/>
      <c r="R68" s="26">
        <f t="shared" si="7"/>
        <v>0</v>
      </c>
      <c r="S68" s="98"/>
      <c r="T68" s="98"/>
      <c r="V68" s="37"/>
      <c r="W68" s="37"/>
      <c r="AD68" s="108"/>
      <c r="AE68" s="108"/>
      <c r="AF68" s="108"/>
      <c r="AG68" s="108"/>
      <c r="AH68" s="108"/>
      <c r="AI68" s="108"/>
      <c r="AJ68" s="108"/>
    </row>
    <row r="69" spans="3:36" ht="11.25" customHeight="1">
      <c r="C69" s="39" t="str">
        <f>IF(NP1.gads!D70="","",NP1.gads!D70)</f>
        <v>Aizdevuma 2 izlietojums</v>
      </c>
      <c r="D69" s="40">
        <f>NP1.gads!E70</f>
        <v>0</v>
      </c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2"/>
      <c r="Q69" s="36"/>
      <c r="R69" s="26">
        <f t="shared" si="7"/>
        <v>0</v>
      </c>
      <c r="S69" s="98"/>
      <c r="T69" s="98"/>
      <c r="V69" s="37"/>
      <c r="W69" s="37"/>
      <c r="AD69" s="108"/>
      <c r="AE69" s="108"/>
      <c r="AF69" s="108"/>
      <c r="AG69" s="108"/>
      <c r="AH69" s="108"/>
      <c r="AI69" s="108"/>
      <c r="AJ69" s="108"/>
    </row>
    <row r="70" spans="3:36" ht="11.25" customHeight="1">
      <c r="C70" s="39" t="str">
        <f>IF(NP1.gads!D71="","",NP1.gads!D71)</f>
        <v>Cita finansējuma izlietojums</v>
      </c>
      <c r="D70" s="40">
        <f>NP1.gads!E71</f>
        <v>0</v>
      </c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5"/>
      <c r="Q70" s="36"/>
      <c r="R70" s="26">
        <f>SUM(E70:P70)</f>
        <v>0</v>
      </c>
      <c r="S70" s="98"/>
      <c r="T70" s="98"/>
      <c r="V70" s="37"/>
      <c r="W70" s="37"/>
      <c r="AD70" s="108"/>
      <c r="AE70" s="108"/>
      <c r="AF70" s="108"/>
      <c r="AG70" s="108"/>
      <c r="AH70" s="108"/>
      <c r="AI70" s="108"/>
      <c r="AJ70" s="108"/>
    </row>
    <row r="71" spans="3:36" ht="12" customHeight="1">
      <c r="C71" s="202" t="s">
        <v>45</v>
      </c>
      <c r="D71" s="202"/>
      <c r="E71" s="79">
        <f>($D$35*E35)+($D$37*E37)+($D$38*E38)+($D$39*E39)+($D$40*E40)+($D$41*E41)+($D$42*E42)+($D$43*E43)+($D$44*E44)+($D$45*E45)+($D$46*E46)+($D$47*E47)+($D$48*E48)+($D$49*E49)+($D$52*E52)+($D$53*E53)+($D$54*E54)+($D$55*E55)+($D$56*E56)+($D$57*E57)+($D$58*E58)+($D$59*E59)+($D$60*E60)+($D$61*E61)+($D$62*E62)+($D$63*E63)+($D$64*E64)+($D$66*E66)+($D$67*E67)+($D$68*E68)+($D$69*E69)+($D$70*E70)</f>
        <v>0</v>
      </c>
      <c r="F71" s="79">
        <f t="shared" si="10" ref="F71:R71">($D$35*F35)+($D$37*F37)+($D$38*F38)+($D$39*F39)+($D$40*F40)+($D$41*F41)+($D$42*F42)+($D$43*F43)+($D$44*F44)+($D$45*F45)+($D$46*F46)+($D$47*F47)+($D$48*F48)+($D$49*F49)+($D$52*F52)+($D$53*F53)+($D$54*F54)+($D$55*F55)+($D$56*F56)+($D$57*F57)+($D$58*F58)+($D$59*F59)+($D$60*F60)+($D$61*F61)+($D$62*F62)+($D$63*F63)+($D$64*F64)+($D$66*F66)+($D$67*F67)+($D$68*F68)+($D$69*F69)+($D$70*F70)</f>
        <v>0</v>
      </c>
      <c r="G71" s="79">
        <f t="shared" si="10"/>
        <v>0</v>
      </c>
      <c r="H71" s="79">
        <f t="shared" si="10"/>
        <v>0</v>
      </c>
      <c r="I71" s="79">
        <f t="shared" si="10"/>
        <v>0</v>
      </c>
      <c r="J71" s="79">
        <f t="shared" si="10"/>
        <v>0</v>
      </c>
      <c r="K71" s="79">
        <f t="shared" si="10"/>
        <v>0</v>
      </c>
      <c r="L71" s="79">
        <f t="shared" si="10"/>
        <v>0</v>
      </c>
      <c r="M71" s="79">
        <f t="shared" si="10"/>
        <v>0</v>
      </c>
      <c r="N71" s="79">
        <f t="shared" si="10"/>
        <v>0</v>
      </c>
      <c r="O71" s="79">
        <f t="shared" si="10"/>
        <v>0</v>
      </c>
      <c r="P71" s="79">
        <f t="shared" si="10"/>
        <v>0</v>
      </c>
      <c r="Q71" s="36"/>
      <c r="R71" s="26">
        <f t="shared" si="10"/>
        <v>0</v>
      </c>
      <c r="S71" s="98"/>
      <c r="T71" s="98"/>
      <c r="V71" s="49"/>
      <c r="W71" s="49"/>
      <c r="AD71" s="108"/>
      <c r="AE71" s="108"/>
      <c r="AF71" s="108"/>
      <c r="AG71" s="108"/>
      <c r="AH71" s="108"/>
      <c r="AI71" s="108"/>
      <c r="AJ71" s="108"/>
    </row>
    <row r="72" spans="3:36" ht="12.75" customHeight="1">
      <c r="C72" s="203" t="str">
        <f>IF(NP1.gads!D73="","",NP1.gads!D73)</f>
        <v>Aizdevuma procenti</v>
      </c>
      <c r="D72" s="204" t="str">
        <f>IF(NP1.gads!E73="","",NP1.gads!E73)</f>
        <v/>
      </c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2"/>
      <c r="Q72" s="36"/>
      <c r="R72" s="26">
        <f t="shared" si="7"/>
        <v>0</v>
      </c>
      <c r="S72" s="98"/>
      <c r="T72" s="98"/>
      <c r="V72" s="126"/>
      <c r="W72" s="126"/>
      <c r="AD72" s="108"/>
      <c r="AE72" s="108"/>
      <c r="AF72" s="108"/>
      <c r="AG72" s="108"/>
      <c r="AH72" s="108"/>
      <c r="AI72" s="108"/>
      <c r="AJ72" s="108"/>
    </row>
    <row r="73" spans="3:36" ht="12.75" customHeight="1">
      <c r="C73" s="203" t="str">
        <f>IF(NP1.gads!D74="","",NP1.gads!D74)</f>
        <v>Aizdevuma pamatsummas atmaksa</v>
      </c>
      <c r="D73" s="204" t="str">
        <f>IF(NP1.gads!E74="","",NP1.gads!E74)</f>
        <v/>
      </c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2"/>
      <c r="Q73" s="36"/>
      <c r="R73" s="26">
        <f>SUM(E73:P73)</f>
        <v>0</v>
      </c>
      <c r="S73" s="98"/>
      <c r="T73" s="98"/>
      <c r="V73" s="126"/>
      <c r="W73" s="126"/>
      <c r="AD73" s="108"/>
      <c r="AE73" s="108"/>
      <c r="AF73" s="108"/>
      <c r="AG73" s="108"/>
      <c r="AH73" s="108"/>
      <c r="AI73" s="108"/>
      <c r="AJ73" s="108"/>
    </row>
    <row r="74" spans="3:36" ht="12.75" customHeight="1">
      <c r="C74" s="203" t="str">
        <f>IF(NP1.gads!D75="","",NP1.gads!D75)</f>
        <v>Citu aizdevumu procenti</v>
      </c>
      <c r="D74" s="204" t="str">
        <f>IF(NP1.gads!E75="","",NP1.gads!E75)</f>
        <v/>
      </c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2"/>
      <c r="Q74" s="36"/>
      <c r="R74" s="26">
        <f t="shared" si="7"/>
        <v>0</v>
      </c>
      <c r="S74" s="98"/>
      <c r="T74" s="98"/>
      <c r="V74" s="126"/>
      <c r="W74" s="126"/>
      <c r="AD74" s="108"/>
      <c r="AE74" s="108"/>
      <c r="AF74" s="108"/>
      <c r="AG74" s="108"/>
      <c r="AH74" s="108"/>
      <c r="AI74" s="108"/>
      <c r="AJ74" s="108"/>
    </row>
    <row r="75" spans="3:36" ht="12.75" customHeight="1">
      <c r="C75" s="203" t="str">
        <f>IF(NP1.gads!D76="","",NP1.gads!D76)</f>
        <v>Citu aizdevumu pamatsummas</v>
      </c>
      <c r="D75" s="204" t="str">
        <f>IF(NP1.gads!E76="","",NP1.gads!E76)</f>
        <v/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2"/>
      <c r="Q75" s="36"/>
      <c r="R75" s="26">
        <f t="shared" si="7"/>
        <v>0</v>
      </c>
      <c r="S75" s="98"/>
      <c r="T75" s="98"/>
      <c r="V75" s="126"/>
      <c r="W75" s="126"/>
      <c r="AD75" s="108"/>
      <c r="AE75" s="108"/>
      <c r="AF75" s="108"/>
      <c r="AG75" s="108"/>
      <c r="AH75" s="108"/>
      <c r="AI75" s="108"/>
      <c r="AJ75" s="108"/>
    </row>
    <row r="76" spans="3:36" ht="12.75" customHeight="1">
      <c r="C76" s="203" t="str">
        <f>IF(NP1.gads!D77="","",NP1.gads!D77)</f>
        <v>Ar pamatdarbību nesaistīto aizdevumu pamatsummas un procenti</v>
      </c>
      <c r="D76" s="204" t="str">
        <f>IF(NP1.gads!E77="","",NP1.gads!E77)</f>
        <v/>
      </c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2"/>
      <c r="Q76" s="36"/>
      <c r="R76" s="26">
        <f>SUM(E76:P76)</f>
        <v>0</v>
      </c>
      <c r="S76" s="98"/>
      <c r="T76" s="98"/>
      <c r="V76" s="126"/>
      <c r="W76" s="126"/>
      <c r="AD76" s="108"/>
      <c r="AE76" s="108"/>
      <c r="AF76" s="108"/>
      <c r="AG76" s="108"/>
      <c r="AH76" s="108"/>
      <c r="AI76" s="108"/>
      <c r="AJ76" s="108"/>
    </row>
    <row r="77" spans="3:36" ht="12.75" customHeight="1">
      <c r="C77" s="203" t="str">
        <f>IF(NP1.gads!D78="","",NP1.gads!D78)</f>
        <v>Ienākuma nodoklis / Mikrouzņēmuma nodoklis</v>
      </c>
      <c r="D77" s="204" t="str">
        <f>IF(NP1.gads!E78="","",NP1.gads!E78)</f>
        <v/>
      </c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2"/>
      <c r="Q77" s="36"/>
      <c r="R77" s="26">
        <f t="shared" si="7"/>
        <v>0</v>
      </c>
      <c r="S77" s="98"/>
      <c r="T77" s="98"/>
      <c r="V77" s="126"/>
      <c r="W77" s="126"/>
      <c r="AD77" s="108"/>
      <c r="AE77" s="108"/>
      <c r="AF77" s="108"/>
      <c r="AG77" s="108"/>
      <c r="AH77" s="108"/>
      <c r="AI77" s="108"/>
      <c r="AJ77" s="108"/>
    </row>
    <row r="78" spans="3:36" ht="12.75" customHeight="1">
      <c r="C78" s="203"/>
      <c r="D78" s="20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5"/>
      <c r="Q78" s="36"/>
      <c r="R78" s="26">
        <f>SUM(E78:P78)</f>
        <v>0</v>
      </c>
      <c r="S78" s="98"/>
      <c r="T78" s="98"/>
      <c r="V78" s="126"/>
      <c r="W78" s="126"/>
      <c r="AD78" s="108"/>
      <c r="AE78" s="108"/>
      <c r="AF78" s="108"/>
      <c r="AG78" s="108"/>
      <c r="AH78" s="108"/>
      <c r="AI78" s="108"/>
      <c r="AJ78" s="108"/>
    </row>
    <row r="79" spans="3:36" ht="12.75" customHeight="1">
      <c r="C79" s="199" t="str">
        <f>IF(NP1.gads!D80="","",NP1.gads!D80)</f>
        <v>Maksājamais Pievienotās vērtības nodoklis</v>
      </c>
      <c r="D79" s="200" t="str">
        <f>IF(NP1.gads!E80="","",NP1.gads!E80)</f>
        <v/>
      </c>
      <c r="E79" s="127">
        <f>NP1.gads!Q32-NP1.gads!Q72</f>
        <v>0</v>
      </c>
      <c r="F79" s="127">
        <f>E31-E71</f>
        <v>0</v>
      </c>
      <c r="G79" s="127">
        <f t="shared" si="11" ref="G79:O79">F31-F71</f>
        <v>0</v>
      </c>
      <c r="H79" s="127">
        <f t="shared" si="11"/>
        <v>0</v>
      </c>
      <c r="I79" s="127">
        <f t="shared" si="11"/>
        <v>0</v>
      </c>
      <c r="J79" s="127">
        <f t="shared" si="11"/>
        <v>0</v>
      </c>
      <c r="K79" s="127">
        <f t="shared" si="11"/>
        <v>0</v>
      </c>
      <c r="L79" s="127">
        <f t="shared" si="11"/>
        <v>0</v>
      </c>
      <c r="M79" s="127">
        <f t="shared" si="11"/>
        <v>0</v>
      </c>
      <c r="N79" s="127">
        <f t="shared" si="11"/>
        <v>0</v>
      </c>
      <c r="O79" s="127">
        <f t="shared" si="11"/>
        <v>0</v>
      </c>
      <c r="P79" s="128">
        <f>O31-O71</f>
        <v>0</v>
      </c>
      <c r="Q79" s="31"/>
      <c r="R79" s="26">
        <f>SUM(E79:P79)</f>
        <v>0</v>
      </c>
      <c r="S79" s="98"/>
      <c r="T79" s="98"/>
      <c r="V79" s="49"/>
      <c r="W79" s="49"/>
      <c r="AD79" s="108"/>
      <c r="AE79" s="108"/>
      <c r="AF79" s="108"/>
      <c r="AG79" s="108"/>
      <c r="AH79" s="108"/>
      <c r="AI79" s="108"/>
      <c r="AJ79" s="108"/>
    </row>
    <row r="80" spans="2:36" ht="21.75" customHeight="1" thickBot="1">
      <c r="B80" s="94"/>
      <c r="C80" s="88"/>
      <c r="D80" s="89" t="s">
        <v>53</v>
      </c>
      <c r="E80" s="61">
        <f t="shared" si="12" ref="E80:P80">SUM(E35,E50,E65,E66:E79)</f>
        <v>0</v>
      </c>
      <c r="F80" s="61">
        <f t="shared" si="12"/>
        <v>0</v>
      </c>
      <c r="G80" s="61">
        <f>SUM(G35,G50,G65,G66:G79)</f>
        <v>0</v>
      </c>
      <c r="H80" s="61">
        <f t="shared" si="12"/>
        <v>0</v>
      </c>
      <c r="I80" s="61">
        <f t="shared" si="12"/>
        <v>0</v>
      </c>
      <c r="J80" s="61">
        <f t="shared" si="12"/>
        <v>0</v>
      </c>
      <c r="K80" s="61">
        <f t="shared" si="12"/>
        <v>0</v>
      </c>
      <c r="L80" s="61">
        <f t="shared" si="12"/>
        <v>0</v>
      </c>
      <c r="M80" s="61">
        <f t="shared" si="12"/>
        <v>0</v>
      </c>
      <c r="N80" s="61">
        <f t="shared" si="12"/>
        <v>0</v>
      </c>
      <c r="O80" s="61">
        <f t="shared" si="12"/>
        <v>0</v>
      </c>
      <c r="P80" s="61">
        <f t="shared" si="12"/>
        <v>0</v>
      </c>
      <c r="Q80" s="61"/>
      <c r="R80" s="61">
        <f>SUM(R35,R50,R65,R66:R79)</f>
        <v>0</v>
      </c>
      <c r="S80" s="129"/>
      <c r="T80" s="129"/>
      <c r="V80" s="11"/>
      <c r="W80" s="11"/>
      <c r="AD80" s="108"/>
      <c r="AE80" s="108"/>
      <c r="AF80" s="108"/>
      <c r="AG80" s="108"/>
      <c r="AH80" s="108"/>
      <c r="AI80" s="108"/>
      <c r="AJ80" s="108"/>
    </row>
    <row r="81" spans="4:36" ht="12.75" customHeight="1" thickTop="1">
      <c r="D81" s="10" t="s">
        <v>54</v>
      </c>
      <c r="E81" s="26">
        <f>E32-E80</f>
        <v>0</v>
      </c>
      <c r="F81" s="26">
        <f t="shared" si="13" ref="F81:P81">F32-F80</f>
        <v>0</v>
      </c>
      <c r="G81" s="26">
        <f t="shared" si="13"/>
        <v>0</v>
      </c>
      <c r="H81" s="26">
        <f t="shared" si="13"/>
        <v>0</v>
      </c>
      <c r="I81" s="26">
        <f t="shared" si="13"/>
        <v>0</v>
      </c>
      <c r="J81" s="26">
        <f t="shared" si="13"/>
        <v>0</v>
      </c>
      <c r="K81" s="26">
        <f t="shared" si="13"/>
        <v>0</v>
      </c>
      <c r="L81" s="26">
        <f t="shared" si="13"/>
        <v>0</v>
      </c>
      <c r="M81" s="26">
        <f t="shared" si="13"/>
        <v>0</v>
      </c>
      <c r="N81" s="26">
        <f t="shared" si="13"/>
        <v>0</v>
      </c>
      <c r="O81" s="26">
        <f t="shared" si="13"/>
        <v>0</v>
      </c>
      <c r="P81" s="26">
        <f t="shared" si="13"/>
        <v>0</v>
      </c>
      <c r="Q81" s="26"/>
      <c r="R81" s="26">
        <f>R32-R80</f>
        <v>0</v>
      </c>
      <c r="S81" s="98"/>
      <c r="T81" s="98"/>
      <c r="V81" s="11"/>
      <c r="W81" s="11"/>
      <c r="AD81" s="108"/>
      <c r="AE81" s="108"/>
      <c r="AF81" s="108"/>
      <c r="AG81" s="108"/>
      <c r="AH81" s="108"/>
      <c r="AI81" s="108"/>
      <c r="AJ81" s="108"/>
    </row>
    <row r="82" spans="3:36" ht="7.5" customHeight="1" hidden="1">
      <c r="C82" s="49"/>
      <c r="D82" s="49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98"/>
      <c r="T82" s="98"/>
      <c r="V82" s="49"/>
      <c r="W82" s="49"/>
      <c r="AD82" s="108"/>
      <c r="AE82" s="108"/>
      <c r="AF82" s="108"/>
      <c r="AG82" s="108"/>
      <c r="AH82" s="108"/>
      <c r="AI82" s="108"/>
      <c r="AJ82" s="108"/>
    </row>
    <row r="83" spans="3:36" ht="12.75" customHeight="1">
      <c r="C83" s="10"/>
      <c r="D83" s="10" t="s">
        <v>55</v>
      </c>
      <c r="E83" s="26">
        <f>E7+E32-E80</f>
        <v>0</v>
      </c>
      <c r="F83" s="26">
        <f t="shared" si="14" ref="F83:P83">F7+F32-F80</f>
        <v>0</v>
      </c>
      <c r="G83" s="26">
        <f t="shared" si="14"/>
        <v>0</v>
      </c>
      <c r="H83" s="26">
        <f t="shared" si="14"/>
        <v>0</v>
      </c>
      <c r="I83" s="26">
        <f t="shared" si="14"/>
        <v>0</v>
      </c>
      <c r="J83" s="26">
        <f t="shared" si="14"/>
        <v>0</v>
      </c>
      <c r="K83" s="26">
        <f t="shared" si="14"/>
        <v>0</v>
      </c>
      <c r="L83" s="26">
        <f t="shared" si="14"/>
        <v>0</v>
      </c>
      <c r="M83" s="26">
        <f t="shared" si="14"/>
        <v>0</v>
      </c>
      <c r="N83" s="26">
        <f t="shared" si="14"/>
        <v>0</v>
      </c>
      <c r="O83" s="26">
        <f t="shared" si="14"/>
        <v>0</v>
      </c>
      <c r="P83" s="26">
        <f t="shared" si="14"/>
        <v>0</v>
      </c>
      <c r="Q83" s="26"/>
      <c r="R83" s="26"/>
      <c r="S83" s="98"/>
      <c r="T83" s="98"/>
      <c r="V83" s="11"/>
      <c r="W83" s="11"/>
      <c r="AD83" s="108"/>
      <c r="AE83" s="108"/>
      <c r="AF83" s="108"/>
      <c r="AG83" s="108"/>
      <c r="AH83" s="108"/>
      <c r="AI83" s="108"/>
      <c r="AJ83" s="108"/>
    </row>
    <row r="84" spans="2:256" ht="6.75" customHeight="1"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  <c r="BW84" s="91"/>
      <c r="BX84" s="91"/>
      <c r="BY84" s="91"/>
      <c r="BZ84" s="91"/>
      <c r="CA84" s="91"/>
      <c r="CB84" s="91"/>
      <c r="CC84" s="91"/>
      <c r="CD84" s="91"/>
      <c r="CE84" s="91"/>
      <c r="CF84" s="91"/>
      <c r="CG84" s="91"/>
      <c r="CH84" s="91"/>
      <c r="CI84" s="91"/>
      <c r="CJ84" s="91"/>
      <c r="CK84" s="91"/>
      <c r="CL84" s="91"/>
      <c r="CM84" s="91"/>
      <c r="CN84" s="91"/>
      <c r="CO84" s="91"/>
      <c r="CP84" s="91"/>
      <c r="CQ84" s="91"/>
      <c r="CR84" s="91"/>
      <c r="CS84" s="91"/>
      <c r="CT84" s="91"/>
      <c r="CU84" s="91"/>
      <c r="CV84" s="91"/>
      <c r="CW84" s="91"/>
      <c r="CX84" s="91"/>
      <c r="CY84" s="91"/>
      <c r="CZ84" s="91"/>
      <c r="DA84" s="91"/>
      <c r="DB84" s="91"/>
      <c r="DC84" s="91"/>
      <c r="DD84" s="91"/>
      <c r="DE84" s="91"/>
      <c r="DF84" s="91"/>
      <c r="DG84" s="91"/>
      <c r="DH84" s="91"/>
      <c r="DI84" s="91"/>
      <c r="DJ84" s="91"/>
      <c r="DK84" s="91"/>
      <c r="DL84" s="91"/>
      <c r="DM84" s="91"/>
      <c r="DN84" s="91"/>
      <c r="DO84" s="91"/>
      <c r="DP84" s="91"/>
      <c r="DQ84" s="91"/>
      <c r="DR84" s="91"/>
      <c r="DS84" s="91"/>
      <c r="DT84" s="91"/>
      <c r="DU84" s="91"/>
      <c r="DV84" s="91"/>
      <c r="DW84" s="91"/>
      <c r="DX84" s="91"/>
      <c r="DY84" s="91"/>
      <c r="DZ84" s="91"/>
      <c r="EA84" s="91"/>
      <c r="EB84" s="91"/>
      <c r="EC84" s="91"/>
      <c r="ED84" s="91"/>
      <c r="EE84" s="91"/>
      <c r="EF84" s="91"/>
      <c r="EG84" s="91"/>
      <c r="EH84" s="91"/>
      <c r="EI84" s="91"/>
      <c r="EJ84" s="91"/>
      <c r="EK84" s="91"/>
      <c r="EL84" s="91"/>
      <c r="EM84" s="91"/>
      <c r="EN84" s="91"/>
      <c r="EO84" s="91"/>
      <c r="EP84" s="91"/>
      <c r="EQ84" s="91"/>
      <c r="ER84" s="91"/>
      <c r="ES84" s="91"/>
      <c r="ET84" s="91"/>
      <c r="EU84" s="91"/>
      <c r="EV84" s="91"/>
      <c r="EW84" s="91"/>
      <c r="EX84" s="91"/>
      <c r="EY84" s="91"/>
      <c r="EZ84" s="91"/>
      <c r="FA84" s="91"/>
      <c r="FB84" s="91"/>
      <c r="FC84" s="91"/>
      <c r="FD84" s="91"/>
      <c r="FE84" s="91"/>
      <c r="FF84" s="91"/>
      <c r="FG84" s="91"/>
      <c r="FH84" s="91"/>
      <c r="FI84" s="91"/>
      <c r="FJ84" s="91"/>
      <c r="FK84" s="91"/>
      <c r="FL84" s="91"/>
      <c r="FM84" s="91"/>
      <c r="FN84" s="91"/>
      <c r="FO84" s="91"/>
      <c r="FP84" s="91"/>
      <c r="FQ84" s="91"/>
      <c r="FR84" s="91"/>
      <c r="FS84" s="91"/>
      <c r="FT84" s="91"/>
      <c r="FU84" s="91"/>
      <c r="FV84" s="91"/>
      <c r="FW84" s="91"/>
      <c r="FX84" s="91"/>
      <c r="FY84" s="91"/>
      <c r="FZ84" s="91"/>
      <c r="GA84" s="91"/>
      <c r="GB84" s="91"/>
      <c r="GC84" s="91"/>
      <c r="GD84" s="91"/>
      <c r="GE84" s="91"/>
      <c r="GF84" s="91"/>
      <c r="GG84" s="91"/>
      <c r="GH84" s="91"/>
      <c r="GI84" s="91"/>
      <c r="GJ84" s="91"/>
      <c r="GK84" s="91"/>
      <c r="GL84" s="91"/>
      <c r="GM84" s="91"/>
      <c r="GN84" s="91"/>
      <c r="GO84" s="91"/>
      <c r="GP84" s="91"/>
      <c r="GQ84" s="91"/>
      <c r="GR84" s="91"/>
      <c r="GS84" s="91"/>
      <c r="GT84" s="91"/>
      <c r="GU84" s="91"/>
      <c r="GV84" s="91"/>
      <c r="GW84" s="91"/>
      <c r="GX84" s="91"/>
      <c r="GY84" s="91"/>
      <c r="GZ84" s="91"/>
      <c r="HA84" s="91"/>
      <c r="HB84" s="91"/>
      <c r="HC84" s="91"/>
      <c r="HD84" s="91"/>
      <c r="HE84" s="91"/>
      <c r="HF84" s="91"/>
      <c r="HG84" s="91"/>
      <c r="HH84" s="91"/>
      <c r="HI84" s="91"/>
      <c r="HJ84" s="91"/>
      <c r="HK84" s="91"/>
      <c r="HL84" s="91"/>
      <c r="HM84" s="91"/>
      <c r="HN84" s="91"/>
      <c r="HO84" s="91"/>
      <c r="HP84" s="91"/>
      <c r="HQ84" s="91"/>
      <c r="HR84" s="91"/>
      <c r="HS84" s="91"/>
      <c r="HT84" s="91"/>
      <c r="HU84" s="91"/>
      <c r="HV84" s="91"/>
      <c r="HW84" s="91"/>
      <c r="HX84" s="91"/>
      <c r="HY84" s="91"/>
      <c r="HZ84" s="91"/>
      <c r="IA84" s="91"/>
      <c r="IB84" s="91"/>
      <c r="IC84" s="91"/>
      <c r="ID84" s="91"/>
      <c r="IE84" s="91"/>
      <c r="IF84" s="91"/>
      <c r="IG84" s="91"/>
      <c r="IH84" s="91"/>
      <c r="II84" s="91"/>
      <c r="IJ84" s="91"/>
      <c r="IK84" s="91"/>
      <c r="IL84" s="91"/>
      <c r="IM84" s="91"/>
      <c r="IN84" s="91"/>
      <c r="IO84" s="91"/>
      <c r="IP84" s="91"/>
      <c r="IQ84" s="91"/>
      <c r="IR84" s="91"/>
      <c r="IS84" s="91"/>
      <c r="IT84" s="91"/>
      <c r="IU84" s="91"/>
      <c r="IV84" s="91"/>
    </row>
    <row r="85" ht="12.75" customHeight="1" hidden="1"/>
    <row r="86" ht="12.75" customHeight="1" hidden="1"/>
    <row r="87" ht="12.75" customHeight="1" hidden="1"/>
    <row r="88" ht="12.75" customHeight="1" hidden="1"/>
    <row r="89" ht="12.75" customHeight="1" hidden="1"/>
    <row r="90" ht="12.75" customHeight="1" hidden="1"/>
    <row r="91" ht="12.75" customHeight="1" hidden="1"/>
    <row r="92" ht="12.75" customHeight="1" hidden="1"/>
    <row r="93" ht="12.75" customHeight="1" hidden="1"/>
    <row r="94" ht="12.75" customHeight="1" hidden="1"/>
    <row r="95" ht="12.75" customHeight="1" hidden="1"/>
    <row r="96" ht="12.75" customHeight="1" hidden="1"/>
    <row r="97" ht="12.75" customHeight="1" hidden="1"/>
    <row r="98" ht="12.75" customHeight="1" hidden="1"/>
    <row r="99" ht="12.75" customHeight="1" hidden="1"/>
    <row r="100" ht="12.75" customHeight="1" hidden="1"/>
    <row r="101" ht="12.75"/>
    <row r="102" ht="12.75"/>
  </sheetData>
  <protectedRanges>
    <protectedRange sqref="E66:Q70 E26:Q30 E35:Q49 E52:Q64 E88:Q89 E9:Q23 Q71 E72:Q78" name="Range1"/>
    <protectedRange sqref="B2 C5" name="Range1_1"/>
    <protectedRange sqref="C13:C16" name="Range1_2"/>
    <protectedRange sqref="C26:C29" name="Range1_3"/>
    <protectedRange sqref="C45" name="Range1_4"/>
    <protectedRange sqref="C37:C44" name="Range1_2_1"/>
    <protectedRange sqref="C61:C62" name="Range1_5"/>
    <protectedRange sqref="C66:C70" name="Range1_6"/>
    <protectedRange sqref="C35" name="Range1_7"/>
  </protectedRanges>
  <mergeCells count="12">
    <mergeCell ref="C79:D79"/>
    <mergeCell ref="C3:D3"/>
    <mergeCell ref="F3:H3"/>
    <mergeCell ref="F4:H4"/>
    <mergeCell ref="C71:D71"/>
    <mergeCell ref="C72:D72"/>
    <mergeCell ref="C73:D73"/>
    <mergeCell ref="C74:D74"/>
    <mergeCell ref="C75:D75"/>
    <mergeCell ref="C76:D76"/>
    <mergeCell ref="C77:D77"/>
    <mergeCell ref="C78:D78"/>
  </mergeCells>
  <conditionalFormatting sqref="E81:P83 R81:R83">
    <cfRule type="cellIs" priority="1" dxfId="3" operator="greaterThanOrEqual" stopIfTrue="1">
      <formula>0</formula>
    </cfRule>
    <cfRule type="cellIs" priority="2" dxfId="2" operator="lessThan" stopIfTrue="1">
      <formula>0</formula>
    </cfRule>
  </conditionalFormatting>
  <pageMargins left="0.708661417322835" right="0.708661417322835" top="0.748031496062992" bottom="0.748031496062992" header="0.31496062992126" footer="0.31496062992126"/>
  <pageSetup fitToHeight="0" orientation="landscape" paperSize="9" scale="77" r:id="rId1"/>
  <headerFooter differentFirst="1">
    <oddHeader>&amp;R
&amp;"Arial,Regular"Naudas plūsma 2. gads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NP1.gads</vt:lpstr>
      <vt:lpstr>NP2.gads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Guntars Kniksts</cp:lastModifiedBy>
  <cp:lastPrinted>2023-01-30T15:22:07Z</cp:lastPrinted>
  <dcterms:created xsi:type="dcterms:W3CDTF">2019-07-31T17:50:12Z</dcterms:created>
  <dcterms:modified xsi:type="dcterms:W3CDTF">2023-09-21T08:24:58Z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9a02a4-1fd8-448c-9b02-939e6825dd65_Enabled">
    <vt:lpwstr>true</vt:lpwstr>
  </property>
  <property fmtid="{D5CDD505-2E9C-101B-9397-08002B2CF9AE}" pid="3" name="MSIP_Label_199a02a4-1fd8-448c-9b02-939e6825dd65_SetDate">
    <vt:lpwstr>2022-01-04T13:39:26Z</vt:lpwstr>
  </property>
  <property fmtid="{D5CDD505-2E9C-101B-9397-08002B2CF9AE}" pid="4" name="MSIP_Label_199a02a4-1fd8-448c-9b02-939e6825dd65_Method">
    <vt:lpwstr>Privileged</vt:lpwstr>
  </property>
  <property fmtid="{D5CDD505-2E9C-101B-9397-08002B2CF9AE}" pid="5" name="MSIP_Label_199a02a4-1fd8-448c-9b02-939e6825dd65_Name">
    <vt:lpwstr>General</vt:lpwstr>
  </property>
  <property fmtid="{D5CDD505-2E9C-101B-9397-08002B2CF9AE}" pid="6" name="MSIP_Label_199a02a4-1fd8-448c-9b02-939e6825dd65_SiteId">
    <vt:lpwstr>e06b362b-4101-487e-ac7c-ade9d4cc404e</vt:lpwstr>
  </property>
  <property fmtid="{D5CDD505-2E9C-101B-9397-08002B2CF9AE}" pid="7" name="MSIP_Label_199a02a4-1fd8-448c-9b02-939e6825dd65_ActionId">
    <vt:lpwstr>d6eb162f-74cf-4304-937f-6a12d2368a17</vt:lpwstr>
  </property>
  <property fmtid="{D5CDD505-2E9C-101B-9397-08002B2CF9AE}" pid="8" name="MSIP_Label_199a02a4-1fd8-448c-9b02-939e6825dd65_ContentBits">
    <vt:lpwstr>0</vt:lpwstr>
  </property>
</Properties>
</file>