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Iepirkumu nodaļa\2026\2026__Cenu aptaujas\2026_GAIDA_Lietus kanalizācijas avārijas tīklu Sauriešos\Cenu aptauja uz publicēšanu\"/>
    </mc:Choice>
  </mc:AlternateContent>
  <xr:revisionPtr revIDLastSave="0" documentId="8_{5005F654-0206-4066-9D77-D9315C60142C}" xr6:coauthVersionLast="47" xr6:coauthVersionMax="47" xr10:uidLastSave="{00000000-0000-0000-0000-000000000000}"/>
  <bookViews>
    <workbookView xWindow="-108" yWindow="-108" windowWidth="23256" windowHeight="12456" tabRatio="955" activeTab="1" xr2:uid="{00000000-000D-0000-FFFF-FFFF00000000}"/>
  </bookViews>
  <sheets>
    <sheet name="Kopsavilkums" sheetId="18" r:id="rId1"/>
    <sheet name="LKT" sheetId="17" r:id="rId2"/>
  </sheets>
  <definedNames>
    <definedName name="__xlnm.Print_Titles_10">#REF!</definedName>
    <definedName name="__xlnm.Print_Titles_11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#REF!</definedName>
    <definedName name="__xlnm.Print_Titles_9">#REF!</definedName>
    <definedName name="_xlnm._FilterDatabase" localSheetId="1" hidden="1">LKT!$A$9:$E$35</definedName>
    <definedName name="_xlnm.Print_Area" localSheetId="0">Kopsavilkums!$A$1:$K$17</definedName>
    <definedName name="_xlnm.Print_Area" localSheetId="1">LKT!$A$1:$G$37</definedName>
    <definedName name="_xlnm.Print_Titles" localSheetId="1">LKT!$9:$10</definedName>
    <definedName name="Excel_BuiltIn__FilterDatabase_1" localSheetId="0">Kopsavilkums!$A$7:$P$81</definedName>
    <definedName name="Excel_BuiltIn__FilterDatabase_1">#REF!</definedName>
    <definedName name="Excel_BuiltIn_Print_Area_1" localSheetId="0">Kopsavilkums!$A$1:$P$120</definedName>
    <definedName name="Excel_BuiltIn_Print_Area_1">#REF!</definedName>
    <definedName name="Excel_BuiltIn_Print_Titles_1" localSheetId="0">Kopsavilkums!#REF!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7" l="1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5" i="17"/>
  <c r="D15" i="17"/>
  <c r="D12" i="17" s="1"/>
  <c r="F12" i="17" s="1"/>
  <c r="F11" i="17"/>
  <c r="D16" i="17" l="1"/>
  <c r="D17" i="17"/>
  <c r="F15" i="17"/>
  <c r="D32" i="17"/>
  <c r="F16" i="17"/>
  <c r="F17" i="17"/>
  <c r="D14" i="17"/>
  <c r="F14" i="17" s="1"/>
  <c r="D13" i="17" l="1"/>
  <c r="D33" i="17"/>
  <c r="F33" i="17" s="1"/>
  <c r="F32" i="17"/>
  <c r="F13" i="17"/>
  <c r="D18" i="17"/>
  <c r="F18" i="17" s="1"/>
  <c r="F36" i="17" l="1"/>
  <c r="H10" i="18" s="1"/>
  <c r="H12" i="18" s="1"/>
  <c r="F7" i="17" l="1"/>
  <c r="H13" i="18"/>
  <c r="H14" i="18" s="1"/>
</calcChain>
</file>

<file path=xl/sharedStrings.xml><?xml version="1.0" encoding="utf-8"?>
<sst xmlns="http://schemas.openxmlformats.org/spreadsheetml/2006/main" count="82" uniqueCount="57">
  <si>
    <t>(Darba veids vai konstruktīvā elementa nosaukums)</t>
  </si>
  <si>
    <t>Nr. p.k.</t>
  </si>
  <si>
    <t>Mērvienība</t>
  </si>
  <si>
    <t>Daudzums</t>
  </si>
  <si>
    <t>Objekta nosaukums</t>
  </si>
  <si>
    <t>Kopā</t>
  </si>
  <si>
    <t>Darba nosaukums</t>
  </si>
  <si>
    <t>euro</t>
  </si>
  <si>
    <t>Objekta adrese</t>
  </si>
  <si>
    <t>kpl.</t>
  </si>
  <si>
    <t>Cena par vienību</t>
  </si>
  <si>
    <t>Summa</t>
  </si>
  <si>
    <t>Lokālā tāme Nr. 1</t>
  </si>
  <si>
    <t>Tāme sastādīta</t>
  </si>
  <si>
    <t>N. p. k</t>
  </si>
  <si>
    <t>Objekta izmaksas (EUR)</t>
  </si>
  <si>
    <t xml:space="preserve">PVN </t>
  </si>
  <si>
    <t>Kopā ar PVN (21 %)</t>
  </si>
  <si>
    <t>Būvniecības tāmju kopsavilkums</t>
  </si>
  <si>
    <t>Mobilizācija</t>
  </si>
  <si>
    <t>m</t>
  </si>
  <si>
    <t>m³</t>
  </si>
  <si>
    <t>m²</t>
  </si>
  <si>
    <t>Izpilduzmērijumu plāna izstrāde un saskaņošana MDC</t>
  </si>
  <si>
    <t>Līdumnieku iela, Saurieši, Ropažu novads</t>
  </si>
  <si>
    <t>Karstais asfalts AC11 surf, būvniecība 6cm biezumā</t>
  </si>
  <si>
    <t>Esošā a/b seguma demontāža un utilizēšana</t>
  </si>
  <si>
    <t>-----</t>
  </si>
  <si>
    <t>Lietus kanalizācijas tīklu avārijas situācijas novēršana Sauriešos</t>
  </si>
  <si>
    <t>OD315mm, PP (8kN/m²), SN8 sadzīves kanalizācijas caurules un to montāža tranšejā. Iebūves dziļums 1,5 -2,0</t>
  </si>
  <si>
    <t>Tranšejas rakšana (saskaņā ar pielikumu Nr.1)</t>
  </si>
  <si>
    <t>Cauruļvada izlīdzinošās kārtas izbūve ar pievestu smilti blietējot pa kārtām h=15cm 
(saskaņā ar pielikumu Nr.1)</t>
  </si>
  <si>
    <t>Cauruļvada apbēruma izbūve ar pievestu smilti (saskaņā ar pielikumu Nr.1)</t>
  </si>
  <si>
    <t>Tranšejas aizbēršana ar esošu grunti, blietējot pa kārtām (saskaņā ar pielikumu Nr.1)</t>
  </si>
  <si>
    <t>Liekās grunts utilizācija</t>
  </si>
  <si>
    <t>Esošo elektrokabeļu šķērsojumu vietu aizsardzība, uzstādot saliekamu 750kN aizsargčaulu</t>
  </si>
  <si>
    <t>vieta</t>
  </si>
  <si>
    <t>Esošās sadzīves kanalizācijas šķērsojums</t>
  </si>
  <si>
    <t>Esošā ūdensvada šķērsojums</t>
  </si>
  <si>
    <t>Esošā gāzes vada šķērsojums</t>
  </si>
  <si>
    <t>Esošās elektronisko sakaru kabeļu kanalizācijas šķērsojums</t>
  </si>
  <si>
    <t>Pievienojums esošam lietus kanalizācijas tīklam ar OD315mm, PP cauruli esošajai d1000 akai ar notekūdeņu plūsmu</t>
  </si>
  <si>
    <t>DN700mm lūka ar kaļamā ķeta vāku, "peldoša veida", slodze ≥400kN, ar blīvējumu starp vāku 
un rāmi,  izbūve asfalta segumā (saskaņā ar pielikumu Nr.2)</t>
  </si>
  <si>
    <t xml:space="preserve"> DN500mm lūka ar kaļamā ķeta resti, "peldoša veida", slodze ≥250kN, ar blīvējumu starp vāku un 
rāmi,  izbūve asfalta segumā (saskaņā ar pielikumu Nr.2)</t>
  </si>
  <si>
    <t>d1000mm saliekamā betona grodu aka un tās izbūve. Dziļums līdz teknei (m): 1,5 - 2,0</t>
  </si>
  <si>
    <t>d560/500mm polimērmateriāla gūlija ar nosēddaļu un tās izbūve. Dziļums līdz teknei (m): 1,5 - 2,0</t>
  </si>
  <si>
    <t>Aizsargčaula PP caurules iebūvei grodu akas sienā (mm) OD315</t>
  </si>
  <si>
    <t>gab.</t>
  </si>
  <si>
    <t>Esošās gūlijas izrakšana</t>
  </si>
  <si>
    <t>Esošo lietus kanalizācijas tīklu pievienošana d560/500mm polimērmateriāla gūlijai ar nosēddaļu</t>
  </si>
  <si>
    <t>Ielas seguma konstruktīvo slāņu izbūve līdz pamata nesošajai virskārtai, ieskaitot</t>
  </si>
  <si>
    <t>Aku vāku regulēšana a/b seguma izbūves laikā</t>
  </si>
  <si>
    <t>PIEZĪMES:</t>
  </si>
  <si>
    <t xml:space="preserve">1.  Darbi izpildāmi atbilstoši VAS"Latvijas valsts ceļi"  „Autoceļu būvdarbu specifikācijas ABS 2026”, kā arī saskaņā ar pasūtītāja norādēm būvdarbu gaitā. </t>
  </si>
  <si>
    <t xml:space="preserve">2.  Uzņēmējam jāievērtē darbu apjomu sarakstā minēto darbu veikšanai nepieciešamie </t>
  </si>
  <si>
    <t xml:space="preserve">materiāli un papildus darbi, kas nav minēti šajā sarakstā, bet bez kuriem nebūtu iespējama </t>
  </si>
  <si>
    <t>tehnoloģiski pareiza un spēkā esošajiem normatīviem atbilstoša darbu veikšana pilnā apjomā.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</si>
</sst>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0.00;[Red]0.00"/>
    <numFmt numFmtId="166" formatCode="yyyy\.mm\.dd\.;@"/>
    <numFmt numFmtId="167" formatCode="_-* #,##0.00_-;\-* #,##0.00_-;_-* \-??_-;_-@_-"/>
    <numFmt numFmtId="168" formatCode="[$-426]mmmm/yy"/>
    <numFmt numFmtId="169" formatCode="_-* #,##0.00\ _L_s_-;\-* #,##0.00\ _L_s_-;_-* \-??\ _L_s_-;_-@_-"/>
    <numFmt numFmtId="170" formatCode="#,##0.00;[Red]#,##0.00"/>
    <numFmt numFmtId="171" formatCode="0;[Red]0"/>
  </numFmts>
  <fonts count="57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9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8"/>
      <name val="Arial"/>
      <family val="2"/>
      <charset val="186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Helv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color indexed="8"/>
      <name val="Arial"/>
      <family val="2"/>
      <charset val="186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1"/>
      <charset val="186"/>
    </font>
    <font>
      <u/>
      <sz val="10"/>
      <color indexed="8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b/>
      <i/>
      <sz val="11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  <charset val="186"/>
    </font>
    <font>
      <sz val="8"/>
      <name val="Times New Roman"/>
      <family val="1"/>
      <charset val="186"/>
    </font>
  </fonts>
  <fills count="2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39"/>
      </patternFill>
    </fill>
    <fill>
      <patternFill patternType="solid">
        <fgColor indexed="10"/>
        <bgColor indexed="6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9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22" borderId="1" applyNumberFormat="0" applyAlignment="0" applyProtection="0"/>
    <xf numFmtId="0" fontId="5" fillId="5" borderId="0" applyNumberFormat="0" applyBorder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7" fillId="23" borderId="2" applyNumberFormat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4" fontId="18" fillId="0" borderId="0" applyFont="0" applyFill="0" applyBorder="0" applyAlignment="0" applyProtection="0"/>
    <xf numFmtId="167" fontId="21" fillId="0" borderId="0" applyFill="0" applyBorder="0" applyAlignment="0" applyProtection="0"/>
    <xf numFmtId="169" fontId="2" fillId="0" borderId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0" fontId="18" fillId="0" borderId="0"/>
    <xf numFmtId="0" fontId="27" fillId="0" borderId="0"/>
    <xf numFmtId="0" fontId="2" fillId="0" borderId="0"/>
    <xf numFmtId="0" fontId="32" fillId="0" borderId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5" fillId="0" borderId="7" applyNumberFormat="0" applyFill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23" borderId="2" applyNumberFormat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25" fillId="24" borderId="9" applyNumberFormat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0" borderId="0"/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9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2" fillId="0" borderId="0"/>
    <xf numFmtId="0" fontId="18" fillId="0" borderId="0"/>
    <xf numFmtId="0" fontId="35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25" fillId="0" borderId="0"/>
    <xf numFmtId="0" fontId="2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>
      <alignment vertical="center" wrapText="1"/>
    </xf>
    <xf numFmtId="0" fontId="25" fillId="0" borderId="0"/>
    <xf numFmtId="0" fontId="36" fillId="0" borderId="0"/>
    <xf numFmtId="168" fontId="18" fillId="0" borderId="0">
      <alignment vertical="center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24" borderId="9" applyNumberFormat="0" applyAlignment="0" applyProtection="0"/>
    <xf numFmtId="0" fontId="21" fillId="24" borderId="9" applyNumberFormat="0" applyAlignment="0" applyProtection="0"/>
    <xf numFmtId="0" fontId="21" fillId="24" borderId="9" applyNumberFormat="0" applyAlignment="0" applyProtection="0"/>
    <xf numFmtId="0" fontId="14" fillId="22" borderId="6" applyNumberFormat="0" applyAlignment="0" applyProtection="0"/>
    <xf numFmtId="168" fontId="14" fillId="26" borderId="6" applyNumberFormat="0" applyAlignment="0" applyProtection="0"/>
    <xf numFmtId="0" fontId="14" fillId="22" borderId="6" applyNumberFormat="0" applyAlignment="0" applyProtection="0"/>
    <xf numFmtId="0" fontId="14" fillId="22" borderId="6" applyNumberFormat="0" applyAlignment="0" applyProtection="0"/>
    <xf numFmtId="0" fontId="26" fillId="0" borderId="0"/>
    <xf numFmtId="0" fontId="28" fillId="0" borderId="0"/>
    <xf numFmtId="0" fontId="37" fillId="0" borderId="0"/>
    <xf numFmtId="0" fontId="18" fillId="0" borderId="0"/>
    <xf numFmtId="0" fontId="36" fillId="0" borderId="0"/>
    <xf numFmtId="0" fontId="1" fillId="0" borderId="0"/>
    <xf numFmtId="0" fontId="7" fillId="23" borderId="2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1" fillId="24" borderId="9" applyNumberFormat="0" applyAlignment="0" applyProtection="0"/>
    <xf numFmtId="0" fontId="2" fillId="24" borderId="9" applyNumberForma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13" fillId="9" borderId="1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30" fillId="0" borderId="0"/>
    <xf numFmtId="0" fontId="18" fillId="0" borderId="0"/>
    <xf numFmtId="0" fontId="29" fillId="0" borderId="0"/>
    <xf numFmtId="0" fontId="24" fillId="0" borderId="0"/>
    <xf numFmtId="0" fontId="18" fillId="0" borderId="0"/>
    <xf numFmtId="0" fontId="29" fillId="0" borderId="0"/>
    <xf numFmtId="0" fontId="31" fillId="0" borderId="0"/>
    <xf numFmtId="0" fontId="24" fillId="0" borderId="0"/>
    <xf numFmtId="0" fontId="24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4" fillId="22" borderId="6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2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" fillId="0" borderId="0"/>
  </cellStyleXfs>
  <cellXfs count="88">
    <xf numFmtId="0" fontId="0" fillId="0" borderId="0" xfId="0"/>
    <xf numFmtId="0" fontId="34" fillId="0" borderId="0" xfId="295" applyFont="1"/>
    <xf numFmtId="0" fontId="25" fillId="0" borderId="0" xfId="140" applyFont="1"/>
    <xf numFmtId="0" fontId="42" fillId="0" borderId="0" xfId="294" applyFont="1" applyAlignment="1">
      <alignment horizontal="left"/>
    </xf>
    <xf numFmtId="166" fontId="42" fillId="0" borderId="0" xfId="294" applyNumberFormat="1" applyFont="1" applyAlignment="1">
      <alignment horizontal="center" vertical="center" wrapText="1"/>
    </xf>
    <xf numFmtId="0" fontId="42" fillId="0" borderId="13" xfId="294" applyFont="1" applyBorder="1" applyAlignment="1">
      <alignment horizontal="center"/>
    </xf>
    <xf numFmtId="0" fontId="42" fillId="0" borderId="14" xfId="294" applyFont="1" applyBorder="1" applyAlignment="1">
      <alignment horizontal="center"/>
    </xf>
    <xf numFmtId="9" fontId="38" fillId="0" borderId="10" xfId="294" applyNumberFormat="1" applyFont="1" applyBorder="1" applyAlignment="1">
      <alignment horizontal="center" vertical="center"/>
    </xf>
    <xf numFmtId="0" fontId="44" fillId="0" borderId="0" xfId="294" applyFont="1"/>
    <xf numFmtId="165" fontId="44" fillId="0" borderId="0" xfId="294" applyNumberFormat="1" applyFont="1" applyAlignment="1">
      <alignment horizontal="center" vertical="center" wrapText="1"/>
    </xf>
    <xf numFmtId="165" fontId="38" fillId="0" borderId="0" xfId="140" applyNumberFormat="1" applyFont="1" applyAlignment="1">
      <alignment horizontal="center" vertical="center"/>
    </xf>
    <xf numFmtId="171" fontId="38" fillId="0" borderId="0" xfId="140" applyNumberFormat="1" applyFont="1" applyAlignment="1">
      <alignment horizontal="center" vertical="center"/>
    </xf>
    <xf numFmtId="171" fontId="38" fillId="0" borderId="0" xfId="140" applyNumberFormat="1" applyFont="1" applyAlignment="1">
      <alignment horizontal="right" vertical="center"/>
    </xf>
    <xf numFmtId="0" fontId="25" fillId="0" borderId="0" xfId="140" applyFont="1" applyAlignment="1">
      <alignment wrapText="1"/>
    </xf>
    <xf numFmtId="2" fontId="45" fillId="0" borderId="15" xfId="140" applyNumberFormat="1" applyFont="1" applyBorder="1" applyAlignment="1">
      <alignment horizontal="center" vertical="center"/>
    </xf>
    <xf numFmtId="0" fontId="47" fillId="0" borderId="0" xfId="140" applyFont="1"/>
    <xf numFmtId="0" fontId="49" fillId="0" borderId="0" xfId="140" applyFont="1"/>
    <xf numFmtId="0" fontId="50" fillId="0" borderId="12" xfId="140" applyFont="1" applyBorder="1" applyAlignment="1">
      <alignment vertical="center"/>
    </xf>
    <xf numFmtId="165" fontId="50" fillId="0" borderId="12" xfId="140" applyNumberFormat="1" applyFont="1" applyBorder="1" applyAlignment="1">
      <alignment horizontal="center" vertical="center"/>
    </xf>
    <xf numFmtId="170" fontId="48" fillId="0" borderId="12" xfId="140" applyNumberFormat="1" applyFont="1" applyBorder="1" applyAlignment="1">
      <alignment vertical="center"/>
    </xf>
    <xf numFmtId="170" fontId="50" fillId="0" borderId="12" xfId="140" applyNumberFormat="1" applyFont="1" applyBorder="1" applyAlignment="1">
      <alignment vertical="center"/>
    </xf>
    <xf numFmtId="0" fontId="50" fillId="0" borderId="0" xfId="140" applyFont="1" applyAlignment="1">
      <alignment horizontal="right" vertical="center"/>
    </xf>
    <xf numFmtId="166" fontId="50" fillId="0" borderId="0" xfId="140" applyNumberFormat="1" applyFont="1" applyAlignment="1">
      <alignment horizontal="center" vertical="center"/>
    </xf>
    <xf numFmtId="165" fontId="50" fillId="0" borderId="0" xfId="140" applyNumberFormat="1" applyFont="1" applyAlignment="1">
      <alignment horizontal="center" vertical="center"/>
    </xf>
    <xf numFmtId="165" fontId="50" fillId="0" borderId="17" xfId="140" applyNumberFormat="1" applyFont="1" applyBorder="1" applyAlignment="1">
      <alignment horizontal="center" vertical="center"/>
    </xf>
    <xf numFmtId="0" fontId="52" fillId="0" borderId="0" xfId="140" applyFont="1"/>
    <xf numFmtId="0" fontId="53" fillId="0" borderId="15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left" vertical="center" wrapText="1"/>
    </xf>
    <xf numFmtId="2" fontId="53" fillId="0" borderId="15" xfId="0" applyNumberFormat="1" applyFont="1" applyBorder="1" applyAlignment="1">
      <alignment horizontal="center" vertical="center" wrapText="1"/>
    </xf>
    <xf numFmtId="2" fontId="45" fillId="0" borderId="15" xfId="0" applyNumberFormat="1" applyFont="1" applyBorder="1" applyAlignment="1">
      <alignment horizontal="center" vertical="center"/>
    </xf>
    <xf numFmtId="2" fontId="45" fillId="0" borderId="15" xfId="140" applyNumberFormat="1" applyFont="1" applyBorder="1" applyAlignment="1">
      <alignment horizontal="center" vertical="center" wrapText="1"/>
    </xf>
    <xf numFmtId="0" fontId="47" fillId="0" borderId="0" xfId="140" applyFont="1" applyAlignment="1">
      <alignment horizontal="left" wrapText="1"/>
    </xf>
    <xf numFmtId="0" fontId="53" fillId="0" borderId="19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left" vertical="center" wrapText="1"/>
    </xf>
    <xf numFmtId="0" fontId="45" fillId="0" borderId="15" xfId="140" applyFont="1" applyBorder="1" applyAlignment="1">
      <alignment horizontal="left" vertical="center" wrapText="1"/>
    </xf>
    <xf numFmtId="2" fontId="45" fillId="0" borderId="15" xfId="0" applyNumberFormat="1" applyFont="1" applyBorder="1" applyAlignment="1">
      <alignment horizontal="center" vertical="center" wrapText="1"/>
    </xf>
    <xf numFmtId="0" fontId="48" fillId="27" borderId="15" xfId="140" applyFont="1" applyFill="1" applyBorder="1" applyAlignment="1">
      <alignment vertical="center"/>
    </xf>
    <xf numFmtId="4" fontId="45" fillId="27" borderId="15" xfId="140" applyNumberFormat="1" applyFont="1" applyFill="1" applyBorder="1" applyAlignment="1">
      <alignment horizontal="center"/>
    </xf>
    <xf numFmtId="0" fontId="52" fillId="0" borderId="0" xfId="186" applyFont="1" applyAlignment="1">
      <alignment horizontal="left" vertical="center" wrapText="1"/>
    </xf>
    <xf numFmtId="1" fontId="52" fillId="0" borderId="0" xfId="140" applyNumberFormat="1" applyFont="1" applyAlignment="1">
      <alignment horizontal="center" vertical="center"/>
    </xf>
    <xf numFmtId="0" fontId="50" fillId="0" borderId="0" xfId="140" applyFont="1"/>
    <xf numFmtId="0" fontId="52" fillId="0" borderId="0" xfId="140" applyFont="1" applyAlignment="1">
      <alignment horizontal="left" vertical="center"/>
    </xf>
    <xf numFmtId="165" fontId="52" fillId="0" borderId="0" xfId="140" applyNumberFormat="1" applyFont="1" applyAlignment="1">
      <alignment horizontal="center" vertical="center"/>
    </xf>
    <xf numFmtId="0" fontId="54" fillId="0" borderId="0" xfId="140" applyFont="1"/>
    <xf numFmtId="0" fontId="48" fillId="27" borderId="13" xfId="140" applyFont="1" applyFill="1" applyBorder="1" applyAlignment="1">
      <alignment horizontal="right" vertical="center" wrapText="1"/>
    </xf>
    <xf numFmtId="0" fontId="53" fillId="27" borderId="14" xfId="0" applyFont="1" applyFill="1" applyBorder="1" applyAlignment="1">
      <alignment horizontal="right" vertical="center" wrapText="1"/>
    </xf>
    <xf numFmtId="0" fontId="53" fillId="27" borderId="16" xfId="0" applyFont="1" applyFill="1" applyBorder="1" applyAlignment="1">
      <alignment horizontal="right" vertical="center" wrapText="1"/>
    </xf>
    <xf numFmtId="0" fontId="48" fillId="0" borderId="10" xfId="140" applyFont="1" applyBorder="1" applyAlignment="1">
      <alignment horizontal="center" vertical="center"/>
    </xf>
    <xf numFmtId="0" fontId="46" fillId="0" borderId="11" xfId="140" applyFont="1" applyBorder="1" applyAlignment="1">
      <alignment horizontal="center" vertical="center"/>
    </xf>
    <xf numFmtId="0" fontId="48" fillId="0" borderId="10" xfId="140" applyFont="1" applyBorder="1" applyAlignment="1">
      <alignment horizontal="center" vertical="center" wrapText="1"/>
    </xf>
    <xf numFmtId="0" fontId="47" fillId="0" borderId="0" xfId="140" applyFont="1" applyAlignment="1">
      <alignment horizontal="center" vertical="center"/>
    </xf>
    <xf numFmtId="165" fontId="48" fillId="0" borderId="10" xfId="140" applyNumberFormat="1" applyFont="1" applyBorder="1" applyAlignment="1">
      <alignment horizontal="center" vertical="center" wrapText="1"/>
    </xf>
    <xf numFmtId="14" fontId="49" fillId="0" borderId="17" xfId="140" applyNumberFormat="1" applyFont="1" applyBorder="1" applyAlignment="1">
      <alignment horizontal="center" vertical="center"/>
    </xf>
    <xf numFmtId="14" fontId="49" fillId="0" borderId="0" xfId="140" applyNumberFormat="1" applyFont="1" applyAlignment="1">
      <alignment horizontal="center" vertical="center"/>
    </xf>
    <xf numFmtId="1" fontId="48" fillId="0" borderId="18" xfId="140" applyNumberFormat="1" applyFont="1" applyBorder="1" applyAlignment="1">
      <alignment horizontal="center" vertical="center" textRotation="90" wrapText="1" shrinkToFit="1"/>
    </xf>
    <xf numFmtId="1" fontId="48" fillId="0" borderId="20" xfId="140" applyNumberFormat="1" applyFont="1" applyBorder="1" applyAlignment="1">
      <alignment horizontal="center" vertical="center" textRotation="90" wrapText="1" shrinkToFit="1"/>
    </xf>
    <xf numFmtId="165" fontId="48" fillId="0" borderId="15" xfId="140" applyNumberFormat="1" applyFont="1" applyBorder="1" applyAlignment="1">
      <alignment horizontal="left" vertical="center" wrapText="1" shrinkToFit="1"/>
    </xf>
    <xf numFmtId="165" fontId="48" fillId="0" borderId="18" xfId="140" applyNumberFormat="1" applyFont="1" applyBorder="1" applyAlignment="1">
      <alignment horizontal="left" vertical="center" wrapText="1" shrinkToFit="1"/>
    </xf>
    <xf numFmtId="165" fontId="48" fillId="0" borderId="18" xfId="140" applyNumberFormat="1" applyFont="1" applyBorder="1" applyAlignment="1">
      <alignment horizontal="center" vertical="center" textRotation="90" wrapText="1" shrinkToFit="1"/>
    </xf>
    <xf numFmtId="0" fontId="53" fillId="0" borderId="19" xfId="0" applyFont="1" applyBorder="1" applyAlignment="1">
      <alignment horizontal="center" vertical="center" textRotation="90" wrapText="1" shrinkToFit="1"/>
    </xf>
    <xf numFmtId="0" fontId="51" fillId="0" borderId="18" xfId="0" applyFont="1" applyBorder="1" applyAlignment="1">
      <alignment horizontal="center" vertical="center" textRotation="90" wrapText="1"/>
    </xf>
    <xf numFmtId="0" fontId="51" fillId="0" borderId="19" xfId="0" applyFont="1" applyBorder="1" applyAlignment="1">
      <alignment horizontal="center" vertical="center" textRotation="90" wrapText="1"/>
    </xf>
    <xf numFmtId="0" fontId="46" fillId="0" borderId="18" xfId="14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38" fillId="0" borderId="10" xfId="294" applyFont="1" applyBorder="1" applyAlignment="1">
      <alignment horizontal="right"/>
    </xf>
    <xf numFmtId="4" fontId="38" fillId="0" borderId="10" xfId="294" applyNumberFormat="1" applyFont="1" applyBorder="1" applyAlignment="1">
      <alignment horizontal="center" vertical="center" wrapText="1"/>
    </xf>
    <xf numFmtId="0" fontId="44" fillId="0" borderId="10" xfId="294" applyFont="1" applyBorder="1" applyAlignment="1">
      <alignment horizontal="center"/>
    </xf>
    <xf numFmtId="0" fontId="44" fillId="0" borderId="10" xfId="294" applyFont="1" applyBorder="1" applyAlignment="1">
      <alignment horizontal="right"/>
    </xf>
    <xf numFmtId="4" fontId="44" fillId="0" borderId="10" xfId="294" applyNumberFormat="1" applyFont="1" applyBorder="1" applyAlignment="1">
      <alignment horizontal="center" vertical="center" wrapText="1"/>
    </xf>
    <xf numFmtId="0" fontId="38" fillId="27" borderId="22" xfId="294" applyFont="1" applyFill="1" applyBorder="1" applyAlignment="1">
      <alignment horizontal="right"/>
    </xf>
    <xf numFmtId="4" fontId="38" fillId="27" borderId="11" xfId="294" applyNumberFormat="1" applyFont="1" applyFill="1" applyBorder="1" applyAlignment="1">
      <alignment horizontal="center" vertical="center" wrapText="1"/>
    </xf>
    <xf numFmtId="0" fontId="38" fillId="0" borderId="10" xfId="140" applyFont="1" applyBorder="1" applyAlignment="1">
      <alignment horizontal="center" vertical="center" wrapText="1"/>
    </xf>
    <xf numFmtId="0" fontId="38" fillId="0" borderId="21" xfId="140" applyFont="1" applyBorder="1" applyAlignment="1">
      <alignment horizontal="center" vertical="center" wrapText="1"/>
    </xf>
    <xf numFmtId="0" fontId="41" fillId="0" borderId="15" xfId="140" applyFont="1" applyBorder="1" applyAlignment="1">
      <alignment horizontal="center" vertical="center"/>
    </xf>
    <xf numFmtId="0" fontId="42" fillId="0" borderId="10" xfId="294" applyFont="1" applyBorder="1" applyAlignment="1">
      <alignment horizontal="center" vertical="center"/>
    </xf>
    <xf numFmtId="14" fontId="42" fillId="0" borderId="10" xfId="294" quotePrefix="1" applyNumberFormat="1" applyFont="1" applyBorder="1" applyAlignment="1">
      <alignment horizontal="center" vertical="center"/>
    </xf>
    <xf numFmtId="0" fontId="42" fillId="0" borderId="15" xfId="294" applyFont="1" applyBorder="1" applyAlignment="1">
      <alignment horizontal="center"/>
    </xf>
    <xf numFmtId="166" fontId="42" fillId="0" borderId="15" xfId="294" applyNumberFormat="1" applyFont="1" applyBorder="1" applyAlignment="1">
      <alignment horizontal="center" vertical="center" wrapText="1"/>
    </xf>
    <xf numFmtId="0" fontId="43" fillId="0" borderId="15" xfId="294" applyFont="1" applyBorder="1" applyAlignment="1">
      <alignment horizontal="center" vertical="center" wrapText="1"/>
    </xf>
    <xf numFmtId="0" fontId="43" fillId="0" borderId="15" xfId="294" applyFont="1" applyBorder="1" applyAlignment="1">
      <alignment horizontal="left" vertical="center" wrapText="1"/>
    </xf>
    <xf numFmtId="4" fontId="43" fillId="0" borderId="15" xfId="294" applyNumberFormat="1" applyFont="1" applyBorder="1" applyAlignment="1">
      <alignment horizontal="center" vertical="center" wrapText="1"/>
    </xf>
    <xf numFmtId="0" fontId="42" fillId="0" borderId="14" xfId="294" applyFont="1" applyBorder="1" applyAlignment="1">
      <alignment horizontal="center"/>
    </xf>
    <xf numFmtId="4" fontId="42" fillId="0" borderId="14" xfId="294" applyNumberFormat="1" applyFont="1" applyBorder="1" applyAlignment="1">
      <alignment horizontal="center" vertical="center" wrapText="1"/>
    </xf>
    <xf numFmtId="4" fontId="42" fillId="0" borderId="16" xfId="294" applyNumberFormat="1" applyFont="1" applyBorder="1" applyAlignment="1">
      <alignment horizontal="center" vertical="center" wrapText="1"/>
    </xf>
    <xf numFmtId="0" fontId="40" fillId="0" borderId="0" xfId="140" applyFont="1" applyAlignment="1">
      <alignment horizontal="center" vertical="center"/>
    </xf>
    <xf numFmtId="0" fontId="39" fillId="0" borderId="15" xfId="140" applyFont="1" applyBorder="1" applyAlignment="1">
      <alignment horizontal="center" vertical="center"/>
    </xf>
    <xf numFmtId="0" fontId="55" fillId="0" borderId="0" xfId="140" applyFont="1"/>
    <xf numFmtId="0" fontId="56" fillId="0" borderId="0" xfId="140" applyFont="1"/>
  </cellXfs>
  <cellStyles count="296">
    <cellStyle name="1. izcēlums" xfId="1" xr:uid="{00000000-0005-0000-0000-000000000000}"/>
    <cellStyle name="2. izcēlums" xfId="2" xr:uid="{00000000-0005-0000-0000-000001000000}"/>
    <cellStyle name="20% - Accent1 2" xfId="4" xr:uid="{00000000-0005-0000-0000-000003000000}"/>
    <cellStyle name="20% - Accent2 2" xfId="6" xr:uid="{00000000-0005-0000-0000-000005000000}"/>
    <cellStyle name="20% - Accent3 2" xfId="8" xr:uid="{00000000-0005-0000-0000-000007000000}"/>
    <cellStyle name="20% - Accent4 2" xfId="10" xr:uid="{00000000-0005-0000-0000-000009000000}"/>
    <cellStyle name="20% - Accent5 2" xfId="12" xr:uid="{00000000-0005-0000-0000-00000B000000}"/>
    <cellStyle name="20% - Accent6 2" xfId="14" xr:uid="{00000000-0005-0000-0000-00000D000000}"/>
    <cellStyle name="20% - Izcēlums1" xfId="15" xr:uid="{00000000-0005-0000-0000-00000E000000}"/>
    <cellStyle name="20% - Izcēlums2" xfId="16" xr:uid="{00000000-0005-0000-0000-00000F000000}"/>
    <cellStyle name="20% - Izcēlums3" xfId="17" xr:uid="{00000000-0005-0000-0000-000010000000}"/>
    <cellStyle name="20% - Izcēlums4" xfId="18" xr:uid="{00000000-0005-0000-0000-000011000000}"/>
    <cellStyle name="20% - Izcēlums5" xfId="19" xr:uid="{00000000-0005-0000-0000-000012000000}"/>
    <cellStyle name="20% - Izcēlums6" xfId="20" xr:uid="{00000000-0005-0000-0000-000013000000}"/>
    <cellStyle name="20% – rõhk1" xfId="21" xr:uid="{00000000-0005-0000-0000-000014000000}"/>
    <cellStyle name="20% – rõhk2" xfId="22" xr:uid="{00000000-0005-0000-0000-000015000000}"/>
    <cellStyle name="20% – rõhk3" xfId="23" xr:uid="{00000000-0005-0000-0000-000016000000}"/>
    <cellStyle name="20% – rõhk4" xfId="24" xr:uid="{00000000-0005-0000-0000-000017000000}"/>
    <cellStyle name="20% – rõhk5" xfId="25" xr:uid="{00000000-0005-0000-0000-000018000000}"/>
    <cellStyle name="20% – rõhk6" xfId="26" xr:uid="{00000000-0005-0000-0000-000019000000}"/>
    <cellStyle name="20% no 1. izcēluma" xfId="3" builtinId="30" customBuiltin="1"/>
    <cellStyle name="20% no 1. izcēluma" xfId="27" xr:uid="{00000000-0005-0000-0000-00001A000000}"/>
    <cellStyle name="20% no 2. izcēluma" xfId="5" builtinId="34" customBuiltin="1"/>
    <cellStyle name="20% no 2. izcēluma" xfId="28" xr:uid="{00000000-0005-0000-0000-00001B000000}"/>
    <cellStyle name="20% no 3. izcēluma" xfId="7" builtinId="38" customBuiltin="1"/>
    <cellStyle name="20% no 3. izcēluma" xfId="29" xr:uid="{00000000-0005-0000-0000-00001C000000}"/>
    <cellStyle name="20% no 4. izcēluma" xfId="9" builtinId="42" customBuiltin="1"/>
    <cellStyle name="20% no 4. izcēluma" xfId="30" xr:uid="{00000000-0005-0000-0000-00001D000000}"/>
    <cellStyle name="20% no 5. izcēluma" xfId="11" builtinId="46" customBuiltin="1"/>
    <cellStyle name="20% no 5. izcēluma" xfId="31" xr:uid="{00000000-0005-0000-0000-00001E000000}"/>
    <cellStyle name="20% no 6. izcēluma" xfId="13" builtinId="50" customBuiltin="1"/>
    <cellStyle name="20% no 6. izcēluma" xfId="32" xr:uid="{00000000-0005-0000-0000-00001F000000}"/>
    <cellStyle name="3. izcēlums " xfId="33" xr:uid="{00000000-0005-0000-0000-000020000000}"/>
    <cellStyle name="4. izcēlums" xfId="34" xr:uid="{00000000-0005-0000-0000-000021000000}"/>
    <cellStyle name="40% - Accent1 2" xfId="36" xr:uid="{00000000-0005-0000-0000-000023000000}"/>
    <cellStyle name="40% - Accent2 2" xfId="38" xr:uid="{00000000-0005-0000-0000-000025000000}"/>
    <cellStyle name="40% - Accent3 2" xfId="40" xr:uid="{00000000-0005-0000-0000-000027000000}"/>
    <cellStyle name="40% - Accent4 2" xfId="42" xr:uid="{00000000-0005-0000-0000-000029000000}"/>
    <cellStyle name="40% - Accent5 2" xfId="44" xr:uid="{00000000-0005-0000-0000-00002B000000}"/>
    <cellStyle name="40% - Accent6 2" xfId="46" xr:uid="{00000000-0005-0000-0000-00002D000000}"/>
    <cellStyle name="40% - Izcēlums1" xfId="47" xr:uid="{00000000-0005-0000-0000-00002E000000}"/>
    <cellStyle name="40% - Izcēlums2" xfId="48" xr:uid="{00000000-0005-0000-0000-00002F000000}"/>
    <cellStyle name="40% - Izcēlums3" xfId="49" xr:uid="{00000000-0005-0000-0000-000030000000}"/>
    <cellStyle name="40% - Izcēlums4" xfId="50" xr:uid="{00000000-0005-0000-0000-000031000000}"/>
    <cellStyle name="40% - Izcēlums5" xfId="51" xr:uid="{00000000-0005-0000-0000-000032000000}"/>
    <cellStyle name="40% - Izcēlums6" xfId="52" xr:uid="{00000000-0005-0000-0000-000033000000}"/>
    <cellStyle name="40% – rõhk1" xfId="53" xr:uid="{00000000-0005-0000-0000-000034000000}"/>
    <cellStyle name="40% – rõhk2" xfId="54" xr:uid="{00000000-0005-0000-0000-000035000000}"/>
    <cellStyle name="40% – rõhk3" xfId="55" xr:uid="{00000000-0005-0000-0000-000036000000}"/>
    <cellStyle name="40% – rõhk4" xfId="56" xr:uid="{00000000-0005-0000-0000-000037000000}"/>
    <cellStyle name="40% – rõhk5" xfId="57" xr:uid="{00000000-0005-0000-0000-000038000000}"/>
    <cellStyle name="40% – rõhk6" xfId="58" xr:uid="{00000000-0005-0000-0000-000039000000}"/>
    <cellStyle name="40% no 1. izcēluma" xfId="35" builtinId="31" customBuiltin="1"/>
    <cellStyle name="40% no 1. izcēluma" xfId="59" xr:uid="{00000000-0005-0000-0000-00003A000000}"/>
    <cellStyle name="40% no 2. izcēluma" xfId="37" builtinId="35" customBuiltin="1"/>
    <cellStyle name="40% no 2. izcēluma" xfId="60" xr:uid="{00000000-0005-0000-0000-00003B000000}"/>
    <cellStyle name="40% no 3. izcēluma" xfId="39" builtinId="39" customBuiltin="1"/>
    <cellStyle name="40% no 3. izcēluma" xfId="61" xr:uid="{00000000-0005-0000-0000-00003C000000}"/>
    <cellStyle name="40% no 4. izcēluma" xfId="41" builtinId="43" customBuiltin="1"/>
    <cellStyle name="40% no 4. izcēluma" xfId="62" xr:uid="{00000000-0005-0000-0000-00003D000000}"/>
    <cellStyle name="40% no 5. izcēluma" xfId="43" builtinId="47" customBuiltin="1"/>
    <cellStyle name="40% no 5. izcēluma" xfId="63" xr:uid="{00000000-0005-0000-0000-00003E000000}"/>
    <cellStyle name="40% no 6. izcēluma" xfId="45" builtinId="51" customBuiltin="1"/>
    <cellStyle name="40% no 6. izcēluma" xfId="64" xr:uid="{00000000-0005-0000-0000-00003F000000}"/>
    <cellStyle name="5. izcēlums" xfId="65" xr:uid="{00000000-0005-0000-0000-000040000000}"/>
    <cellStyle name="6. izcēlums" xfId="66" xr:uid="{00000000-0005-0000-0000-000041000000}"/>
    <cellStyle name="60% - Accent1 2" xfId="68" xr:uid="{00000000-0005-0000-0000-000043000000}"/>
    <cellStyle name="60% - Accent2 2" xfId="70" xr:uid="{00000000-0005-0000-0000-000045000000}"/>
    <cellStyle name="60% - Accent3 2" xfId="72" xr:uid="{00000000-0005-0000-0000-000047000000}"/>
    <cellStyle name="60% - Accent4 2" xfId="74" xr:uid="{00000000-0005-0000-0000-000049000000}"/>
    <cellStyle name="60% - Accent5 2" xfId="76" xr:uid="{00000000-0005-0000-0000-00004B000000}"/>
    <cellStyle name="60% - Accent6 2" xfId="78" xr:uid="{00000000-0005-0000-0000-00004D000000}"/>
    <cellStyle name="60% - Izcēlums1" xfId="79" xr:uid="{00000000-0005-0000-0000-00004E000000}"/>
    <cellStyle name="60% - Izcēlums2" xfId="80" xr:uid="{00000000-0005-0000-0000-00004F000000}"/>
    <cellStyle name="60% - Izcēlums3" xfId="81" xr:uid="{00000000-0005-0000-0000-000050000000}"/>
    <cellStyle name="60% - Izcēlums4" xfId="82" xr:uid="{00000000-0005-0000-0000-000051000000}"/>
    <cellStyle name="60% - Izcēlums5" xfId="83" xr:uid="{00000000-0005-0000-0000-000052000000}"/>
    <cellStyle name="60% - Izcēlums6" xfId="84" xr:uid="{00000000-0005-0000-0000-000053000000}"/>
    <cellStyle name="60% – rõhk1" xfId="85" xr:uid="{00000000-0005-0000-0000-000054000000}"/>
    <cellStyle name="60% – rõhk2" xfId="86" xr:uid="{00000000-0005-0000-0000-000055000000}"/>
    <cellStyle name="60% – rõhk3" xfId="87" xr:uid="{00000000-0005-0000-0000-000056000000}"/>
    <cellStyle name="60% – rõhk4" xfId="88" xr:uid="{00000000-0005-0000-0000-000057000000}"/>
    <cellStyle name="60% – rõhk5" xfId="89" xr:uid="{00000000-0005-0000-0000-000058000000}"/>
    <cellStyle name="60% – rõhk6" xfId="90" xr:uid="{00000000-0005-0000-0000-000059000000}"/>
    <cellStyle name="60% no 1. izcēluma" xfId="67" builtinId="32" customBuiltin="1"/>
    <cellStyle name="60% no 1. izcēluma" xfId="91" xr:uid="{00000000-0005-0000-0000-00005A000000}"/>
    <cellStyle name="60% no 2. izcēluma" xfId="69" builtinId="36" customBuiltin="1"/>
    <cellStyle name="60% no 2. izcēluma" xfId="92" xr:uid="{00000000-0005-0000-0000-00005B000000}"/>
    <cellStyle name="60% no 3. izcēluma" xfId="71" builtinId="40" customBuiltin="1"/>
    <cellStyle name="60% no 3. izcēluma" xfId="93" xr:uid="{00000000-0005-0000-0000-00005C000000}"/>
    <cellStyle name="60% no 4. izcēluma" xfId="73" builtinId="44" customBuiltin="1"/>
    <cellStyle name="60% no 4. izcēluma" xfId="94" xr:uid="{00000000-0005-0000-0000-00005D000000}"/>
    <cellStyle name="60% no 5. izcēluma" xfId="75" builtinId="48" customBuiltin="1"/>
    <cellStyle name="60% no 5. izcēluma" xfId="95" xr:uid="{00000000-0005-0000-0000-00005E000000}"/>
    <cellStyle name="60% no 6. izcēluma" xfId="77" builtinId="52" customBuiltin="1"/>
    <cellStyle name="60% no 6. izcēluma" xfId="96" xr:uid="{00000000-0005-0000-0000-00005F000000}"/>
    <cellStyle name="Accent1 2" xfId="98" xr:uid="{00000000-0005-0000-0000-000061000000}"/>
    <cellStyle name="Accent1 2 2" xfId="99" xr:uid="{00000000-0005-0000-0000-000062000000}"/>
    <cellStyle name="Accent1 3" xfId="100" xr:uid="{00000000-0005-0000-0000-000063000000}"/>
    <cellStyle name="Accent2 2" xfId="102" xr:uid="{00000000-0005-0000-0000-000065000000}"/>
    <cellStyle name="Accent2 2 2" xfId="103" xr:uid="{00000000-0005-0000-0000-000066000000}"/>
    <cellStyle name="Accent2 3" xfId="104" xr:uid="{00000000-0005-0000-0000-000067000000}"/>
    <cellStyle name="Accent3 2" xfId="106" xr:uid="{00000000-0005-0000-0000-000069000000}"/>
    <cellStyle name="Accent4 2" xfId="108" xr:uid="{00000000-0005-0000-0000-00006B000000}"/>
    <cellStyle name="Accent5 2" xfId="110" xr:uid="{00000000-0005-0000-0000-00006D000000}"/>
    <cellStyle name="Accent6 2" xfId="112" xr:uid="{00000000-0005-0000-0000-00006F000000}"/>
    <cellStyle name="Aprēķināšana" xfId="115" xr:uid="{00000000-0005-0000-0000-000070000000}"/>
    <cellStyle name="Arvutus" xfId="113" xr:uid="{00000000-0005-0000-0000-000071000000}"/>
    <cellStyle name="Bad 2" xfId="114" xr:uid="{00000000-0005-0000-0000-000073000000}"/>
    <cellStyle name="Brīdinājuma teksts" xfId="287" xr:uid="{00000000-0005-0000-0000-000074000000}"/>
    <cellStyle name="Calculation 2" xfId="116" xr:uid="{00000000-0005-0000-0000-000076000000}"/>
    <cellStyle name="Calculation 3" xfId="117" xr:uid="{00000000-0005-0000-0000-000077000000}"/>
    <cellStyle name="Check Cell 2" xfId="118" xr:uid="{00000000-0005-0000-0000-000079000000}"/>
    <cellStyle name="Comma 10" xfId="119" xr:uid="{00000000-0005-0000-0000-00007A000000}"/>
    <cellStyle name="Comma 11" xfId="120" xr:uid="{00000000-0005-0000-0000-00007B000000}"/>
    <cellStyle name="Comma 12" xfId="121" xr:uid="{00000000-0005-0000-0000-00007C000000}"/>
    <cellStyle name="Comma 13" xfId="122" xr:uid="{00000000-0005-0000-0000-00007D000000}"/>
    <cellStyle name="Comma 14" xfId="123" xr:uid="{00000000-0005-0000-0000-00007E000000}"/>
    <cellStyle name="Comma 15" xfId="124" xr:uid="{00000000-0005-0000-0000-00007F000000}"/>
    <cellStyle name="Comma 16" xfId="125" xr:uid="{00000000-0005-0000-0000-000080000000}"/>
    <cellStyle name="Comma 17" xfId="126" xr:uid="{00000000-0005-0000-0000-000081000000}"/>
    <cellStyle name="Comma 18" xfId="127" xr:uid="{00000000-0005-0000-0000-000082000000}"/>
    <cellStyle name="Comma 19" xfId="128" xr:uid="{00000000-0005-0000-0000-000083000000}"/>
    <cellStyle name="Comma 2" xfId="129" xr:uid="{00000000-0005-0000-0000-000084000000}"/>
    <cellStyle name="Comma 2 2" xfId="130" xr:uid="{00000000-0005-0000-0000-000085000000}"/>
    <cellStyle name="Comma 3" xfId="131" xr:uid="{00000000-0005-0000-0000-000086000000}"/>
    <cellStyle name="Comma 3 2" xfId="132" xr:uid="{00000000-0005-0000-0000-000087000000}"/>
    <cellStyle name="Comma 3 3" xfId="133" xr:uid="{00000000-0005-0000-0000-000088000000}"/>
    <cellStyle name="Comma 4" xfId="134" xr:uid="{00000000-0005-0000-0000-000089000000}"/>
    <cellStyle name="Comma 5" xfId="135" xr:uid="{00000000-0005-0000-0000-00008A000000}"/>
    <cellStyle name="Comma 6" xfId="136" xr:uid="{00000000-0005-0000-0000-00008B000000}"/>
    <cellStyle name="Comma 7" xfId="137" xr:uid="{00000000-0005-0000-0000-00008C000000}"/>
    <cellStyle name="Comma 8" xfId="138" xr:uid="{00000000-0005-0000-0000-00008D000000}"/>
    <cellStyle name="Comma 9" xfId="139" xr:uid="{00000000-0005-0000-0000-00008E000000}"/>
    <cellStyle name="Excel Built-in Normal" xfId="140" xr:uid="{00000000-0005-0000-0000-00008F000000}"/>
    <cellStyle name="Excel Built-in Normal 2" xfId="141" xr:uid="{00000000-0005-0000-0000-000090000000}"/>
    <cellStyle name="Excel Built-in Normal 2 2" xfId="142" xr:uid="{00000000-0005-0000-0000-000091000000}"/>
    <cellStyle name="Excel Built-in Normal 2 3" xfId="143" xr:uid="{00000000-0005-0000-0000-000092000000}"/>
    <cellStyle name="Explanatory Text 2" xfId="144" xr:uid="{00000000-0005-0000-0000-000094000000}"/>
    <cellStyle name="Good 2" xfId="145" xr:uid="{00000000-0005-0000-0000-000096000000}"/>
    <cellStyle name="Halb" xfId="146" xr:uid="{00000000-0005-0000-0000-000097000000}"/>
    <cellStyle name="Hea" xfId="147" xr:uid="{00000000-0005-0000-0000-000098000000}"/>
    <cellStyle name="Heading 1 2" xfId="148" xr:uid="{00000000-0005-0000-0000-00009A000000}"/>
    <cellStyle name="Heading 2 2" xfId="149" xr:uid="{00000000-0005-0000-0000-00009C000000}"/>
    <cellStyle name="Heading 3 2" xfId="150" xr:uid="{00000000-0005-0000-0000-00009E000000}"/>
    <cellStyle name="Heading 4 2" xfId="151" xr:uid="{00000000-0005-0000-0000-0000A0000000}"/>
    <cellStyle name="Hoiatustekst" xfId="152" xr:uid="{00000000-0005-0000-0000-0000A1000000}"/>
    <cellStyle name="Ievade" xfId="153" xr:uid="{00000000-0005-0000-0000-0000A2000000}"/>
    <cellStyle name="Input 2" xfId="154" xr:uid="{00000000-0005-0000-0000-0000A4000000}"/>
    <cellStyle name="Input 3" xfId="155" xr:uid="{00000000-0005-0000-0000-0000A5000000}"/>
    <cellStyle name="Izcēlums (1. veids)" xfId="97" builtinId="29" customBuiltin="1"/>
    <cellStyle name="Izcēlums (2. veids)" xfId="101" builtinId="33" customBuiltin="1"/>
    <cellStyle name="Izcēlums (3. veids)" xfId="105" builtinId="37" customBuiltin="1"/>
    <cellStyle name="Izcēlums (4. veids)" xfId="107" builtinId="41" customBuiltin="1"/>
    <cellStyle name="Izcēlums (5. veids)" xfId="109" builtinId="45" customBuiltin="1"/>
    <cellStyle name="Izcēlums (6. veids)" xfId="111" builtinId="49" customBuiltin="1"/>
    <cellStyle name="Izcēlums1" xfId="156" xr:uid="{00000000-0005-0000-0000-0000A6000000}"/>
    <cellStyle name="Izcēlums2" xfId="157" xr:uid="{00000000-0005-0000-0000-0000A7000000}"/>
    <cellStyle name="Izcēlums3" xfId="158" xr:uid="{00000000-0005-0000-0000-0000A8000000}"/>
    <cellStyle name="Izcēlums4" xfId="159" xr:uid="{00000000-0005-0000-0000-0000A9000000}"/>
    <cellStyle name="Izcēlums5" xfId="160" xr:uid="{00000000-0005-0000-0000-0000AA000000}"/>
    <cellStyle name="Izcēlums6" xfId="161" xr:uid="{00000000-0005-0000-0000-0000AB000000}"/>
    <cellStyle name="Izvade" xfId="229" xr:uid="{00000000-0005-0000-0000-0000AC000000}"/>
    <cellStyle name="Kokku" xfId="162" xr:uid="{00000000-0005-0000-0000-0000AD000000}"/>
    <cellStyle name="Komats 2" xfId="163" xr:uid="{00000000-0005-0000-0000-0000AE000000}"/>
    <cellStyle name="Komats 3" xfId="164" xr:uid="{00000000-0005-0000-0000-0000AF000000}"/>
    <cellStyle name="Kontrolli lahtrit" xfId="165" xr:uid="{00000000-0005-0000-0000-0000B0000000}"/>
    <cellStyle name="Kopsumma" xfId="275" xr:uid="{00000000-0005-0000-0000-0000B1000000}"/>
    <cellStyle name="Labs" xfId="166" builtinId="26" customBuiltin="1"/>
    <cellStyle name="Labs 2" xfId="167" xr:uid="{00000000-0005-0000-0000-0000B3000000}"/>
    <cellStyle name="Lingitud lahter" xfId="168" xr:uid="{00000000-0005-0000-0000-0000B4000000}"/>
    <cellStyle name="Linked Cell 2" xfId="169" xr:uid="{00000000-0005-0000-0000-0000B6000000}"/>
    <cellStyle name="Märkus" xfId="170" xr:uid="{00000000-0005-0000-0000-0000B7000000}"/>
    <cellStyle name="Neitrāls" xfId="172" xr:uid="{00000000-0005-0000-0000-0000B8000000}"/>
    <cellStyle name="Neutraalne" xfId="171" xr:uid="{00000000-0005-0000-0000-0000B9000000}"/>
    <cellStyle name="Neutral 2" xfId="173" xr:uid="{00000000-0005-0000-0000-0000BB000000}"/>
    <cellStyle name="Neutral 3" xfId="174" xr:uid="{00000000-0005-0000-0000-0000BC000000}"/>
    <cellStyle name="Normaallaad 2" xfId="175" xr:uid="{00000000-0005-0000-0000-0000BD000000}"/>
    <cellStyle name="Normal 10" xfId="176" xr:uid="{00000000-0005-0000-0000-0000BF000000}"/>
    <cellStyle name="Normal 10 2" xfId="293" xr:uid="{1FAE958C-40E0-423D-8A64-913696D1D031}"/>
    <cellStyle name="Normal 11" xfId="177" xr:uid="{00000000-0005-0000-0000-0000C0000000}"/>
    <cellStyle name="Normal 12" xfId="178" xr:uid="{00000000-0005-0000-0000-0000C1000000}"/>
    <cellStyle name="Normal 13" xfId="179" xr:uid="{00000000-0005-0000-0000-0000C2000000}"/>
    <cellStyle name="Normal 14" xfId="180" xr:uid="{00000000-0005-0000-0000-0000C3000000}"/>
    <cellStyle name="Normal 15" xfId="181" xr:uid="{00000000-0005-0000-0000-0000C4000000}"/>
    <cellStyle name="Normal 16" xfId="182" xr:uid="{00000000-0005-0000-0000-0000C5000000}"/>
    <cellStyle name="Normal 17" xfId="183" xr:uid="{00000000-0005-0000-0000-0000C6000000}"/>
    <cellStyle name="Normal 18" xfId="184" xr:uid="{00000000-0005-0000-0000-0000C7000000}"/>
    <cellStyle name="Normal 19" xfId="185" xr:uid="{00000000-0005-0000-0000-0000C8000000}"/>
    <cellStyle name="Normal 2" xfId="186" xr:uid="{00000000-0005-0000-0000-0000C9000000}"/>
    <cellStyle name="Normal 2 2" xfId="187" xr:uid="{00000000-0005-0000-0000-0000CA000000}"/>
    <cellStyle name="Normal 2 2 2" xfId="188" xr:uid="{00000000-0005-0000-0000-0000CB000000}"/>
    <cellStyle name="Normal 2 2 3" xfId="189" xr:uid="{00000000-0005-0000-0000-0000CC000000}"/>
    <cellStyle name="Normal 2 2 3 2" xfId="295" xr:uid="{3EB9DAF6-B6C0-4D9D-8B9F-2F4E68CC4803}"/>
    <cellStyle name="Normal 2 3" xfId="190" xr:uid="{00000000-0005-0000-0000-0000CD000000}"/>
    <cellStyle name="Normal 2 3 2" xfId="191" xr:uid="{00000000-0005-0000-0000-0000CE000000}"/>
    <cellStyle name="Normal 2 4" xfId="192" xr:uid="{00000000-0005-0000-0000-0000CF000000}"/>
    <cellStyle name="Normal 2 5" xfId="193" xr:uid="{00000000-0005-0000-0000-0000D0000000}"/>
    <cellStyle name="Normal 2_U1" xfId="194" xr:uid="{00000000-0005-0000-0000-0000D1000000}"/>
    <cellStyle name="Normal 20" xfId="195" xr:uid="{00000000-0005-0000-0000-0000D2000000}"/>
    <cellStyle name="Normal 21" xfId="196" xr:uid="{00000000-0005-0000-0000-0000D3000000}"/>
    <cellStyle name="Normal 22" xfId="197" xr:uid="{00000000-0005-0000-0000-0000D4000000}"/>
    <cellStyle name="Normal 23" xfId="198" xr:uid="{00000000-0005-0000-0000-0000D5000000}"/>
    <cellStyle name="Normal 24" xfId="199" xr:uid="{00000000-0005-0000-0000-0000D6000000}"/>
    <cellStyle name="Normal 25" xfId="200" xr:uid="{00000000-0005-0000-0000-0000D7000000}"/>
    <cellStyle name="Normal 26" xfId="201" xr:uid="{00000000-0005-0000-0000-0000D8000000}"/>
    <cellStyle name="Normal 27" xfId="202" xr:uid="{00000000-0005-0000-0000-0000D9000000}"/>
    <cellStyle name="Normal 28" xfId="203" xr:uid="{00000000-0005-0000-0000-0000DA000000}"/>
    <cellStyle name="Normal 29" xfId="204" xr:uid="{00000000-0005-0000-0000-0000DB000000}"/>
    <cellStyle name="Normal 3" xfId="205" xr:uid="{00000000-0005-0000-0000-0000DC000000}"/>
    <cellStyle name="Normal 3 2" xfId="206" xr:uid="{00000000-0005-0000-0000-0000DD000000}"/>
    <cellStyle name="Normal 3 2 2" xfId="207" xr:uid="{00000000-0005-0000-0000-0000DE000000}"/>
    <cellStyle name="Normal 3 2 3" xfId="208" xr:uid="{00000000-0005-0000-0000-0000DF000000}"/>
    <cellStyle name="Normal 3 3" xfId="209" xr:uid="{00000000-0005-0000-0000-0000E0000000}"/>
    <cellStyle name="Normal 30" xfId="210" xr:uid="{00000000-0005-0000-0000-0000E1000000}"/>
    <cellStyle name="Normal 31" xfId="211" xr:uid="{00000000-0005-0000-0000-0000E2000000}"/>
    <cellStyle name="Normal 32" xfId="212" xr:uid="{00000000-0005-0000-0000-0000E3000000}"/>
    <cellStyle name="Normal 33" xfId="213" xr:uid="{00000000-0005-0000-0000-0000E4000000}"/>
    <cellStyle name="Normal 34" xfId="214" xr:uid="{00000000-0005-0000-0000-0000E5000000}"/>
    <cellStyle name="Normal 35" xfId="215" xr:uid="{00000000-0005-0000-0000-0000E6000000}"/>
    <cellStyle name="Normal 37" xfId="216" xr:uid="{00000000-0005-0000-0000-0000E7000000}"/>
    <cellStyle name="Normal 4" xfId="217" xr:uid="{00000000-0005-0000-0000-0000E8000000}"/>
    <cellStyle name="Normal 4 2" xfId="218" xr:uid="{00000000-0005-0000-0000-0000E9000000}"/>
    <cellStyle name="Normal 4 3" xfId="219" xr:uid="{00000000-0005-0000-0000-0000EA000000}"/>
    <cellStyle name="Normal 5" xfId="220" xr:uid="{00000000-0005-0000-0000-0000EB000000}"/>
    <cellStyle name="Normal 5 2" xfId="221" xr:uid="{00000000-0005-0000-0000-0000EC000000}"/>
    <cellStyle name="Normal 6" xfId="222" xr:uid="{00000000-0005-0000-0000-0000ED000000}"/>
    <cellStyle name="Normal 7" xfId="223" xr:uid="{00000000-0005-0000-0000-0000EE000000}"/>
    <cellStyle name="Normal 8" xfId="224" xr:uid="{00000000-0005-0000-0000-0000EF000000}"/>
    <cellStyle name="Normal 9" xfId="225" xr:uid="{00000000-0005-0000-0000-0000F0000000}"/>
    <cellStyle name="Normal_Sheet1" xfId="294" xr:uid="{981DEDD1-B7A1-4F5E-9A94-01F003F3AF96}"/>
    <cellStyle name="Nosaukums" xfId="272" xr:uid="{00000000-0005-0000-0000-0000F3000000}"/>
    <cellStyle name="Note 2" xfId="226" xr:uid="{00000000-0005-0000-0000-0000F5000000}"/>
    <cellStyle name="Note 2 2" xfId="227" xr:uid="{00000000-0005-0000-0000-0000F6000000}"/>
    <cellStyle name="Note 3" xfId="228" xr:uid="{00000000-0005-0000-0000-0000F7000000}"/>
    <cellStyle name="Output 2" xfId="230" xr:uid="{00000000-0005-0000-0000-0000F9000000}"/>
    <cellStyle name="Output 3" xfId="231" xr:uid="{00000000-0005-0000-0000-0000FA000000}"/>
    <cellStyle name="Output 4" xfId="232" xr:uid="{00000000-0005-0000-0000-0000FB000000}"/>
    <cellStyle name="Parasts" xfId="0" builtinId="0"/>
    <cellStyle name="Parasts 2" xfId="233" xr:uid="{00000000-0005-0000-0000-0000FC000000}"/>
    <cellStyle name="Parasts 2 2" xfId="234" xr:uid="{00000000-0005-0000-0000-0000FD000000}"/>
    <cellStyle name="Parasts 2 3" xfId="235" xr:uid="{00000000-0005-0000-0000-0000FE000000}"/>
    <cellStyle name="Parasts 3" xfId="236" xr:uid="{00000000-0005-0000-0000-0000FF000000}"/>
    <cellStyle name="Parasts 3 2" xfId="237" xr:uid="{00000000-0005-0000-0000-000000010000}"/>
    <cellStyle name="Parasts 4" xfId="238" xr:uid="{00000000-0005-0000-0000-000001010000}"/>
    <cellStyle name="Paskaidrojošs teksts" xfId="241" builtinId="53" customBuiltin="1"/>
    <cellStyle name="Paskaidrojošs teksts 2" xfId="242" xr:uid="{00000000-0005-0000-0000-000003010000}"/>
    <cellStyle name="Pārbaudes šūna" xfId="239" builtinId="23" customBuiltin="1"/>
    <cellStyle name="Pārbaudes šūna 2" xfId="240" xr:uid="{00000000-0005-0000-0000-000005010000}"/>
    <cellStyle name="Pealkiri" xfId="243" xr:uid="{00000000-0005-0000-0000-000006010000}"/>
    <cellStyle name="Pealkiri 1" xfId="244" xr:uid="{00000000-0005-0000-0000-000007010000}"/>
    <cellStyle name="Pealkiri 2" xfId="245" xr:uid="{00000000-0005-0000-0000-000008010000}"/>
    <cellStyle name="Pealkiri 3" xfId="246" xr:uid="{00000000-0005-0000-0000-000009010000}"/>
    <cellStyle name="Pealkiri 4" xfId="247" xr:uid="{00000000-0005-0000-0000-00000A010000}"/>
    <cellStyle name="Percent 2" xfId="248" xr:uid="{00000000-0005-0000-0000-00000B010000}"/>
    <cellStyle name="Piezīme" xfId="249" builtinId="10" customBuiltin="1"/>
    <cellStyle name="Piezīme 2" xfId="250" xr:uid="{00000000-0005-0000-0000-00000D010000}"/>
    <cellStyle name="Rõhk1" xfId="251" xr:uid="{00000000-0005-0000-0000-00000E010000}"/>
    <cellStyle name="Rõhk2" xfId="252" xr:uid="{00000000-0005-0000-0000-00000F010000}"/>
    <cellStyle name="Rõhk3" xfId="253" xr:uid="{00000000-0005-0000-0000-000010010000}"/>
    <cellStyle name="Rõhk4" xfId="254" xr:uid="{00000000-0005-0000-0000-000011010000}"/>
    <cellStyle name="Rõhk5" xfId="255" xr:uid="{00000000-0005-0000-0000-000012010000}"/>
    <cellStyle name="Rõhk6" xfId="256" xr:uid="{00000000-0005-0000-0000-000013010000}"/>
    <cellStyle name="Saistīta šūna" xfId="257" builtinId="24" customBuiltin="1"/>
    <cellStyle name="Saistītā šūna" xfId="258" xr:uid="{00000000-0005-0000-0000-000015010000}"/>
    <cellStyle name="Selgitav tekst" xfId="259" xr:uid="{00000000-0005-0000-0000-000016010000}"/>
    <cellStyle name="Sisestus" xfId="260" xr:uid="{00000000-0005-0000-0000-000017010000}"/>
    <cellStyle name="Slikts" xfId="261" builtinId="27" customBuiltin="1"/>
    <cellStyle name="Slikts 2" xfId="262" xr:uid="{00000000-0005-0000-0000-000019010000}"/>
    <cellStyle name="Standard_Sonderpreisliste 2002-2" xfId="263" xr:uid="{00000000-0005-0000-0000-00001A010000}"/>
    <cellStyle name="Stils 1" xfId="264" xr:uid="{00000000-0005-0000-0000-00001B010000}"/>
    <cellStyle name="Stils 1 2" xfId="265" xr:uid="{00000000-0005-0000-0000-00001C010000}"/>
    <cellStyle name="Stils 1 3" xfId="266" xr:uid="{00000000-0005-0000-0000-00001D010000}"/>
    <cellStyle name="Style 1" xfId="267" xr:uid="{00000000-0005-0000-0000-00001E010000}"/>
    <cellStyle name="Style 1 2" xfId="268" xr:uid="{00000000-0005-0000-0000-00001F010000}"/>
    <cellStyle name="Style 1 2 2" xfId="269" xr:uid="{00000000-0005-0000-0000-000020010000}"/>
    <cellStyle name="Style 1 2 3" xfId="270" xr:uid="{00000000-0005-0000-0000-000021010000}"/>
    <cellStyle name="Style 1 3" xfId="271" xr:uid="{00000000-0005-0000-0000-000022010000}"/>
    <cellStyle name="Title 2" xfId="273" xr:uid="{00000000-0005-0000-0000-000024010000}"/>
    <cellStyle name="Title 3" xfId="274" xr:uid="{00000000-0005-0000-0000-000025010000}"/>
    <cellStyle name="Total 2" xfId="276" xr:uid="{00000000-0005-0000-0000-000027010000}"/>
    <cellStyle name="Total 3" xfId="277" xr:uid="{00000000-0005-0000-0000-000028010000}"/>
    <cellStyle name="Väljund" xfId="278" xr:uid="{00000000-0005-0000-0000-000029010000}"/>
    <cellStyle name="Virsraksts 1" xfId="279" builtinId="16" customBuiltin="1"/>
    <cellStyle name="Virsraksts 1 2" xfId="280" xr:uid="{00000000-0005-0000-0000-00002B010000}"/>
    <cellStyle name="Virsraksts 2" xfId="281" builtinId="17" customBuiltin="1"/>
    <cellStyle name="Virsraksts 2 2" xfId="282" xr:uid="{00000000-0005-0000-0000-00002D010000}"/>
    <cellStyle name="Virsraksts 3" xfId="283" builtinId="18" customBuiltin="1"/>
    <cellStyle name="Virsraksts 3 2" xfId="284" xr:uid="{00000000-0005-0000-0000-00002F010000}"/>
    <cellStyle name="Virsraksts 4" xfId="285" builtinId="19" customBuiltin="1"/>
    <cellStyle name="Virsraksts 4 2" xfId="286" xr:uid="{00000000-0005-0000-0000-000031010000}"/>
    <cellStyle name="Warning Text 2" xfId="288" xr:uid="{00000000-0005-0000-0000-000033010000}"/>
    <cellStyle name="Warning Text 3" xfId="289" xr:uid="{00000000-0005-0000-0000-000034010000}"/>
    <cellStyle name="Обычный 2" xfId="290" xr:uid="{00000000-0005-0000-0000-000035010000}"/>
    <cellStyle name="Обычный_2009-04-27_PED IESN" xfId="291" xr:uid="{00000000-0005-0000-0000-000036010000}"/>
    <cellStyle name="Стиль 1" xfId="292" xr:uid="{00000000-0005-0000-0000-000037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2300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847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23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C23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C327-DB33-4203-8464-7EA2EFEDBC26}">
  <dimension ref="A3:K19"/>
  <sheetViews>
    <sheetView zoomScaleNormal="100" zoomScaleSheetLayoutView="100" workbookViewId="0">
      <selection activeCell="G8" sqref="G8"/>
    </sheetView>
  </sheetViews>
  <sheetFormatPr defaultColWidth="9.109375" defaultRowHeight="13.2"/>
  <cols>
    <col min="1" max="6" width="9.109375" style="2"/>
    <col min="7" max="7" width="10.88671875" style="2" customWidth="1"/>
    <col min="8" max="8" width="6.44140625" style="2" customWidth="1"/>
    <col min="9" max="9" width="2.5546875" style="2" customWidth="1"/>
    <col min="10" max="10" width="11.44140625" style="2" customWidth="1"/>
    <col min="11" max="11" width="6.44140625" style="2" customWidth="1"/>
    <col min="12" max="12" width="11.6640625" style="2" bestFit="1" customWidth="1"/>
    <col min="13" max="16384" width="9.109375" style="2"/>
  </cols>
  <sheetData>
    <row r="3" spans="1:11" ht="16.2">
      <c r="A3" s="84" t="s">
        <v>18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ht="14.4">
      <c r="A4" s="71" t="s">
        <v>4</v>
      </c>
      <c r="B4" s="71"/>
      <c r="C4" s="72"/>
      <c r="D4" s="85" t="s">
        <v>28</v>
      </c>
      <c r="E4" s="85"/>
      <c r="F4" s="85"/>
      <c r="G4" s="85"/>
      <c r="H4" s="85"/>
      <c r="I4" s="85"/>
      <c r="J4" s="85"/>
      <c r="K4" s="85"/>
    </row>
    <row r="5" spans="1:11" ht="13.5" customHeight="1">
      <c r="A5" s="71" t="s">
        <v>8</v>
      </c>
      <c r="B5" s="71"/>
      <c r="C5" s="72"/>
      <c r="D5" s="73" t="s">
        <v>24</v>
      </c>
      <c r="E5" s="73"/>
      <c r="F5" s="73"/>
      <c r="G5" s="73"/>
      <c r="H5" s="73"/>
      <c r="I5" s="73"/>
      <c r="J5" s="73"/>
      <c r="K5" s="73"/>
    </row>
    <row r="7" spans="1:11" ht="12.75" customHeight="1">
      <c r="E7" s="74" t="s">
        <v>13</v>
      </c>
      <c r="F7" s="74"/>
      <c r="G7" s="74"/>
      <c r="H7" s="75" t="s">
        <v>27</v>
      </c>
      <c r="I7" s="74"/>
      <c r="J7" s="74"/>
      <c r="K7" s="74"/>
    </row>
    <row r="8" spans="1:11" ht="13.8">
      <c r="A8" s="3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12.75" customHeight="1">
      <c r="A9" s="76" t="s">
        <v>14</v>
      </c>
      <c r="B9" s="76"/>
      <c r="C9" s="76" t="s">
        <v>4</v>
      </c>
      <c r="D9" s="76"/>
      <c r="E9" s="76"/>
      <c r="F9" s="76"/>
      <c r="G9" s="76"/>
      <c r="H9" s="77" t="s">
        <v>15</v>
      </c>
      <c r="I9" s="77"/>
      <c r="J9" s="77"/>
      <c r="K9" s="77"/>
    </row>
    <row r="10" spans="1:11" s="13" customFormat="1" ht="27.6" customHeight="1">
      <c r="A10" s="78">
        <v>1</v>
      </c>
      <c r="B10" s="78"/>
      <c r="C10" s="79" t="s">
        <v>28</v>
      </c>
      <c r="D10" s="79"/>
      <c r="E10" s="79"/>
      <c r="F10" s="79"/>
      <c r="G10" s="79"/>
      <c r="H10" s="80">
        <f>LKT!F36</f>
        <v>0</v>
      </c>
      <c r="I10" s="80"/>
      <c r="J10" s="80"/>
      <c r="K10" s="80"/>
    </row>
    <row r="11" spans="1:11" ht="12.75" customHeight="1">
      <c r="A11" s="5"/>
      <c r="B11" s="6"/>
      <c r="C11" s="81"/>
      <c r="D11" s="81"/>
      <c r="E11" s="81"/>
      <c r="F11" s="81"/>
      <c r="G11" s="81"/>
      <c r="H11" s="82"/>
      <c r="I11" s="82"/>
      <c r="J11" s="82"/>
      <c r="K11" s="83"/>
    </row>
    <row r="12" spans="1:11" ht="14.25" customHeight="1">
      <c r="A12" s="69" t="s">
        <v>5</v>
      </c>
      <c r="B12" s="69"/>
      <c r="C12" s="69"/>
      <c r="D12" s="69"/>
      <c r="E12" s="69"/>
      <c r="F12" s="69"/>
      <c r="G12" s="69"/>
      <c r="H12" s="70">
        <f>SUM(H10:K11)</f>
        <v>0</v>
      </c>
      <c r="I12" s="70"/>
      <c r="J12" s="70"/>
      <c r="K12" s="70"/>
    </row>
    <row r="13" spans="1:11" ht="14.25" customHeight="1">
      <c r="A13" s="64" t="s">
        <v>16</v>
      </c>
      <c r="B13" s="64"/>
      <c r="C13" s="64"/>
      <c r="D13" s="64"/>
      <c r="E13" s="64"/>
      <c r="F13" s="64"/>
      <c r="G13" s="7">
        <v>0.21</v>
      </c>
      <c r="H13" s="65">
        <f>ROUND(H12*0.21,2)</f>
        <v>0</v>
      </c>
      <c r="I13" s="65"/>
      <c r="J13" s="65"/>
      <c r="K13" s="65"/>
    </row>
    <row r="14" spans="1:11" ht="15" customHeight="1">
      <c r="A14" s="66"/>
      <c r="B14" s="66"/>
      <c r="C14" s="67" t="s">
        <v>17</v>
      </c>
      <c r="D14" s="67"/>
      <c r="E14" s="67"/>
      <c r="F14" s="67"/>
      <c r="G14" s="67"/>
      <c r="H14" s="68">
        <f>H12+H13</f>
        <v>0</v>
      </c>
      <c r="I14" s="68"/>
      <c r="J14" s="68"/>
      <c r="K14" s="68"/>
    </row>
    <row r="15" spans="1:11" ht="16.2">
      <c r="A15" s="8"/>
      <c r="B15" s="8"/>
      <c r="C15" s="8"/>
      <c r="D15" s="8"/>
      <c r="E15" s="8"/>
      <c r="F15" s="8"/>
      <c r="G15" s="8"/>
      <c r="H15" s="9"/>
      <c r="I15" s="9"/>
      <c r="J15" s="9"/>
      <c r="K15" s="9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4.4">
      <c r="A18" s="11"/>
      <c r="B18" s="11"/>
      <c r="C18" s="12"/>
      <c r="D18" s="12"/>
      <c r="E18" s="12"/>
      <c r="F18" s="12"/>
      <c r="G18" s="10"/>
      <c r="H18" s="10"/>
      <c r="I18" s="10"/>
      <c r="J18" s="10"/>
      <c r="K18" s="10"/>
    </row>
    <row r="19" spans="1:11" ht="14.4">
      <c r="A19" s="11"/>
      <c r="B19" s="11"/>
      <c r="C19" s="12"/>
      <c r="D19" s="12"/>
      <c r="E19" s="12"/>
      <c r="F19" s="12"/>
      <c r="G19" s="10"/>
      <c r="H19" s="10"/>
      <c r="I19" s="10"/>
      <c r="J19" s="10"/>
      <c r="K19" s="10"/>
    </row>
  </sheetData>
  <sheetProtection selectLockedCells="1" selectUnlockedCells="1"/>
  <mergeCells count="22">
    <mergeCell ref="A5:C5"/>
    <mergeCell ref="D5:K5"/>
    <mergeCell ref="A3:K3"/>
    <mergeCell ref="A4:C4"/>
    <mergeCell ref="D4:K4"/>
    <mergeCell ref="A12:G12"/>
    <mergeCell ref="H12:K12"/>
    <mergeCell ref="E7:G7"/>
    <mergeCell ref="H7:K7"/>
    <mergeCell ref="A9:B9"/>
    <mergeCell ref="C9:G9"/>
    <mergeCell ref="H9:K9"/>
    <mergeCell ref="A10:B10"/>
    <mergeCell ref="C10:G10"/>
    <mergeCell ref="H10:K10"/>
    <mergeCell ref="C11:G11"/>
    <mergeCell ref="H11:K11"/>
    <mergeCell ref="A13:F13"/>
    <mergeCell ref="H13:K13"/>
    <mergeCell ref="A14:B14"/>
    <mergeCell ref="C14:G14"/>
    <mergeCell ref="H14:K14"/>
  </mergeCells>
  <pageMargins left="1" right="0.39374999999999999" top="0.74791666666666667" bottom="0.74791666666666667" header="0.51180555555555551" footer="0.51180555555555551"/>
  <pageSetup paperSize="9" scale="94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1"/>
  <sheetViews>
    <sheetView tabSelected="1" zoomScaleNormal="100" zoomScaleSheetLayoutView="100" workbookViewId="0">
      <selection activeCell="F45" sqref="F45"/>
    </sheetView>
  </sheetViews>
  <sheetFormatPr defaultColWidth="9.109375" defaultRowHeight="13.2" outlineLevelRow="1"/>
  <cols>
    <col min="1" max="1" width="3.33203125" style="39" customWidth="1"/>
    <col min="2" max="2" width="45.88671875" style="41" customWidth="1"/>
    <col min="3" max="3" width="7.6640625" style="42" customWidth="1"/>
    <col min="4" max="4" width="8.109375" style="42" customWidth="1"/>
    <col min="5" max="5" width="11.5546875" style="42" customWidth="1"/>
    <col min="6" max="6" width="12" style="42" customWidth="1"/>
    <col min="7" max="7" width="11.109375" style="42" customWidth="1"/>
    <col min="8" max="16384" width="9.109375" style="25"/>
  </cols>
  <sheetData>
    <row r="1" spans="1:8" s="15" customFormat="1" ht="13.8" outlineLevel="1">
      <c r="A1" s="48" t="s">
        <v>12</v>
      </c>
      <c r="B1" s="48"/>
      <c r="C1" s="48"/>
      <c r="D1" s="48"/>
      <c r="E1" s="48"/>
      <c r="F1" s="48"/>
      <c r="G1" s="48"/>
    </row>
    <row r="2" spans="1:8" s="15" customFormat="1" ht="14.25" customHeight="1" outlineLevel="1">
      <c r="A2" s="49" t="s">
        <v>28</v>
      </c>
      <c r="B2" s="49"/>
      <c r="C2" s="49"/>
      <c r="D2" s="49"/>
      <c r="E2" s="49"/>
      <c r="F2" s="49"/>
      <c r="G2" s="49"/>
    </row>
    <row r="3" spans="1:8" s="15" customFormat="1" ht="12.75" customHeight="1" outlineLevel="1">
      <c r="A3" s="50" t="s">
        <v>0</v>
      </c>
      <c r="B3" s="50"/>
      <c r="C3" s="50"/>
      <c r="D3" s="50"/>
      <c r="E3" s="50"/>
      <c r="F3" s="50"/>
      <c r="G3" s="50"/>
    </row>
    <row r="4" spans="1:8" s="15" customFormat="1" ht="12.75" customHeight="1" outlineLevel="1">
      <c r="A4" s="47" t="s">
        <v>8</v>
      </c>
      <c r="B4" s="47"/>
      <c r="C4" s="51" t="s">
        <v>24</v>
      </c>
      <c r="D4" s="51"/>
      <c r="E4" s="51"/>
      <c r="F4" s="51"/>
      <c r="G4" s="51"/>
    </row>
    <row r="5" spans="1:8" s="15" customFormat="1" outlineLevel="1"/>
    <row r="6" spans="1:8" s="15" customFormat="1" ht="14.4" outlineLevel="1">
      <c r="A6" s="47"/>
      <c r="B6" s="47"/>
      <c r="C6" s="47"/>
      <c r="D6" s="47"/>
      <c r="E6" s="47"/>
      <c r="F6" s="47"/>
      <c r="G6" s="47"/>
    </row>
    <row r="7" spans="1:8" s="15" customFormat="1" ht="14.4" outlineLevel="1">
      <c r="A7" s="16"/>
      <c r="B7" s="17"/>
      <c r="C7" s="16"/>
      <c r="D7" s="18"/>
      <c r="E7" s="18"/>
      <c r="F7" s="19">
        <f>$F$36</f>
        <v>0</v>
      </c>
      <c r="G7" s="20" t="s">
        <v>7</v>
      </c>
    </row>
    <row r="8" spans="1:8" s="15" customFormat="1" ht="12" outlineLevel="1">
      <c r="A8" s="21"/>
      <c r="B8" s="21"/>
      <c r="C8" s="22"/>
      <c r="D8" s="23"/>
      <c r="E8" s="24"/>
      <c r="F8" s="52"/>
      <c r="G8" s="53"/>
    </row>
    <row r="9" spans="1:8" ht="12.75" customHeight="1">
      <c r="A9" s="54" t="s">
        <v>1</v>
      </c>
      <c r="B9" s="56" t="s">
        <v>6</v>
      </c>
      <c r="C9" s="58" t="s">
        <v>2</v>
      </c>
      <c r="D9" s="58" t="s">
        <v>3</v>
      </c>
      <c r="E9" s="60" t="s">
        <v>10</v>
      </c>
      <c r="F9" s="62" t="s">
        <v>11</v>
      </c>
      <c r="G9" s="25"/>
    </row>
    <row r="10" spans="1:8" ht="75" customHeight="1">
      <c r="A10" s="55"/>
      <c r="B10" s="57"/>
      <c r="C10" s="59"/>
      <c r="D10" s="59"/>
      <c r="E10" s="61"/>
      <c r="F10" s="63"/>
      <c r="G10" s="25"/>
    </row>
    <row r="11" spans="1:8" s="15" customFormat="1" ht="13.8">
      <c r="A11" s="26">
        <v>1</v>
      </c>
      <c r="B11" s="27" t="s">
        <v>19</v>
      </c>
      <c r="C11" s="26" t="s">
        <v>9</v>
      </c>
      <c r="D11" s="28">
        <v>1</v>
      </c>
      <c r="E11" s="29"/>
      <c r="F11" s="30">
        <f>ROUND(E11*D11,2)</f>
        <v>0</v>
      </c>
      <c r="G11" s="31"/>
      <c r="H11" s="31"/>
    </row>
    <row r="12" spans="1:8" s="15" customFormat="1" ht="13.8">
      <c r="A12" s="32">
        <v>2</v>
      </c>
      <c r="B12" s="33" t="s">
        <v>26</v>
      </c>
      <c r="C12" s="32" t="s">
        <v>21</v>
      </c>
      <c r="D12" s="28">
        <f>2.5*D15*0.06-(5*(5-(0.4+0.4+0.315))*0.06)</f>
        <v>6.8445</v>
      </c>
      <c r="E12" s="29"/>
      <c r="F12" s="30">
        <f t="shared" ref="F12:F35" si="0">ROUND(E12*D12,2)</f>
        <v>0</v>
      </c>
      <c r="G12" s="31"/>
      <c r="H12" s="31"/>
    </row>
    <row r="13" spans="1:8" s="15" customFormat="1" ht="13.8">
      <c r="A13" s="26">
        <v>3</v>
      </c>
      <c r="B13" s="33" t="s">
        <v>30</v>
      </c>
      <c r="C13" s="32" t="s">
        <v>21</v>
      </c>
      <c r="D13" s="28">
        <f>1.75*(0.4+0.4+0.315)*D15+D14</f>
        <v>107.909385</v>
      </c>
      <c r="E13" s="29"/>
      <c r="F13" s="30">
        <f t="shared" si="0"/>
        <v>0</v>
      </c>
      <c r="G13" s="31"/>
      <c r="H13" s="31"/>
    </row>
    <row r="14" spans="1:8" s="15" customFormat="1" ht="41.4">
      <c r="A14" s="26">
        <v>4</v>
      </c>
      <c r="B14" s="33" t="s">
        <v>31</v>
      </c>
      <c r="C14" s="32" t="s">
        <v>21</v>
      </c>
      <c r="D14" s="28">
        <f>D15*(0.315+0.2)*0.135</f>
        <v>3.7126350000000006</v>
      </c>
      <c r="E14" s="29"/>
      <c r="F14" s="30">
        <f t="shared" si="0"/>
        <v>0</v>
      </c>
      <c r="G14" s="31"/>
      <c r="H14" s="31"/>
    </row>
    <row r="15" spans="1:8" s="15" customFormat="1" ht="41.4">
      <c r="A15" s="32">
        <v>5</v>
      </c>
      <c r="B15" s="33" t="s">
        <v>29</v>
      </c>
      <c r="C15" s="32" t="s">
        <v>20</v>
      </c>
      <c r="D15" s="28">
        <f>19.4+34</f>
        <v>53.4</v>
      </c>
      <c r="E15" s="29"/>
      <c r="F15" s="30">
        <f t="shared" si="0"/>
        <v>0</v>
      </c>
      <c r="G15" s="31"/>
      <c r="H15" s="31"/>
    </row>
    <row r="16" spans="1:8" s="15" customFormat="1" ht="27.6">
      <c r="A16" s="26">
        <v>6</v>
      </c>
      <c r="B16" s="33" t="s">
        <v>32</v>
      </c>
      <c r="C16" s="32" t="s">
        <v>21</v>
      </c>
      <c r="D16" s="28">
        <f>D15*0.75*(0.4+0.4+0.315)-((3.14159265359*(0.1575*0.1575))*D15)</f>
        <v>40.494227510449555</v>
      </c>
      <c r="E16" s="29"/>
      <c r="F16" s="30">
        <f t="shared" si="0"/>
        <v>0</v>
      </c>
      <c r="G16" s="31"/>
      <c r="H16" s="31"/>
    </row>
    <row r="17" spans="1:8" s="15" customFormat="1" ht="27.6">
      <c r="A17" s="26">
        <v>7</v>
      </c>
      <c r="B17" s="33" t="s">
        <v>33</v>
      </c>
      <c r="C17" s="32" t="s">
        <v>21</v>
      </c>
      <c r="D17" s="28">
        <f>D15*0.5*(0.4+0.4+0.315)</f>
        <v>29.770499999999998</v>
      </c>
      <c r="E17" s="29"/>
      <c r="F17" s="30">
        <f t="shared" si="0"/>
        <v>0</v>
      </c>
      <c r="G17" s="31"/>
      <c r="H17" s="31"/>
    </row>
    <row r="18" spans="1:8" s="15" customFormat="1" ht="13.8">
      <c r="A18" s="32">
        <v>8</v>
      </c>
      <c r="B18" s="33" t="s">
        <v>34</v>
      </c>
      <c r="C18" s="32" t="s">
        <v>21</v>
      </c>
      <c r="D18" s="28">
        <f>D13-D17</f>
        <v>78.138885000000002</v>
      </c>
      <c r="E18" s="29"/>
      <c r="F18" s="30">
        <f t="shared" si="0"/>
        <v>0</v>
      </c>
      <c r="G18" s="31"/>
      <c r="H18" s="31"/>
    </row>
    <row r="19" spans="1:8" s="15" customFormat="1" ht="27.6">
      <c r="A19" s="26">
        <v>9</v>
      </c>
      <c r="B19" s="33" t="s">
        <v>35</v>
      </c>
      <c r="C19" s="32" t="s">
        <v>36</v>
      </c>
      <c r="D19" s="28">
        <v>5</v>
      </c>
      <c r="E19" s="29"/>
      <c r="F19" s="30">
        <f t="shared" si="0"/>
        <v>0</v>
      </c>
      <c r="G19" s="31"/>
      <c r="H19" s="31"/>
    </row>
    <row r="20" spans="1:8" s="15" customFormat="1" ht="13.8">
      <c r="A20" s="26">
        <v>10</v>
      </c>
      <c r="B20" s="33" t="s">
        <v>37</v>
      </c>
      <c r="C20" s="32" t="s">
        <v>36</v>
      </c>
      <c r="D20" s="28">
        <v>1</v>
      </c>
      <c r="E20" s="29"/>
      <c r="F20" s="30">
        <f t="shared" si="0"/>
        <v>0</v>
      </c>
      <c r="G20" s="31"/>
      <c r="H20" s="31"/>
    </row>
    <row r="21" spans="1:8" s="15" customFormat="1" ht="27.6">
      <c r="A21" s="32">
        <v>11</v>
      </c>
      <c r="B21" s="33" t="s">
        <v>40</v>
      </c>
      <c r="C21" s="32" t="s">
        <v>36</v>
      </c>
      <c r="D21" s="28">
        <v>1</v>
      </c>
      <c r="E21" s="29"/>
      <c r="F21" s="30">
        <f t="shared" si="0"/>
        <v>0</v>
      </c>
      <c r="G21" s="31"/>
      <c r="H21" s="31"/>
    </row>
    <row r="22" spans="1:8" s="15" customFormat="1" ht="13.8">
      <c r="A22" s="26">
        <v>12</v>
      </c>
      <c r="B22" s="33" t="s">
        <v>38</v>
      </c>
      <c r="C22" s="32" t="s">
        <v>36</v>
      </c>
      <c r="D22" s="28">
        <v>1</v>
      </c>
      <c r="E22" s="29"/>
      <c r="F22" s="30">
        <f t="shared" si="0"/>
        <v>0</v>
      </c>
      <c r="G22" s="31"/>
      <c r="H22" s="31"/>
    </row>
    <row r="23" spans="1:8" s="15" customFormat="1" ht="13.8">
      <c r="A23" s="26">
        <v>13</v>
      </c>
      <c r="B23" s="33" t="s">
        <v>39</v>
      </c>
      <c r="C23" s="32" t="s">
        <v>36</v>
      </c>
      <c r="D23" s="28">
        <v>1</v>
      </c>
      <c r="E23" s="29"/>
      <c r="F23" s="30">
        <f t="shared" si="0"/>
        <v>0</v>
      </c>
      <c r="G23" s="31"/>
      <c r="H23" s="31"/>
    </row>
    <row r="24" spans="1:8" s="15" customFormat="1" ht="13.8">
      <c r="A24" s="32">
        <v>14</v>
      </c>
      <c r="B24" s="33" t="s">
        <v>48</v>
      </c>
      <c r="C24" s="32" t="s">
        <v>9</v>
      </c>
      <c r="D24" s="28">
        <v>1</v>
      </c>
      <c r="E24" s="29"/>
      <c r="F24" s="30">
        <f t="shared" si="0"/>
        <v>0</v>
      </c>
      <c r="G24" s="31"/>
      <c r="H24" s="31"/>
    </row>
    <row r="25" spans="1:8" s="15" customFormat="1" ht="27.6">
      <c r="A25" s="26">
        <v>15</v>
      </c>
      <c r="B25" s="33" t="s">
        <v>46</v>
      </c>
      <c r="C25" s="32" t="s">
        <v>47</v>
      </c>
      <c r="D25" s="28">
        <v>3</v>
      </c>
      <c r="E25" s="29"/>
      <c r="F25" s="30">
        <f t="shared" si="0"/>
        <v>0</v>
      </c>
      <c r="G25" s="31"/>
      <c r="H25" s="31"/>
    </row>
    <row r="26" spans="1:8" s="15" customFormat="1" ht="27.6">
      <c r="A26" s="26">
        <v>16</v>
      </c>
      <c r="B26" s="33" t="s">
        <v>44</v>
      </c>
      <c r="C26" s="32" t="s">
        <v>9</v>
      </c>
      <c r="D26" s="28">
        <v>1</v>
      </c>
      <c r="E26" s="29"/>
      <c r="F26" s="30">
        <f t="shared" si="0"/>
        <v>0</v>
      </c>
      <c r="G26" s="31"/>
      <c r="H26" s="31"/>
    </row>
    <row r="27" spans="1:8" s="15" customFormat="1" ht="27.6">
      <c r="A27" s="32">
        <v>17</v>
      </c>
      <c r="B27" s="33" t="s">
        <v>45</v>
      </c>
      <c r="C27" s="32" t="s">
        <v>9</v>
      </c>
      <c r="D27" s="28">
        <v>1</v>
      </c>
      <c r="E27" s="29"/>
      <c r="F27" s="30">
        <f t="shared" si="0"/>
        <v>0</v>
      </c>
      <c r="G27" s="31"/>
      <c r="H27" s="31"/>
    </row>
    <row r="28" spans="1:8" s="15" customFormat="1" ht="55.2">
      <c r="A28" s="26">
        <v>18</v>
      </c>
      <c r="B28" s="33" t="s">
        <v>42</v>
      </c>
      <c r="C28" s="32" t="s">
        <v>9</v>
      </c>
      <c r="D28" s="28">
        <v>1</v>
      </c>
      <c r="E28" s="29"/>
      <c r="F28" s="30">
        <f t="shared" si="0"/>
        <v>0</v>
      </c>
      <c r="G28" s="31"/>
      <c r="H28" s="31"/>
    </row>
    <row r="29" spans="1:8" s="15" customFormat="1" ht="55.2">
      <c r="A29" s="26">
        <v>19</v>
      </c>
      <c r="B29" s="33" t="s">
        <v>43</v>
      </c>
      <c r="C29" s="32" t="s">
        <v>9</v>
      </c>
      <c r="D29" s="28">
        <v>1</v>
      </c>
      <c r="E29" s="29"/>
      <c r="F29" s="30">
        <f t="shared" si="0"/>
        <v>0</v>
      </c>
      <c r="G29" s="31"/>
      <c r="H29" s="31"/>
    </row>
    <row r="30" spans="1:8" s="15" customFormat="1" ht="41.4">
      <c r="A30" s="32">
        <v>20</v>
      </c>
      <c r="B30" s="33" t="s">
        <v>41</v>
      </c>
      <c r="C30" s="32" t="s">
        <v>36</v>
      </c>
      <c r="D30" s="28">
        <v>1</v>
      </c>
      <c r="E30" s="29"/>
      <c r="F30" s="30">
        <f t="shared" si="0"/>
        <v>0</v>
      </c>
      <c r="G30" s="31"/>
      <c r="H30" s="31"/>
    </row>
    <row r="31" spans="1:8" s="15" customFormat="1" ht="27.6">
      <c r="A31" s="26">
        <v>21</v>
      </c>
      <c r="B31" s="33" t="s">
        <v>49</v>
      </c>
      <c r="C31" s="32" t="s">
        <v>36</v>
      </c>
      <c r="D31" s="28">
        <v>1</v>
      </c>
      <c r="E31" s="29"/>
      <c r="F31" s="30">
        <f t="shared" si="0"/>
        <v>0</v>
      </c>
      <c r="G31" s="31"/>
      <c r="H31" s="31"/>
    </row>
    <row r="32" spans="1:8" s="15" customFormat="1" ht="27.6">
      <c r="A32" s="26">
        <v>22</v>
      </c>
      <c r="B32" s="34" t="s">
        <v>50</v>
      </c>
      <c r="C32" s="26" t="s">
        <v>22</v>
      </c>
      <c r="D32" s="35">
        <f>D15*2.5-(5*2)</f>
        <v>123.5</v>
      </c>
      <c r="E32" s="29"/>
      <c r="F32" s="30">
        <f t="shared" si="0"/>
        <v>0</v>
      </c>
      <c r="G32" s="31"/>
      <c r="H32" s="31"/>
    </row>
    <row r="33" spans="1:10" s="15" customFormat="1" ht="13.8">
      <c r="A33" s="26">
        <v>23</v>
      </c>
      <c r="B33" s="27" t="s">
        <v>25</v>
      </c>
      <c r="C33" s="26" t="s">
        <v>22</v>
      </c>
      <c r="D33" s="14">
        <f>D32</f>
        <v>123.5</v>
      </c>
      <c r="E33" s="29"/>
      <c r="F33" s="30">
        <f t="shared" si="0"/>
        <v>0</v>
      </c>
      <c r="G33" s="31"/>
      <c r="H33" s="31"/>
    </row>
    <row r="34" spans="1:10" s="15" customFormat="1" ht="13.8">
      <c r="A34" s="26">
        <v>24</v>
      </c>
      <c r="B34" s="33" t="s">
        <v>51</v>
      </c>
      <c r="C34" s="26" t="s">
        <v>9</v>
      </c>
      <c r="D34" s="14">
        <v>3</v>
      </c>
      <c r="E34" s="29"/>
      <c r="F34" s="30">
        <f t="shared" si="0"/>
        <v>0</v>
      </c>
      <c r="G34" s="31"/>
      <c r="H34" s="31"/>
    </row>
    <row r="35" spans="1:10" s="15" customFormat="1" ht="13.8">
      <c r="A35" s="26">
        <v>25</v>
      </c>
      <c r="B35" s="33" t="s">
        <v>23</v>
      </c>
      <c r="C35" s="26" t="s">
        <v>9</v>
      </c>
      <c r="D35" s="28">
        <v>1</v>
      </c>
      <c r="E35" s="29"/>
      <c r="F35" s="30">
        <f t="shared" si="0"/>
        <v>0</v>
      </c>
      <c r="G35" s="31"/>
      <c r="H35" s="31"/>
    </row>
    <row r="36" spans="1:10" s="15" customFormat="1" ht="16.2" customHeight="1">
      <c r="A36" s="36"/>
      <c r="B36" s="44" t="s">
        <v>5</v>
      </c>
      <c r="C36" s="45"/>
      <c r="D36" s="45"/>
      <c r="E36" s="46"/>
      <c r="F36" s="37">
        <f>SUM(F11:F35)</f>
        <v>0</v>
      </c>
    </row>
    <row r="37" spans="1:10" s="15" customFormat="1">
      <c r="A37" s="21"/>
      <c r="B37" s="38"/>
      <c r="C37" s="38"/>
      <c r="D37" s="38"/>
      <c r="E37" s="23"/>
    </row>
    <row r="38" spans="1:10" s="15" customFormat="1">
      <c r="A38" s="39"/>
      <c r="B38" s="2" t="s">
        <v>52</v>
      </c>
      <c r="C38" s="2"/>
      <c r="D38" s="2"/>
      <c r="E38" s="2"/>
      <c r="F38" s="2"/>
      <c r="G38" s="2"/>
      <c r="H38" s="86"/>
      <c r="I38" s="86"/>
      <c r="J38" s="86"/>
    </row>
    <row r="39" spans="1:10" s="15" customFormat="1">
      <c r="A39" s="39"/>
      <c r="B39" s="2" t="s">
        <v>53</v>
      </c>
      <c r="C39" s="2"/>
      <c r="D39" s="2"/>
      <c r="E39" s="2"/>
      <c r="F39" s="2"/>
      <c r="G39" s="2"/>
      <c r="H39" s="87"/>
      <c r="I39" s="87"/>
      <c r="J39" s="87"/>
    </row>
    <row r="40" spans="1:10" s="40" customFormat="1">
      <c r="A40" s="39"/>
      <c r="B40" s="2" t="s">
        <v>54</v>
      </c>
      <c r="C40" s="2"/>
      <c r="D40" s="2"/>
      <c r="E40" s="2"/>
      <c r="F40" s="2"/>
      <c r="G40" s="2"/>
      <c r="H40" s="87"/>
      <c r="I40" s="87"/>
      <c r="J40" s="87"/>
    </row>
    <row r="41" spans="1:10" s="15" customFormat="1">
      <c r="A41" s="39"/>
      <c r="B41" s="2" t="s">
        <v>55</v>
      </c>
      <c r="C41" s="2"/>
      <c r="D41" s="2"/>
      <c r="E41" s="2"/>
      <c r="F41" s="2"/>
      <c r="G41" s="2"/>
      <c r="H41" s="87"/>
      <c r="I41" s="87"/>
      <c r="J41" s="87"/>
    </row>
    <row r="42" spans="1:10" s="15" customFormat="1">
      <c r="A42" s="39"/>
      <c r="B42" s="2" t="s">
        <v>56</v>
      </c>
      <c r="C42" s="2"/>
      <c r="D42" s="2"/>
      <c r="E42" s="2"/>
      <c r="F42" s="2"/>
      <c r="G42" s="2"/>
      <c r="H42" s="87"/>
      <c r="I42" s="87"/>
      <c r="J42" s="87"/>
    </row>
    <row r="43" spans="1:10" s="15" customFormat="1">
      <c r="A43" s="39"/>
      <c r="B43" s="2"/>
      <c r="C43" s="2"/>
      <c r="D43" s="2"/>
      <c r="E43" s="2"/>
      <c r="F43" s="2"/>
      <c r="G43" s="2"/>
      <c r="H43" s="87"/>
      <c r="I43" s="87"/>
      <c r="J43" s="87"/>
    </row>
    <row r="44" spans="1:10" s="15" customFormat="1">
      <c r="A44" s="39"/>
      <c r="B44" s="25"/>
      <c r="C44" s="25"/>
      <c r="D44" s="25"/>
      <c r="E44" s="25"/>
      <c r="F44" s="25"/>
      <c r="G44" s="25"/>
    </row>
    <row r="45" spans="1:10" s="15" customFormat="1">
      <c r="A45" s="39"/>
      <c r="B45" s="25"/>
      <c r="C45" s="25"/>
      <c r="D45" s="25"/>
      <c r="E45" s="25"/>
      <c r="F45" s="25"/>
      <c r="G45" s="25"/>
    </row>
    <row r="46" spans="1:10" s="15" customFormat="1">
      <c r="A46" s="39"/>
      <c r="B46" s="25"/>
      <c r="C46" s="25"/>
      <c r="D46" s="25"/>
      <c r="E46" s="25"/>
      <c r="F46" s="25"/>
      <c r="G46" s="25"/>
    </row>
    <row r="47" spans="1:10" s="15" customFormat="1">
      <c r="A47" s="39"/>
      <c r="B47" s="41"/>
      <c r="C47" s="42"/>
      <c r="D47" s="42"/>
      <c r="E47" s="42"/>
      <c r="F47" s="42"/>
      <c r="G47" s="42"/>
    </row>
    <row r="48" spans="1:10" s="15" customFormat="1">
      <c r="A48" s="39"/>
      <c r="B48" s="41"/>
      <c r="C48" s="42"/>
      <c r="D48" s="42"/>
      <c r="E48" s="42"/>
      <c r="F48" s="42"/>
      <c r="G48" s="42"/>
    </row>
    <row r="49" spans="1:7" s="15" customFormat="1">
      <c r="A49" s="39"/>
      <c r="B49" s="41"/>
      <c r="C49" s="42"/>
      <c r="D49" s="42"/>
      <c r="E49" s="42"/>
      <c r="F49" s="42"/>
      <c r="G49" s="42"/>
    </row>
    <row r="50" spans="1:7" s="15" customFormat="1">
      <c r="A50" s="39"/>
      <c r="B50" s="41"/>
      <c r="C50" s="42"/>
      <c r="D50" s="42"/>
      <c r="E50" s="42"/>
      <c r="F50" s="42"/>
      <c r="G50" s="42"/>
    </row>
    <row r="51" spans="1:7" s="15" customFormat="1">
      <c r="A51" s="39"/>
      <c r="B51" s="41"/>
      <c r="C51" s="42"/>
      <c r="D51" s="42"/>
      <c r="E51" s="42"/>
      <c r="F51" s="42"/>
      <c r="G51" s="42"/>
    </row>
    <row r="52" spans="1:7" s="40" customFormat="1">
      <c r="A52" s="39"/>
      <c r="B52" s="41"/>
      <c r="C52" s="42"/>
      <c r="D52" s="42"/>
      <c r="E52" s="42"/>
      <c r="F52" s="42"/>
      <c r="G52" s="42"/>
    </row>
    <row r="53" spans="1:7" s="43" customFormat="1" ht="13.8">
      <c r="A53" s="39"/>
      <c r="B53" s="41"/>
      <c r="C53" s="42"/>
      <c r="D53" s="42"/>
      <c r="E53" s="42"/>
      <c r="F53" s="42"/>
      <c r="G53" s="42"/>
    </row>
    <row r="54" spans="1:7" s="43" customFormat="1" ht="13.8">
      <c r="A54" s="39"/>
      <c r="B54" s="41"/>
      <c r="C54" s="42"/>
      <c r="D54" s="42"/>
      <c r="E54" s="42"/>
      <c r="F54" s="42"/>
      <c r="G54" s="42"/>
    </row>
    <row r="55" spans="1:7" s="43" customFormat="1" ht="13.8">
      <c r="A55" s="39"/>
      <c r="B55" s="41"/>
      <c r="C55" s="42"/>
      <c r="D55" s="42"/>
      <c r="E55" s="42"/>
      <c r="F55" s="42"/>
      <c r="G55" s="42"/>
    </row>
    <row r="56" spans="1:7" s="43" customFormat="1" ht="13.8">
      <c r="A56" s="39"/>
      <c r="B56" s="41"/>
      <c r="C56" s="42"/>
      <c r="D56" s="42"/>
      <c r="E56" s="42"/>
      <c r="F56" s="42"/>
      <c r="G56" s="42"/>
    </row>
    <row r="57" spans="1:7" s="15" customFormat="1">
      <c r="A57" s="39"/>
      <c r="B57" s="41"/>
      <c r="C57" s="42"/>
      <c r="D57" s="42"/>
      <c r="E57" s="42"/>
      <c r="F57" s="42"/>
      <c r="G57" s="42"/>
    </row>
    <row r="58" spans="1:7" s="15" customFormat="1">
      <c r="A58" s="39"/>
      <c r="B58" s="41"/>
      <c r="C58" s="42"/>
      <c r="D58" s="42"/>
      <c r="E58" s="42"/>
      <c r="F58" s="42"/>
      <c r="G58" s="42"/>
    </row>
    <row r="59" spans="1:7" s="15" customFormat="1">
      <c r="A59" s="39"/>
      <c r="B59" s="41"/>
      <c r="C59" s="42"/>
      <c r="D59" s="42"/>
      <c r="E59" s="42"/>
      <c r="F59" s="42"/>
      <c r="G59" s="42"/>
    </row>
    <row r="60" spans="1:7" s="15" customFormat="1">
      <c r="A60" s="39"/>
      <c r="B60" s="41"/>
      <c r="C60" s="42"/>
      <c r="D60" s="42"/>
      <c r="E60" s="42"/>
      <c r="F60" s="42"/>
      <c r="G60" s="42"/>
    </row>
    <row r="61" spans="1:7" s="15" customFormat="1">
      <c r="A61" s="39"/>
      <c r="B61" s="41"/>
      <c r="C61" s="42"/>
      <c r="D61" s="42"/>
      <c r="E61" s="42"/>
      <c r="F61" s="42"/>
      <c r="G61" s="42"/>
    </row>
  </sheetData>
  <sheetProtection selectLockedCells="1" selectUnlockedCells="1"/>
  <mergeCells count="14">
    <mergeCell ref="B36:E36"/>
    <mergeCell ref="A1:G1"/>
    <mergeCell ref="A2:G2"/>
    <mergeCell ref="A3:G3"/>
    <mergeCell ref="A4:B4"/>
    <mergeCell ref="C4:G4"/>
    <mergeCell ref="A6:G6"/>
    <mergeCell ref="F8:G8"/>
    <mergeCell ref="A9:A10"/>
    <mergeCell ref="B9:B10"/>
    <mergeCell ref="C9:C10"/>
    <mergeCell ref="D9:D10"/>
    <mergeCell ref="E9:E10"/>
    <mergeCell ref="F9:F10"/>
  </mergeCells>
  <phoneticPr fontId="23" type="noConversion"/>
  <printOptions horizontalCentered="1"/>
  <pageMargins left="0.43" right="0.23622047244094491" top="0.5" bottom="0.19685039370078741" header="0.31496062992125984" footer="0.31496062992125984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5</vt:i4>
      </vt:variant>
    </vt:vector>
  </HeadingPairs>
  <TitlesOfParts>
    <vt:vector size="7" baseType="lpstr">
      <vt:lpstr>Kopsavilkums</vt:lpstr>
      <vt:lpstr>LKT</vt:lpstr>
      <vt:lpstr>Kopsavilkums!Drukas_apgabals</vt:lpstr>
      <vt:lpstr>LKT!Drukas_apgabals</vt:lpstr>
      <vt:lpstr>LKT!Drukāt_virsrakstus</vt:lpstr>
      <vt:lpstr>Kopsavilkums!Excel_BuiltIn__FilterDatabase_1</vt:lpstr>
      <vt:lpstr>Kopsavilkums!Excel_BuiltIn_Print_Area_1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Vladimirs S</dc:creator>
  <cp:lastModifiedBy>Zane Indersone</cp:lastModifiedBy>
  <cp:lastPrinted>2026-09-10T08:53:18Z</cp:lastPrinted>
  <dcterms:created xsi:type="dcterms:W3CDTF">2014-04-07T06:08:01Z</dcterms:created>
  <dcterms:modified xsi:type="dcterms:W3CDTF">2026-09-10T13:28:22Z</dcterms:modified>
</cp:coreProperties>
</file>