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2"/>
  </bookViews>
  <sheets>
    <sheet name="dalībnieki" sheetId="1" r:id="rId1"/>
    <sheet name="kopvērtējums" sheetId="2" r:id="rId2"/>
    <sheet name="Pāri_28.maijs" sheetId="3" r:id="rId3"/>
    <sheet name="Pāri_26.marts" sheetId="4" r:id="rId4"/>
    <sheet name="5.posms_Fināls" sheetId="5" r:id="rId5"/>
    <sheet name="4.posms_Fināls" sheetId="6" r:id="rId6"/>
    <sheet name="3.posms_Fināls" sheetId="7" r:id="rId7"/>
    <sheet name="2.posms_Fināls" sheetId="8" r:id="rId8"/>
    <sheet name="1.posms_Fināls" sheetId="9" r:id="rId9"/>
  </sheets>
  <definedNames>
    <definedName name="_xlnm.Print_Area" localSheetId="8">'1.posms_Fināls'!$A$1:$AN$39</definedName>
    <definedName name="_xlnm.Print_Area" localSheetId="7">'2.posms_Fināls'!$A$1:$AN$42</definedName>
    <definedName name="_xlnm.Print_Area" localSheetId="5">'4.posms_Fināls'!$A$1:$AN$42</definedName>
    <definedName name="_xlnm.Print_Area" localSheetId="4">'5.posms_Fināls'!$A$1:$AN$40</definedName>
  </definedNames>
  <calcPr fullCalcOnLoad="1"/>
</workbook>
</file>

<file path=xl/sharedStrings.xml><?xml version="1.0" encoding="utf-8"?>
<sst xmlns="http://schemas.openxmlformats.org/spreadsheetml/2006/main" count="800" uniqueCount="247">
  <si>
    <t>Max P</t>
  </si>
  <si>
    <t>65 % no Max P</t>
  </si>
  <si>
    <t>Kārtas</t>
  </si>
  <si>
    <t>29-01-2022</t>
  </si>
  <si>
    <t>Reitinga koeficents:</t>
  </si>
  <si>
    <t xml:space="preserve">     Sacensību vieta: </t>
  </si>
  <si>
    <t>Pretinieku   IK</t>
  </si>
  <si>
    <t>Bucholts</t>
  </si>
  <si>
    <t>Nr.</t>
  </si>
  <si>
    <t>Uzvārds,Vārds</t>
  </si>
  <si>
    <t>Kolektīvs         dz. vieta</t>
  </si>
  <si>
    <t>Tit.</t>
  </si>
  <si>
    <t>IK/f</t>
  </si>
  <si>
    <t>IK+</t>
  </si>
  <si>
    <t>IK/s</t>
  </si>
  <si>
    <t>R</t>
  </si>
  <si>
    <t>F-L</t>
  </si>
  <si>
    <t>V</t>
  </si>
  <si>
    <t>P</t>
  </si>
  <si>
    <t>S</t>
  </si>
  <si>
    <t>Ikop</t>
  </si>
  <si>
    <t>Buh</t>
  </si>
  <si>
    <t>Buh HiLo</t>
  </si>
  <si>
    <t>Buch.</t>
  </si>
  <si>
    <t>MIN</t>
  </si>
  <si>
    <t>MAX</t>
  </si>
  <si>
    <t>N.Buch.</t>
  </si>
  <si>
    <t>Aivars Lapiņš</t>
  </si>
  <si>
    <t xml:space="preserve">   </t>
  </si>
  <si>
    <t>Aleksejs Fiļipenko</t>
  </si>
  <si>
    <t>Andrejs Ploriņš</t>
  </si>
  <si>
    <t>Andris Lapsiņš</t>
  </si>
  <si>
    <t>Anna Terehova</t>
  </si>
  <si>
    <t>Arnis Šimens</t>
  </si>
  <si>
    <t>Daina Grigorjeva</t>
  </si>
  <si>
    <t>Edgars Muceniks</t>
  </si>
  <si>
    <t>Ilmārs Vītols</t>
  </si>
  <si>
    <t>Ilze Izbaša</t>
  </si>
  <si>
    <t>Jānis Broks</t>
  </si>
  <si>
    <t>Jānis Lapsiņš</t>
  </si>
  <si>
    <t>Māris Lapsiņš</t>
  </si>
  <si>
    <t>Mārtiņš Porietis</t>
  </si>
  <si>
    <t>Rolands Silavnieks</t>
  </si>
  <si>
    <t>BRIVS</t>
  </si>
  <si>
    <t xml:space="preserve">29.janvāris 2022 Zaķumuiža 1.posms </t>
  </si>
  <si>
    <t>Ropaži</t>
  </si>
  <si>
    <t>Ogre</t>
  </si>
  <si>
    <t>Sēja</t>
  </si>
  <si>
    <t>Zaķumuiža</t>
  </si>
  <si>
    <t>Tiesnesis: Andrejs Ploriņš</t>
  </si>
  <si>
    <t xml:space="preserve"> Vārds , Uzvārds</t>
  </si>
  <si>
    <t xml:space="preserve">6.posms  </t>
  </si>
  <si>
    <t xml:space="preserve">7.posms </t>
  </si>
  <si>
    <t xml:space="preserve">8.posms </t>
  </si>
  <si>
    <t xml:space="preserve">9.posms </t>
  </si>
  <si>
    <t>Punkti</t>
  </si>
  <si>
    <t>Vieta</t>
  </si>
  <si>
    <t>4.</t>
  </si>
  <si>
    <t>2.</t>
  </si>
  <si>
    <t>3.</t>
  </si>
  <si>
    <t>8.</t>
  </si>
  <si>
    <t>1</t>
  </si>
  <si>
    <t>1.</t>
  </si>
  <si>
    <t>6.</t>
  </si>
  <si>
    <t>2</t>
  </si>
  <si>
    <t>Rīga</t>
  </si>
  <si>
    <t>Arnis Redbergs</t>
  </si>
  <si>
    <t>3</t>
  </si>
  <si>
    <t>Mālpils</t>
  </si>
  <si>
    <t>Ādaži</t>
  </si>
  <si>
    <t>Aivars Smildziņš</t>
  </si>
  <si>
    <t>Alfons Suķis</t>
  </si>
  <si>
    <t>7.</t>
  </si>
  <si>
    <t>Salaspils</t>
  </si>
  <si>
    <t>Jānis Gradkovskis</t>
  </si>
  <si>
    <t>Normunds Laumanis</t>
  </si>
  <si>
    <t>Loja</t>
  </si>
  <si>
    <t>Aleksejs Mironovs</t>
  </si>
  <si>
    <t>Ināra More</t>
  </si>
  <si>
    <t>5.</t>
  </si>
  <si>
    <t>Alfrēds Ceplis</t>
  </si>
  <si>
    <t>Andris Briņķis</t>
  </si>
  <si>
    <t>Arvis Ukstiņš</t>
  </si>
  <si>
    <t>Tālivaldis Zagorskis</t>
  </si>
  <si>
    <t>1.posms  29.01</t>
  </si>
  <si>
    <t>n.p.k</t>
  </si>
  <si>
    <t>Vietu noteikšana, ja ir vienāds punktu skaits vairākiem spēlētājiem</t>
  </si>
  <si>
    <t>Agris Mednis</t>
  </si>
  <si>
    <t>1) Buholca koeficenta</t>
  </si>
  <si>
    <t>Tūja</t>
  </si>
  <si>
    <t>Agris Dubults</t>
  </si>
  <si>
    <t>2) Mazā buholca koeficenta</t>
  </si>
  <si>
    <t>Ainārs Gulbis</t>
  </si>
  <si>
    <t>3) Kuram no dalībniekiem turnīrā vairāk izcīnīto uzvaru</t>
  </si>
  <si>
    <t>Aivars Kolosovs</t>
  </si>
  <si>
    <t>4) kuram no dalībniekiem turnīrā mazāk zaudējumu</t>
  </si>
  <si>
    <t>5) Kurš no dalībniekiem labāk nospēlējis pēdējo kārtu</t>
  </si>
  <si>
    <t>6) Kurš no dalībniekiem labāk nospēlējis iepriekšpēdējo kārtu, utt.</t>
  </si>
  <si>
    <t>Aldis Volters</t>
  </si>
  <si>
    <t>Aleks Mironovs</t>
  </si>
  <si>
    <t>Carnikava</t>
  </si>
  <si>
    <t>Aleksandrs Tregubs</t>
  </si>
  <si>
    <t>Aleksejs Filipenko</t>
  </si>
  <si>
    <t>Alfrēds Ozoliņš</t>
  </si>
  <si>
    <t>Alfrēds Probaks</t>
  </si>
  <si>
    <t>Alvis Balodis</t>
  </si>
  <si>
    <t>Andis Kušķis</t>
  </si>
  <si>
    <t>Andis Neļķe</t>
  </si>
  <si>
    <t>Andris Andersons</t>
  </si>
  <si>
    <t>Dārzciems</t>
  </si>
  <si>
    <t>Andris Balodis</t>
  </si>
  <si>
    <t>Andris Bērziņš</t>
  </si>
  <si>
    <t>Baltezers</t>
  </si>
  <si>
    <t>Andris Gulbis</t>
  </si>
  <si>
    <t>Andris Lagzdiņš</t>
  </si>
  <si>
    <t>Andris Rozentāls</t>
  </si>
  <si>
    <t>Arkādijs Možins</t>
  </si>
  <si>
    <t>Arnis Garjānis</t>
  </si>
  <si>
    <t>Arnis Kaķītis</t>
  </si>
  <si>
    <t>Atvars Ozoliņš</t>
  </si>
  <si>
    <t>Āris Bumbieris</t>
  </si>
  <si>
    <t>Āris Ozoliņš</t>
  </si>
  <si>
    <t>Pociems</t>
  </si>
  <si>
    <t>Boriss Prohorovs</t>
  </si>
  <si>
    <t>Dmitrijs Gordejevs</t>
  </si>
  <si>
    <t>Dominiks Roseti</t>
  </si>
  <si>
    <t>Edgars Komarovs</t>
  </si>
  <si>
    <t>Edgars Lakstīgala</t>
  </si>
  <si>
    <t>Edgars Podziņš</t>
  </si>
  <si>
    <t>Einārs Svarinskis</t>
  </si>
  <si>
    <t>Ēriks Gumbelis</t>
  </si>
  <si>
    <t>Genādijs Pavlovs</t>
  </si>
  <si>
    <t>Gints Uskurs</t>
  </si>
  <si>
    <t>Guntars Andersons</t>
  </si>
  <si>
    <t>Harijs Nipkens</t>
  </si>
  <si>
    <t>Igors Bondars</t>
  </si>
  <si>
    <t>Ilmārs Fremanis</t>
  </si>
  <si>
    <t>Silakrogs</t>
  </si>
  <si>
    <t>Inna Migunova</t>
  </si>
  <si>
    <t>Ivars Vaļenieks</t>
  </si>
  <si>
    <t>Jelgava</t>
  </si>
  <si>
    <t>Iveta Nastoviča</t>
  </si>
  <si>
    <t>Jānis Dārznieks</t>
  </si>
  <si>
    <t>Jānis Dišereits</t>
  </si>
  <si>
    <t>Jānis Dišreits</t>
  </si>
  <si>
    <t>Jānis Helmanis</t>
  </si>
  <si>
    <t>Ulbroka</t>
  </si>
  <si>
    <t>Jānis Kusiņš</t>
  </si>
  <si>
    <t>Baldone</t>
  </si>
  <si>
    <t>Jānis Lūcis</t>
  </si>
  <si>
    <t>Jānis Sējāns</t>
  </si>
  <si>
    <t>Juris Cirvelis</t>
  </si>
  <si>
    <t>Juris Jonaitis</t>
  </si>
  <si>
    <t>Juris Krastiņš</t>
  </si>
  <si>
    <t>Kaspars Šilo</t>
  </si>
  <si>
    <t>Kristīne Belkovska</t>
  </si>
  <si>
    <t>Lauris Ābols</t>
  </si>
  <si>
    <t>Līči</t>
  </si>
  <si>
    <t>Matīss Deksnis</t>
  </si>
  <si>
    <t>Mārtiņš Dišereits</t>
  </si>
  <si>
    <t>Mārtiņš Kaķītis</t>
  </si>
  <si>
    <t>Mihails Pinduss</t>
  </si>
  <si>
    <t>Nils Rēders</t>
  </si>
  <si>
    <t>Norberts Nikitenko</t>
  </si>
  <si>
    <t>Olga Gusjkova</t>
  </si>
  <si>
    <t>Oskars Janbergs</t>
  </si>
  <si>
    <t>Oskars Lipovskis</t>
  </si>
  <si>
    <t>Osvalds Priede</t>
  </si>
  <si>
    <t>Raimonds Narusevičs</t>
  </si>
  <si>
    <t>Rainers Kreitāls</t>
  </si>
  <si>
    <t>Raitis Cirvelis</t>
  </si>
  <si>
    <t>Skulte</t>
  </si>
  <si>
    <t>RaivoVīksa</t>
  </si>
  <si>
    <t>Rihards Lebedeks</t>
  </si>
  <si>
    <t>Pabaži</t>
  </si>
  <si>
    <t>Rolands Silaunieks</t>
  </si>
  <si>
    <t>Rolands Šakins</t>
  </si>
  <si>
    <t>Rūdolfs Petrovskis</t>
  </si>
  <si>
    <t>Tatjana Rakojeda</t>
  </si>
  <si>
    <t>Toms Cirvelis</t>
  </si>
  <si>
    <t>Toms Pulle</t>
  </si>
  <si>
    <t>Udis Rubezis</t>
  </si>
  <si>
    <t>Uldis Gaspersons</t>
  </si>
  <si>
    <t>Uldis Slemis</t>
  </si>
  <si>
    <t>Uldis Slenijs</t>
  </si>
  <si>
    <t>Uvis Lapsiņš</t>
  </si>
  <si>
    <t>Vadims Antonovs</t>
  </si>
  <si>
    <t>Valdis Čunka</t>
  </si>
  <si>
    <t>Valērijs Ivanovs</t>
  </si>
  <si>
    <t>Aizkraukle</t>
  </si>
  <si>
    <t>Valērijs Vēļcinskis</t>
  </si>
  <si>
    <t>Velga Nestore</t>
  </si>
  <si>
    <t>Viesturs Bērziņš</t>
  </si>
  <si>
    <t>Viktors Vitkovskis</t>
  </si>
  <si>
    <t>Viktors Zagradskis</t>
  </si>
  <si>
    <t>Vitālijs Beinarts</t>
  </si>
  <si>
    <t>Krasnojarsk</t>
  </si>
  <si>
    <t>Vjačeslavs Ņižņaks</t>
  </si>
  <si>
    <t>Voldemārs Susejs</t>
  </si>
  <si>
    <t>Voldemārs Šubrovskis</t>
  </si>
  <si>
    <t>19-02-2022</t>
  </si>
  <si>
    <t xml:space="preserve"> Ilmārs Vītols</t>
  </si>
  <si>
    <t xml:space="preserve"> Aivars Lapiņš</t>
  </si>
  <si>
    <t>Anna Terhova</t>
  </si>
  <si>
    <t>Rolands Silenieks</t>
  </si>
  <si>
    <t xml:space="preserve">19.februāris 2022 Zaķumuiža 2.posms </t>
  </si>
  <si>
    <t>2.posms 19.02</t>
  </si>
  <si>
    <t>#</t>
  </si>
  <si>
    <t>dalībnieks</t>
  </si>
  <si>
    <t>Seti</t>
  </si>
  <si>
    <t>-</t>
  </si>
  <si>
    <t>Edgars Mucenieks</t>
  </si>
  <si>
    <t>Modris Liepiņlausks</t>
  </si>
  <si>
    <t>Alfons Šuķis</t>
  </si>
  <si>
    <t>Aldis Veikšējs</t>
  </si>
  <si>
    <t>Aivars Smidziņš</t>
  </si>
  <si>
    <t>Aigars Sakne</t>
  </si>
  <si>
    <t>26.marts 2022 Zaķumuiža pāru spēles novusā</t>
  </si>
  <si>
    <t>Modris Kārkliņš</t>
  </si>
  <si>
    <t>9/10</t>
  </si>
  <si>
    <t xml:space="preserve">19.marts 2022 Zaķumuiža 3.posms </t>
  </si>
  <si>
    <t>3.posms 19.03</t>
  </si>
  <si>
    <t>16-04-2022</t>
  </si>
  <si>
    <t>Elvis Šaurins</t>
  </si>
  <si>
    <t>4.posms 16 .04</t>
  </si>
  <si>
    <t>4</t>
  </si>
  <si>
    <t>5</t>
  </si>
  <si>
    <t>6</t>
  </si>
  <si>
    <t>Ropažu pagasta 2022. gada čempionāts novusā</t>
  </si>
  <si>
    <t xml:space="preserve">16.aprīlis 2022 Zaķumuiža 4.posms </t>
  </si>
  <si>
    <t>14-05-2022</t>
  </si>
  <si>
    <t xml:space="preserve">14.maijs 2022 Zaķumuiža 5.posms </t>
  </si>
  <si>
    <t>5.posms 14.05</t>
  </si>
  <si>
    <t>7</t>
  </si>
  <si>
    <t>8</t>
  </si>
  <si>
    <t>9/13</t>
  </si>
  <si>
    <t>14</t>
  </si>
  <si>
    <t>15/17</t>
  </si>
  <si>
    <t>18/19</t>
  </si>
  <si>
    <t>Kopvērtējums pēc 5.posma</t>
  </si>
  <si>
    <t>Kārlis Spēlmanis</t>
  </si>
  <si>
    <t>28.maijs 2022 Zaķumuiža pāru spēles novusā</t>
  </si>
  <si>
    <t>Aivars Rudzītis</t>
  </si>
  <si>
    <t>0</t>
  </si>
  <si>
    <t>Par 4-5.vietu</t>
  </si>
  <si>
    <t>+1</t>
  </si>
  <si>
    <t>-1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</si>
</sst>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115">
    <font>
      <sz val="10"/>
      <name val="Arial"/>
      <family val="0"/>
    </font>
    <font>
      <sz val="11"/>
      <color indexed="8"/>
      <name val="Calibri"/>
      <family val="2"/>
    </font>
    <font>
      <b/>
      <i/>
      <sz val="20"/>
      <name val="Times New Roman"/>
      <family val="1"/>
    </font>
    <font>
      <b/>
      <sz val="14"/>
      <color indexed="10"/>
      <name val="Times New Roman"/>
      <family val="1"/>
    </font>
    <font>
      <b/>
      <sz val="10"/>
      <name val="Arial"/>
      <family val="2"/>
    </font>
    <font>
      <sz val="10"/>
      <color indexed="10"/>
      <name val="Arial"/>
      <family val="2"/>
    </font>
    <font>
      <sz val="12"/>
      <name val="Times New Roman"/>
      <family val="1"/>
    </font>
    <font>
      <b/>
      <sz val="12"/>
      <name val="Times New Roman"/>
      <family val="1"/>
    </font>
    <font>
      <b/>
      <sz val="10"/>
      <name val="Times New Roman"/>
      <family val="1"/>
    </font>
    <font>
      <sz val="12"/>
      <color indexed="10"/>
      <name val="Times New Roman"/>
      <family val="1"/>
    </font>
    <font>
      <b/>
      <sz val="9"/>
      <name val="Arial"/>
      <family val="2"/>
    </font>
    <font>
      <b/>
      <sz val="10"/>
      <color indexed="10"/>
      <name val="Arial"/>
      <family val="2"/>
    </font>
    <font>
      <sz val="10"/>
      <color indexed="8"/>
      <name val="Arial"/>
      <family val="2"/>
    </font>
    <font>
      <b/>
      <sz val="11"/>
      <name val="Arial"/>
      <family val="2"/>
    </font>
    <font>
      <sz val="11"/>
      <name val="Arial"/>
      <family val="2"/>
    </font>
    <font>
      <sz val="8"/>
      <name val="Arial"/>
      <family val="2"/>
    </font>
    <font>
      <sz val="8"/>
      <color indexed="10"/>
      <name val="Arial"/>
      <family val="2"/>
    </font>
    <font>
      <sz val="10"/>
      <color indexed="9"/>
      <name val="Arial"/>
      <family val="2"/>
    </font>
    <font>
      <sz val="9"/>
      <name val="Arial"/>
      <family val="2"/>
    </font>
    <font>
      <sz val="9"/>
      <color indexed="9"/>
      <name val="Arial"/>
      <family val="2"/>
    </font>
    <font>
      <b/>
      <sz val="10"/>
      <color indexed="9"/>
      <name val="Arial"/>
      <family val="2"/>
    </font>
    <font>
      <sz val="8"/>
      <color indexed="8"/>
      <name val="Arial"/>
      <family val="2"/>
    </font>
    <font>
      <b/>
      <sz val="9"/>
      <color indexed="14"/>
      <name val="Arial"/>
      <family val="2"/>
    </font>
    <font>
      <b/>
      <sz val="8"/>
      <color indexed="60"/>
      <name val="Arial Narrow"/>
      <family val="2"/>
    </font>
    <font>
      <b/>
      <sz val="10"/>
      <color indexed="8"/>
      <name val="Arial"/>
      <family val="2"/>
    </font>
    <font>
      <b/>
      <sz val="11"/>
      <color indexed="8"/>
      <name val="Arial"/>
      <family val="2"/>
    </font>
    <font>
      <b/>
      <sz val="11"/>
      <color indexed="60"/>
      <name val="Arial"/>
      <family val="2"/>
    </font>
    <font>
      <b/>
      <i/>
      <sz val="11"/>
      <name val="Arial"/>
      <family val="2"/>
    </font>
    <font>
      <sz val="10"/>
      <color indexed="22"/>
      <name val="Arial"/>
      <family val="2"/>
    </font>
    <font>
      <sz val="14"/>
      <color indexed="22"/>
      <name val="Arial"/>
      <family val="2"/>
    </font>
    <font>
      <b/>
      <sz val="11"/>
      <color indexed="52"/>
      <name val="Calibri"/>
      <family val="2"/>
    </font>
    <font>
      <b/>
      <sz val="10"/>
      <color indexed="8"/>
      <name val="Calibri"/>
      <family val="2"/>
    </font>
    <font>
      <sz val="8"/>
      <color indexed="8"/>
      <name val="Arial Narrow"/>
      <family val="2"/>
    </font>
    <font>
      <b/>
      <sz val="10"/>
      <color indexed="60"/>
      <name val="Arial"/>
      <family val="2"/>
    </font>
    <font>
      <b/>
      <sz val="12"/>
      <color indexed="60"/>
      <name val="Calibri"/>
      <family val="2"/>
    </font>
    <font>
      <b/>
      <sz val="10"/>
      <color indexed="62"/>
      <name val="Arial"/>
      <family val="2"/>
    </font>
    <font>
      <b/>
      <sz val="12"/>
      <color indexed="8"/>
      <name val="Arial Black"/>
      <family val="2"/>
    </font>
    <font>
      <sz val="10"/>
      <color indexed="8"/>
      <name val="Verdana"/>
      <family val="2"/>
    </font>
    <font>
      <sz val="10"/>
      <color indexed="12"/>
      <name val="Verdana"/>
      <family val="2"/>
    </font>
    <font>
      <b/>
      <sz val="16"/>
      <color indexed="8"/>
      <name val="Arial Black"/>
      <family val="2"/>
    </font>
    <font>
      <b/>
      <sz val="11"/>
      <color indexed="36"/>
      <name val="Calibri"/>
      <family val="2"/>
    </font>
    <font>
      <b/>
      <sz val="12"/>
      <name val="Arial"/>
      <family val="2"/>
    </font>
    <font>
      <b/>
      <sz val="12"/>
      <color indexed="8"/>
      <name val="Calibri"/>
      <family val="2"/>
    </font>
    <font>
      <b/>
      <sz val="8"/>
      <name val="Arial"/>
      <family val="2"/>
    </font>
    <font>
      <sz val="14"/>
      <color indexed="9"/>
      <name val="Tahoma"/>
      <family val="2"/>
    </font>
    <font>
      <b/>
      <sz val="18"/>
      <name val="Arial"/>
      <family val="2"/>
    </font>
    <font>
      <b/>
      <sz val="11"/>
      <color indexed="8"/>
      <name val="Arial Black"/>
      <family val="2"/>
    </font>
    <font>
      <b/>
      <sz val="14"/>
      <name val="Arial"/>
      <family val="2"/>
    </font>
    <font>
      <sz val="16"/>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30"/>
      <name val="Arial Narrow"/>
      <family val="2"/>
    </font>
    <font>
      <sz val="8"/>
      <color indexed="9"/>
      <name val="Arial"/>
      <family val="2"/>
    </font>
    <font>
      <b/>
      <sz val="11"/>
      <color indexed="10"/>
      <name val="Arial Narrow"/>
      <family val="2"/>
    </font>
    <font>
      <b/>
      <sz val="11"/>
      <color indexed="10"/>
      <name val="Arial"/>
      <family val="2"/>
    </font>
    <font>
      <b/>
      <sz val="10"/>
      <color indexed="13"/>
      <name val="Arial"/>
      <family val="2"/>
    </font>
    <font>
      <sz val="10"/>
      <color indexed="10"/>
      <name val="Verdana"/>
      <family val="2"/>
    </font>
    <font>
      <sz val="10"/>
      <color indexed="17"/>
      <name val="Verdana"/>
      <family val="2"/>
    </font>
    <font>
      <sz val="10"/>
      <color indexed="17"/>
      <name val="Arial"/>
      <family val="2"/>
    </font>
    <font>
      <b/>
      <sz val="10"/>
      <color indexed="17"/>
      <name val="Verdana"/>
      <family val="2"/>
    </font>
    <font>
      <sz val="10"/>
      <color indexed="30"/>
      <name val="Verdana"/>
      <family val="2"/>
    </font>
    <font>
      <sz val="10"/>
      <color indexed="30"/>
      <name val="Arial"/>
      <family val="2"/>
    </font>
    <font>
      <b/>
      <sz val="10"/>
      <color indexed="10"/>
      <name val="Verdana"/>
      <family val="2"/>
    </font>
    <font>
      <b/>
      <sz val="8"/>
      <color indexed="9"/>
      <name val="Arial"/>
      <family val="2"/>
    </font>
    <font>
      <sz val="9"/>
      <color indexed="8"/>
      <name val="Tahoma"/>
      <family val="2"/>
    </font>
    <font>
      <b/>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b/>
      <sz val="11"/>
      <color rgb="FF0070C0"/>
      <name val="Arial Narrow"/>
      <family val="2"/>
    </font>
    <font>
      <sz val="8"/>
      <color theme="0"/>
      <name val="Arial"/>
      <family val="2"/>
    </font>
    <font>
      <sz val="9"/>
      <color theme="0"/>
      <name val="Arial"/>
      <family val="2"/>
    </font>
    <font>
      <b/>
      <sz val="11"/>
      <color rgb="FFFF0000"/>
      <name val="Arial Narrow"/>
      <family val="2"/>
    </font>
    <font>
      <b/>
      <sz val="11"/>
      <color theme="1"/>
      <name val="Arial"/>
      <family val="2"/>
    </font>
    <font>
      <b/>
      <sz val="11"/>
      <color rgb="FFFF0000"/>
      <name val="Arial"/>
      <family val="2"/>
    </font>
    <font>
      <b/>
      <sz val="10"/>
      <color rgb="FFFFFF00"/>
      <name val="Arial"/>
      <family val="2"/>
    </font>
    <font>
      <sz val="10"/>
      <color rgb="FFFF0000"/>
      <name val="Verdana"/>
      <family val="2"/>
    </font>
    <font>
      <sz val="10"/>
      <color rgb="FF00B050"/>
      <name val="Verdana"/>
      <family val="2"/>
    </font>
    <font>
      <sz val="10"/>
      <color rgb="FF00B050"/>
      <name val="Arial"/>
      <family val="2"/>
    </font>
    <font>
      <b/>
      <sz val="10"/>
      <color rgb="FF00B050"/>
      <name val="Verdana"/>
      <family val="2"/>
    </font>
    <font>
      <sz val="10"/>
      <color rgb="FF0070C0"/>
      <name val="Verdana"/>
      <family val="2"/>
    </font>
    <font>
      <sz val="10"/>
      <color rgb="FF0070C0"/>
      <name val="Arial"/>
      <family val="2"/>
    </font>
    <font>
      <b/>
      <sz val="10"/>
      <color rgb="FFFF0000"/>
      <name val="Verdana"/>
      <family val="2"/>
    </font>
    <font>
      <b/>
      <sz val="10"/>
      <color rgb="FFFF0000"/>
      <name val="Arial"/>
      <family val="2"/>
    </font>
    <font>
      <b/>
      <sz val="16"/>
      <color theme="1"/>
      <name val="Arial Black"/>
      <family val="2"/>
    </font>
    <font>
      <b/>
      <sz val="8"/>
      <color theme="0"/>
      <name val="Arial"/>
      <family val="2"/>
    </font>
    <font>
      <sz val="9"/>
      <color theme="1"/>
      <name val="Tahoma"/>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
      <patternFill patternType="solid">
        <fgColor indexed="10"/>
        <bgColor indexed="64"/>
      </patternFill>
    </fill>
    <fill>
      <patternFill patternType="solid">
        <fgColor indexed="60"/>
        <bgColor indexed="64"/>
      </patternFill>
    </fill>
    <fill>
      <patternFill patternType="solid">
        <fgColor rgb="FF00B0F0"/>
        <bgColor indexed="64"/>
      </patternFill>
    </fill>
    <fill>
      <patternFill patternType="solid">
        <fgColor theme="2" tint="-0.09996999800205231"/>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style="hair"/>
      <bottom style="hair"/>
    </border>
    <border>
      <left style="hair"/>
      <right style="hair"/>
      <top style="hair"/>
      <bottom style="hair"/>
    </border>
    <border>
      <left style="thin"/>
      <right style="thin">
        <color indexed="8"/>
      </right>
      <top style="thin"/>
      <bottom/>
    </border>
    <border>
      <left/>
      <right style="hair"/>
      <top style="thin"/>
      <bottom>
        <color indexed="63"/>
      </bottom>
    </border>
    <border>
      <left style="hair"/>
      <right style="thin"/>
      <top style="thin"/>
      <bottom>
        <color indexed="63"/>
      </bottom>
    </border>
    <border>
      <left/>
      <right style="thin"/>
      <top style="thin"/>
      <bottom/>
    </border>
    <border>
      <left style="thin"/>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hair"/>
      <top style="thin"/>
      <bottom style="hair"/>
    </border>
    <border>
      <left style="hair"/>
      <right style="thin"/>
      <top style="thin"/>
      <bottom style="hair"/>
    </border>
    <border>
      <left style="thin"/>
      <right style="hair">
        <color indexed="8"/>
      </right>
      <top style="thin"/>
      <bottom style="hair"/>
    </border>
    <border>
      <left style="hair">
        <color indexed="8"/>
      </left>
      <right style="thin"/>
      <top style="thin"/>
      <bottom>
        <color indexed="63"/>
      </bottom>
    </border>
    <border>
      <left style="thin"/>
      <right style="hair">
        <color indexed="8"/>
      </right>
      <top style="thin"/>
      <bottom>
        <color indexed="63"/>
      </bottom>
    </border>
    <border>
      <left style="hair">
        <color indexed="8"/>
      </left>
      <right style="thin"/>
      <top style="thin"/>
      <bottom style="hair"/>
    </border>
    <border>
      <left style="thin"/>
      <right style="hair"/>
      <top style="thin"/>
      <bottom style="hair"/>
    </border>
    <border>
      <left style="thin"/>
      <right style="hair"/>
      <top style="thin"/>
      <bottom>
        <color indexed="63"/>
      </bottom>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thin"/>
      <top style="hair"/>
      <bottom style="hair"/>
    </border>
    <border>
      <left style="thin"/>
      <right style="hair"/>
      <top style="hair"/>
      <bottom style="hair"/>
    </border>
    <border>
      <left style="thin"/>
      <right style="hair">
        <color indexed="8"/>
      </right>
      <top style="hair"/>
      <bottom style="hair"/>
    </border>
    <border>
      <left style="hair">
        <color indexed="8"/>
      </left>
      <right style="thin"/>
      <top>
        <color indexed="63"/>
      </top>
      <bottom style="hair"/>
    </border>
    <border>
      <left style="thin"/>
      <right style="hair">
        <color indexed="8"/>
      </right>
      <top>
        <color indexed="63"/>
      </top>
      <bottom style="hair"/>
    </border>
    <border>
      <left style="hair">
        <color indexed="8"/>
      </left>
      <right style="thin"/>
      <top style="hair"/>
      <bottom style="hair"/>
    </border>
    <border>
      <left style="thin"/>
      <right style="hair">
        <color indexed="8"/>
      </right>
      <top style="hair"/>
      <bottom>
        <color indexed="63"/>
      </bottom>
    </border>
    <border>
      <left style="thin"/>
      <right style="hair"/>
      <top>
        <color indexed="63"/>
      </top>
      <bottom style="hair"/>
    </border>
    <border>
      <left style="hair"/>
      <right style="thin"/>
      <top>
        <color indexed="63"/>
      </top>
      <bottom style="hair"/>
    </border>
    <border>
      <left style="thin"/>
      <right style="hair"/>
      <top>
        <color indexed="63"/>
      </top>
      <bottom>
        <color indexed="63"/>
      </bottom>
    </border>
    <border>
      <left style="thin"/>
      <right style="hair"/>
      <top style="hair"/>
      <bottom>
        <color indexed="63"/>
      </bottom>
    </border>
    <border>
      <left style="thin"/>
      <right style="thin"/>
      <top>
        <color indexed="63"/>
      </top>
      <bottom style="thin"/>
    </border>
    <border>
      <left style="thin"/>
      <right style="thin"/>
      <top style="thin"/>
      <bottom style="thin"/>
    </border>
    <border>
      <left/>
      <right style="thin">
        <color indexed="55"/>
      </right>
      <top/>
      <bottom/>
    </border>
    <border>
      <left style="thin"/>
      <right/>
      <top style="thin"/>
      <bottom style="thin"/>
    </border>
    <border>
      <left/>
      <right style="thin"/>
      <top style="thin"/>
      <bottom style="thin"/>
    </border>
    <border>
      <left/>
      <right/>
      <top style="thin"/>
      <bottom style="thin"/>
    </border>
    <border>
      <left style="thin"/>
      <right/>
      <top/>
      <bottom style="thin"/>
    </border>
    <border>
      <left/>
      <right/>
      <top/>
      <bottom style="thin"/>
    </border>
    <border>
      <left/>
      <right style="thin"/>
      <top/>
      <bottom style="thin"/>
    </border>
    <border>
      <left style="thin">
        <color indexed="55"/>
      </left>
      <right/>
      <top style="thin">
        <color indexed="55"/>
      </top>
      <bottom/>
    </border>
    <border>
      <left/>
      <right/>
      <top style="thin">
        <color indexed="55"/>
      </top>
      <bottom/>
    </border>
    <border>
      <left/>
      <right/>
      <top style="thin"/>
      <bottom/>
    </border>
    <border>
      <left style="thin"/>
      <right/>
      <top/>
      <bottom/>
    </border>
    <border>
      <left/>
      <right style="thin"/>
      <top/>
      <bottom/>
    </border>
    <border>
      <left>
        <color indexed="63"/>
      </left>
      <right style="hair"/>
      <top style="thin"/>
      <bottom style="hair"/>
    </border>
    <border>
      <left style="thin"/>
      <right>
        <color indexed="63"/>
      </right>
      <top style="thin"/>
      <bottom style="hair"/>
    </border>
    <border>
      <left style="thin"/>
      <right>
        <color indexed="63"/>
      </right>
      <top style="hair"/>
      <bottom style="hair"/>
    </border>
    <border>
      <left style="hair"/>
      <right>
        <color indexed="63"/>
      </right>
      <top style="thin"/>
      <bottom style="hair"/>
    </border>
    <border>
      <left>
        <color indexed="63"/>
      </left>
      <right>
        <color indexed="63"/>
      </right>
      <top style="hair"/>
      <bottom style="hair"/>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right/>
      <top/>
      <bottom style="thin">
        <color indexed="55"/>
      </bottom>
    </border>
    <border>
      <left style="thin">
        <color indexed="8"/>
      </left>
      <right style="thin"/>
      <top style="thin"/>
      <bottom/>
    </border>
    <border>
      <left>
        <color indexed="63"/>
      </left>
      <right>
        <color indexed="63"/>
      </right>
      <top style="thin">
        <color indexed="23"/>
      </top>
      <bottom>
        <color indexed="63"/>
      </bottom>
    </border>
  </borders>
  <cellStyleXfs count="75">
    <xf numFmtId="0" fontId="0" fillId="0" borderId="0">
      <alignment/>
      <protection/>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1"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1" fillId="27" borderId="0" applyNumberFormat="0" applyBorder="0" applyAlignment="0" applyProtection="0"/>
    <xf numFmtId="0" fontId="82" fillId="28" borderId="1" applyNumberFormat="0" applyAlignment="0" applyProtection="0"/>
    <xf numFmtId="0" fontId="30" fillId="29" borderId="2" applyNumberFormat="0" applyAlignment="0" applyProtection="0"/>
    <xf numFmtId="0" fontId="83" fillId="30" borderId="3" applyNumberFormat="0" applyAlignment="0" applyProtection="0"/>
    <xf numFmtId="43" fontId="79" fillId="0" borderId="0" applyFont="0" applyFill="0" applyBorder="0" applyAlignment="0" applyProtection="0"/>
    <xf numFmtId="41" fontId="79" fillId="0" borderId="0" applyFont="0" applyFill="0" applyBorder="0" applyAlignment="0" applyProtection="0"/>
    <xf numFmtId="44" fontId="79" fillId="0" borderId="0" applyFont="0" applyFill="0" applyBorder="0" applyAlignment="0" applyProtection="0"/>
    <xf numFmtId="42" fontId="79" fillId="0" borderId="0" applyFont="0" applyFill="0" applyBorder="0" applyAlignment="0" applyProtection="0"/>
    <xf numFmtId="0" fontId="84" fillId="0" borderId="0" applyNumberFormat="0" applyFill="0" applyBorder="0" applyAlignment="0" applyProtection="0"/>
    <xf numFmtId="0" fontId="85" fillId="31" borderId="0" applyNumberFormat="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2" borderId="1" applyNumberFormat="0" applyAlignment="0" applyProtection="0"/>
    <xf numFmtId="0" fontId="90" fillId="0" borderId="7" applyNumberFormat="0" applyFill="0" applyAlignment="0" applyProtection="0"/>
    <xf numFmtId="0" fontId="91"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34" borderId="8" applyNumberFormat="0" applyFont="0" applyAlignment="0" applyProtection="0"/>
    <xf numFmtId="0" fontId="0" fillId="35" borderId="9" applyNumberFormat="0" applyFont="0" applyAlignment="0" applyProtection="0"/>
    <xf numFmtId="0" fontId="92" fillId="28" borderId="10" applyNumberFormat="0" applyAlignment="0" applyProtection="0"/>
    <xf numFmtId="9" fontId="79" fillId="0" borderId="0" applyFont="0" applyFill="0" applyBorder="0" applyAlignment="0" applyProtection="0"/>
    <xf numFmtId="0" fontId="93" fillId="0" borderId="0" applyNumberFormat="0" applyFill="0" applyBorder="0" applyAlignment="0" applyProtection="0"/>
    <xf numFmtId="0" fontId="94" fillId="0" borderId="11" applyNumberFormat="0" applyFill="0" applyAlignment="0" applyProtection="0"/>
    <xf numFmtId="0" fontId="95" fillId="0" borderId="0" applyNumberFormat="0" applyFill="0" applyBorder="0" applyAlignment="0" applyProtection="0"/>
  </cellStyleXfs>
  <cellXfs count="596">
    <xf numFmtId="0" fontId="0" fillId="0" borderId="0" xfId="0" applyAlignment="1">
      <alignment/>
    </xf>
    <xf numFmtId="0" fontId="0" fillId="36" borderId="0" xfId="0" applyFill="1" applyAlignment="1">
      <alignment/>
    </xf>
    <xf numFmtId="0" fontId="3" fillId="36" borderId="0" xfId="0" applyFont="1" applyFill="1" applyAlignment="1">
      <alignment horizontal="center"/>
    </xf>
    <xf numFmtId="0" fontId="4" fillId="37" borderId="12" xfId="0" applyFont="1" applyFill="1" applyBorder="1" applyAlignment="1">
      <alignment horizontal="center"/>
    </xf>
    <xf numFmtId="1" fontId="4" fillId="37" borderId="12" xfId="0" applyNumberFormat="1" applyFont="1" applyFill="1" applyBorder="1" applyAlignment="1">
      <alignment horizontal="center"/>
    </xf>
    <xf numFmtId="1" fontId="4" fillId="37" borderId="13" xfId="0" applyNumberFormat="1" applyFont="1" applyFill="1" applyBorder="1" applyAlignment="1">
      <alignment horizontal="center"/>
    </xf>
    <xf numFmtId="0" fontId="0" fillId="36" borderId="0" xfId="0" applyFont="1" applyFill="1" applyAlignment="1">
      <alignment/>
    </xf>
    <xf numFmtId="0" fontId="0" fillId="0" borderId="0" xfId="0" applyFont="1" applyFill="1" applyAlignment="1">
      <alignment/>
    </xf>
    <xf numFmtId="0" fontId="2" fillId="36" borderId="0" xfId="0" applyFont="1" applyFill="1" applyAlignment="1">
      <alignment/>
    </xf>
    <xf numFmtId="0" fontId="5" fillId="36" borderId="0" xfId="0" applyFont="1" applyFill="1" applyAlignment="1">
      <alignment/>
    </xf>
    <xf numFmtId="0" fontId="6" fillId="36" borderId="0" xfId="0" applyFont="1" applyFill="1" applyAlignment="1">
      <alignment/>
    </xf>
    <xf numFmtId="2" fontId="8" fillId="36" borderId="0" xfId="0" applyNumberFormat="1" applyFont="1" applyFill="1" applyAlignment="1">
      <alignment horizontal="center"/>
    </xf>
    <xf numFmtId="0" fontId="9" fillId="36" borderId="0" xfId="0" applyFont="1" applyFill="1" applyBorder="1" applyAlignment="1">
      <alignment horizontal="right"/>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10" fillId="38" borderId="16" xfId="0" applyFont="1" applyFill="1" applyBorder="1" applyAlignment="1">
      <alignment horizontal="center" vertical="center" wrapText="1"/>
    </xf>
    <xf numFmtId="0" fontId="10" fillId="38" borderId="17" xfId="0" applyFont="1" applyFill="1" applyBorder="1" applyAlignment="1">
      <alignment horizontal="center" vertical="center" wrapText="1"/>
    </xf>
    <xf numFmtId="0" fontId="10" fillId="38" borderId="17" xfId="0" applyFont="1" applyFill="1" applyBorder="1" applyAlignment="1">
      <alignment horizontal="center" vertical="center"/>
    </xf>
    <xf numFmtId="0" fontId="10" fillId="38" borderId="18" xfId="0" applyFont="1" applyFill="1" applyBorder="1" applyAlignment="1">
      <alignment horizontal="center" vertical="center"/>
    </xf>
    <xf numFmtId="0" fontId="10" fillId="38" borderId="19" xfId="0" applyFont="1" applyFill="1" applyBorder="1" applyAlignment="1">
      <alignment horizontal="center" vertical="center" wrapText="1"/>
    </xf>
    <xf numFmtId="0" fontId="11" fillId="36" borderId="0" xfId="0" applyFont="1" applyFill="1" applyBorder="1" applyAlignment="1" applyProtection="1">
      <alignment horizontal="center" vertical="center"/>
      <protection hidden="1"/>
    </xf>
    <xf numFmtId="0" fontId="4" fillId="38" borderId="18" xfId="0" applyFont="1" applyFill="1" applyBorder="1" applyAlignment="1">
      <alignment horizontal="center" vertical="center"/>
    </xf>
    <xf numFmtId="0" fontId="4" fillId="36" borderId="0" xfId="0" applyFont="1" applyFill="1" applyAlignment="1">
      <alignment vertical="center"/>
    </xf>
    <xf numFmtId="0" fontId="10" fillId="38" borderId="18" xfId="0" applyFont="1" applyFill="1" applyBorder="1" applyAlignment="1">
      <alignment horizontal="center" vertical="center"/>
    </xf>
    <xf numFmtId="0" fontId="4" fillId="38" borderId="18" xfId="0" applyFont="1" applyFill="1" applyBorder="1" applyAlignment="1">
      <alignment vertical="center"/>
    </xf>
    <xf numFmtId="1" fontId="4" fillId="36" borderId="20" xfId="0" applyNumberFormat="1" applyFont="1" applyFill="1" applyBorder="1" applyAlignment="1">
      <alignment horizontal="center" vertical="center"/>
    </xf>
    <xf numFmtId="1" fontId="12" fillId="36" borderId="21" xfId="0" applyNumberFormat="1" applyFont="1" applyFill="1" applyBorder="1" applyAlignment="1">
      <alignment horizontal="center" vertical="center"/>
    </xf>
    <xf numFmtId="0" fontId="12" fillId="36" borderId="21" xfId="0" applyFont="1" applyFill="1" applyBorder="1" applyAlignment="1">
      <alignment horizontal="center" vertical="center"/>
    </xf>
    <xf numFmtId="164" fontId="0" fillId="36" borderId="21" xfId="0" applyNumberFormat="1" applyFont="1" applyFill="1" applyBorder="1" applyAlignment="1">
      <alignment horizontal="center" vertical="center" wrapText="1"/>
    </xf>
    <xf numFmtId="1" fontId="0" fillId="36" borderId="20" xfId="0" applyNumberFormat="1" applyFont="1" applyFill="1" applyBorder="1" applyAlignment="1">
      <alignment horizontal="center" vertical="center" wrapText="1"/>
    </xf>
    <xf numFmtId="1" fontId="0" fillId="36" borderId="21" xfId="0" applyNumberFormat="1" applyFont="1" applyFill="1" applyBorder="1" applyAlignment="1">
      <alignment horizontal="center" vertical="center"/>
    </xf>
    <xf numFmtId="1" fontId="0" fillId="36" borderId="21" xfId="0" applyNumberFormat="1" applyFont="1" applyFill="1" applyBorder="1" applyAlignment="1">
      <alignment horizontal="center" vertical="center"/>
    </xf>
    <xf numFmtId="1" fontId="0" fillId="36" borderId="16" xfId="0" applyNumberFormat="1" applyFont="1" applyFill="1" applyBorder="1" applyAlignment="1">
      <alignment horizontal="center" vertical="center" wrapText="1"/>
    </xf>
    <xf numFmtId="0" fontId="15" fillId="36" borderId="15" xfId="0" applyFont="1" applyFill="1" applyBorder="1" applyAlignment="1" applyProtection="1">
      <alignment horizontal="center" vertical="center"/>
      <protection hidden="1"/>
    </xf>
    <xf numFmtId="0" fontId="4" fillId="36" borderId="22" xfId="0" applyFont="1" applyFill="1" applyBorder="1" applyAlignment="1" applyProtection="1">
      <alignment horizontal="center" vertical="center"/>
      <protection hidden="1"/>
    </xf>
    <xf numFmtId="0" fontId="15" fillId="36" borderId="19" xfId="0" applyFont="1" applyFill="1" applyBorder="1" applyAlignment="1" applyProtection="1">
      <alignment horizontal="center" vertical="center"/>
      <protection hidden="1"/>
    </xf>
    <xf numFmtId="0" fontId="15" fillId="36" borderId="23" xfId="0" applyFont="1" applyFill="1" applyBorder="1" applyAlignment="1" applyProtection="1">
      <alignment horizontal="center" vertical="center"/>
      <protection hidden="1"/>
    </xf>
    <xf numFmtId="0" fontId="4" fillId="36" borderId="24" xfId="0" applyFont="1" applyFill="1" applyBorder="1" applyAlignment="1" applyProtection="1">
      <alignment horizontal="center" vertical="center"/>
      <protection hidden="1"/>
    </xf>
    <xf numFmtId="0" fontId="15" fillId="36" borderId="25" xfId="0" applyFont="1" applyFill="1" applyBorder="1" applyAlignment="1" applyProtection="1">
      <alignment horizontal="center" vertical="center"/>
      <protection hidden="1"/>
    </xf>
    <xf numFmtId="0" fontId="4" fillId="36" borderId="26" xfId="0" applyFont="1" applyFill="1" applyBorder="1" applyAlignment="1" applyProtection="1">
      <alignment horizontal="center" vertical="center"/>
      <protection hidden="1"/>
    </xf>
    <xf numFmtId="0" fontId="15" fillId="36" borderId="27" xfId="0" applyFont="1" applyFill="1" applyBorder="1" applyAlignment="1" applyProtection="1">
      <alignment horizontal="center" vertical="center"/>
      <protection hidden="1"/>
    </xf>
    <xf numFmtId="0" fontId="4" fillId="36" borderId="16" xfId="0" applyFont="1" applyFill="1" applyBorder="1" applyAlignment="1" applyProtection="1">
      <alignment horizontal="center" vertical="center"/>
      <protection hidden="1"/>
    </xf>
    <xf numFmtId="0" fontId="16" fillId="36" borderId="0" xfId="0" applyFont="1" applyFill="1" applyBorder="1" applyAlignment="1" applyProtection="1">
      <alignment horizontal="center" vertical="center"/>
      <protection hidden="1"/>
    </xf>
    <xf numFmtId="0" fontId="5" fillId="36" borderId="0" xfId="0" applyFont="1" applyFill="1" applyBorder="1" applyAlignment="1" applyProtection="1">
      <alignment horizontal="center" vertical="center"/>
      <protection hidden="1"/>
    </xf>
    <xf numFmtId="0" fontId="0" fillId="36" borderId="27" xfId="0" applyFont="1" applyFill="1" applyBorder="1" applyAlignment="1">
      <alignment horizontal="center"/>
    </xf>
    <xf numFmtId="0" fontId="0" fillId="36" borderId="21" xfId="0" applyFont="1" applyFill="1" applyBorder="1" applyAlignment="1">
      <alignment horizontal="center"/>
    </xf>
    <xf numFmtId="0" fontId="0" fillId="36" borderId="20" xfId="0" applyFont="1" applyFill="1" applyBorder="1" applyAlignment="1">
      <alignment horizontal="center"/>
    </xf>
    <xf numFmtId="0" fontId="0" fillId="36" borderId="16" xfId="0" applyFont="1" applyFill="1" applyBorder="1" applyAlignment="1">
      <alignment horizontal="center"/>
    </xf>
    <xf numFmtId="0" fontId="0" fillId="36" borderId="28" xfId="0" applyFill="1" applyBorder="1" applyAlignment="1">
      <alignment horizontal="center"/>
    </xf>
    <xf numFmtId="0" fontId="0" fillId="36" borderId="20" xfId="0" applyFill="1" applyBorder="1" applyAlignment="1">
      <alignment horizontal="center"/>
    </xf>
    <xf numFmtId="0" fontId="0" fillId="36" borderId="21" xfId="0" applyFill="1" applyBorder="1" applyAlignment="1">
      <alignment horizontal="center"/>
    </xf>
    <xf numFmtId="0" fontId="4" fillId="36" borderId="21" xfId="0" applyFont="1" applyFill="1" applyBorder="1" applyAlignment="1">
      <alignment horizontal="center"/>
    </xf>
    <xf numFmtId="0" fontId="4" fillId="36" borderId="22" xfId="0" applyFont="1" applyFill="1" applyBorder="1" applyAlignment="1">
      <alignment horizontal="center"/>
    </xf>
    <xf numFmtId="1" fontId="4" fillId="36" borderId="29" xfId="0" applyNumberFormat="1" applyFont="1" applyFill="1" applyBorder="1" applyAlignment="1">
      <alignment horizontal="center" vertical="center"/>
    </xf>
    <xf numFmtId="1" fontId="12" fillId="36" borderId="13" xfId="0" applyNumberFormat="1" applyFont="1" applyFill="1" applyBorder="1" applyAlignment="1">
      <alignment horizontal="center" vertical="center"/>
    </xf>
    <xf numFmtId="0" fontId="12" fillId="36" borderId="13" xfId="0" applyFont="1" applyFill="1" applyBorder="1" applyAlignment="1">
      <alignment horizontal="center" vertical="center"/>
    </xf>
    <xf numFmtId="164" fontId="0" fillId="36" borderId="30" xfId="0" applyNumberFormat="1" applyFont="1" applyFill="1" applyBorder="1" applyAlignment="1">
      <alignment horizontal="center" vertical="center" wrapText="1"/>
    </xf>
    <xf numFmtId="1" fontId="0" fillId="36" borderId="13" xfId="0" applyNumberFormat="1" applyFont="1" applyFill="1" applyBorder="1" applyAlignment="1">
      <alignment horizontal="center" vertical="center" wrapText="1"/>
    </xf>
    <xf numFmtId="1" fontId="13" fillId="36" borderId="13" xfId="0" applyNumberFormat="1" applyFont="1" applyFill="1" applyBorder="1" applyAlignment="1">
      <alignment horizontal="center" vertical="center" wrapText="1"/>
    </xf>
    <xf numFmtId="0" fontId="14" fillId="36" borderId="30" xfId="0" applyFont="1" applyFill="1" applyBorder="1" applyAlignment="1">
      <alignment horizontal="center" vertical="center"/>
    </xf>
    <xf numFmtId="1" fontId="0" fillId="36" borderId="13" xfId="0" applyNumberFormat="1" applyFont="1" applyFill="1" applyBorder="1" applyAlignment="1">
      <alignment horizontal="center" vertical="center"/>
    </xf>
    <xf numFmtId="1" fontId="0" fillId="36" borderId="31" xfId="0" applyNumberFormat="1" applyFont="1" applyFill="1" applyBorder="1" applyAlignment="1">
      <alignment horizontal="center" vertical="center"/>
    </xf>
    <xf numFmtId="1" fontId="0" fillId="36" borderId="32" xfId="0" applyNumberFormat="1" applyFont="1" applyFill="1" applyBorder="1" applyAlignment="1">
      <alignment horizontal="center" vertical="center" wrapText="1"/>
    </xf>
    <xf numFmtId="0" fontId="15" fillId="36" borderId="33" xfId="0" applyFont="1" applyFill="1" applyBorder="1" applyAlignment="1" applyProtection="1">
      <alignment horizontal="center" vertical="center"/>
      <protection hidden="1"/>
    </xf>
    <xf numFmtId="0" fontId="4" fillId="36" borderId="32" xfId="0" applyFont="1" applyFill="1" applyBorder="1" applyAlignment="1" applyProtection="1">
      <alignment horizontal="center" vertical="center"/>
      <protection hidden="1"/>
    </xf>
    <xf numFmtId="0" fontId="15" fillId="36" borderId="34" xfId="0" applyFont="1" applyFill="1" applyBorder="1" applyAlignment="1" applyProtection="1">
      <alignment horizontal="center" vertical="center"/>
      <protection hidden="1"/>
    </xf>
    <xf numFmtId="0" fontId="4" fillId="36" borderId="35" xfId="0" applyFont="1" applyFill="1" applyBorder="1" applyAlignment="1" applyProtection="1">
      <alignment horizontal="center" vertical="center"/>
      <protection hidden="1"/>
    </xf>
    <xf numFmtId="0" fontId="15" fillId="36" borderId="36" xfId="0" applyFont="1" applyFill="1" applyBorder="1" applyAlignment="1" applyProtection="1">
      <alignment horizontal="center" vertical="center"/>
      <protection hidden="1"/>
    </xf>
    <xf numFmtId="0" fontId="4" fillId="36" borderId="37" xfId="0" applyFont="1" applyFill="1" applyBorder="1" applyAlignment="1" applyProtection="1">
      <alignment horizontal="center" vertical="center"/>
      <protection hidden="1"/>
    </xf>
    <xf numFmtId="0" fontId="15" fillId="36" borderId="38" xfId="0" applyFont="1" applyFill="1" applyBorder="1" applyAlignment="1" applyProtection="1">
      <alignment horizontal="center" vertical="center"/>
      <protection hidden="1"/>
    </xf>
    <xf numFmtId="0" fontId="0" fillId="36" borderId="39" xfId="0" applyFont="1" applyFill="1" applyBorder="1" applyAlignment="1">
      <alignment horizontal="center"/>
    </xf>
    <xf numFmtId="0" fontId="0" fillId="36" borderId="30" xfId="0" applyFont="1" applyFill="1" applyBorder="1" applyAlignment="1">
      <alignment horizontal="center"/>
    </xf>
    <xf numFmtId="0" fontId="0" fillId="36" borderId="13" xfId="0" applyFont="1" applyFill="1" applyBorder="1" applyAlignment="1">
      <alignment horizontal="center"/>
    </xf>
    <xf numFmtId="0" fontId="0" fillId="36" borderId="32" xfId="0" applyFont="1" applyFill="1" applyBorder="1" applyAlignment="1">
      <alignment horizontal="center"/>
    </xf>
    <xf numFmtId="0" fontId="0" fillId="36" borderId="33" xfId="0" applyFill="1" applyBorder="1" applyAlignment="1">
      <alignment horizontal="center"/>
    </xf>
    <xf numFmtId="0" fontId="0" fillId="36" borderId="13" xfId="0" applyFill="1" applyBorder="1" applyAlignment="1">
      <alignment horizontal="center"/>
    </xf>
    <xf numFmtId="0" fontId="0" fillId="36" borderId="30" xfId="0" applyFill="1" applyBorder="1" applyAlignment="1">
      <alignment horizontal="center"/>
    </xf>
    <xf numFmtId="0" fontId="4" fillId="36" borderId="30" xfId="0" applyFont="1" applyFill="1" applyBorder="1" applyAlignment="1">
      <alignment horizontal="center"/>
    </xf>
    <xf numFmtId="0" fontId="4" fillId="36" borderId="40" xfId="0" applyFont="1" applyFill="1" applyBorder="1" applyAlignment="1">
      <alignment horizontal="center"/>
    </xf>
    <xf numFmtId="1" fontId="4" fillId="36" borderId="13" xfId="0" applyNumberFormat="1" applyFont="1" applyFill="1" applyBorder="1" applyAlignment="1">
      <alignment horizontal="center" vertical="center"/>
    </xf>
    <xf numFmtId="0" fontId="15" fillId="36" borderId="41" xfId="0" applyFont="1" applyFill="1" applyBorder="1" applyAlignment="1" applyProtection="1">
      <alignment horizontal="center" vertical="center"/>
      <protection hidden="1"/>
    </xf>
    <xf numFmtId="0" fontId="15" fillId="36" borderId="42" xfId="0" applyFont="1" applyFill="1" applyBorder="1" applyAlignment="1" applyProtection="1">
      <alignment horizontal="center" vertical="center"/>
      <protection hidden="1"/>
    </xf>
    <xf numFmtId="0" fontId="10" fillId="37" borderId="43" xfId="0" applyFont="1" applyFill="1" applyBorder="1" applyAlignment="1">
      <alignment horizontal="center" vertical="center"/>
    </xf>
    <xf numFmtId="0" fontId="12" fillId="36" borderId="0" xfId="0" applyFont="1" applyFill="1" applyBorder="1" applyAlignment="1">
      <alignment horizontal="left" vertical="center"/>
    </xf>
    <xf numFmtId="0" fontId="12" fillId="36" borderId="0" xfId="0" applyFont="1" applyFill="1" applyBorder="1" applyAlignment="1">
      <alignment horizontal="left" vertical="center"/>
    </xf>
    <xf numFmtId="0" fontId="18" fillId="36" borderId="0" xfId="0" applyFont="1" applyFill="1" applyBorder="1" applyAlignment="1">
      <alignment vertical="center" wrapText="1"/>
    </xf>
    <xf numFmtId="1" fontId="4" fillId="36" borderId="0" xfId="0" applyNumberFormat="1" applyFont="1" applyFill="1" applyBorder="1" applyAlignment="1">
      <alignment horizontal="center" vertical="center"/>
    </xf>
    <xf numFmtId="1" fontId="12" fillId="36" borderId="0" xfId="0" applyNumberFormat="1" applyFont="1" applyFill="1" applyBorder="1" applyAlignment="1">
      <alignment horizontal="center" vertical="center"/>
    </xf>
    <xf numFmtId="1" fontId="0" fillId="37" borderId="0" xfId="0" applyNumberFormat="1" applyFont="1" applyFill="1" applyBorder="1" applyAlignment="1">
      <alignment horizontal="center" vertical="center" wrapText="1"/>
    </xf>
    <xf numFmtId="164" fontId="0" fillId="36" borderId="0" xfId="0" applyNumberFormat="1" applyFont="1" applyFill="1" applyBorder="1" applyAlignment="1">
      <alignment horizontal="center" vertical="center" wrapText="1"/>
    </xf>
    <xf numFmtId="1" fontId="0" fillId="36" borderId="0" xfId="0" applyNumberFormat="1" applyFont="1" applyFill="1" applyBorder="1" applyAlignment="1">
      <alignment horizontal="center" vertical="center" wrapText="1"/>
    </xf>
    <xf numFmtId="1" fontId="13" fillId="36" borderId="0" xfId="0" applyNumberFormat="1" applyFont="1" applyFill="1" applyBorder="1" applyAlignment="1">
      <alignment horizontal="center" vertical="center" wrapText="1"/>
    </xf>
    <xf numFmtId="0" fontId="0" fillId="36" borderId="0" xfId="0" applyFont="1" applyFill="1" applyBorder="1" applyAlignment="1">
      <alignment horizontal="center" vertical="center"/>
    </xf>
    <xf numFmtId="1" fontId="0" fillId="36" borderId="0" xfId="0" applyNumberFormat="1" applyFont="1" applyFill="1" applyBorder="1" applyAlignment="1">
      <alignment horizontal="center" vertical="center"/>
    </xf>
    <xf numFmtId="1" fontId="0" fillId="36" borderId="0" xfId="0" applyNumberFormat="1" applyFont="1" applyFill="1" applyBorder="1" applyAlignment="1">
      <alignment horizontal="center" vertical="center"/>
    </xf>
    <xf numFmtId="0" fontId="15" fillId="36" borderId="0" xfId="0" applyFont="1" applyFill="1" applyBorder="1" applyAlignment="1" applyProtection="1">
      <alignment horizontal="center" vertical="center"/>
      <protection hidden="1"/>
    </xf>
    <xf numFmtId="0" fontId="4" fillId="36" borderId="0" xfId="0" applyFont="1" applyFill="1" applyBorder="1" applyAlignment="1" applyProtection="1">
      <alignment horizontal="center" vertical="center"/>
      <protection hidden="1"/>
    </xf>
    <xf numFmtId="0" fontId="17" fillId="36" borderId="0" xfId="0" applyFont="1" applyFill="1" applyBorder="1" applyAlignment="1">
      <alignment horizontal="center"/>
    </xf>
    <xf numFmtId="0" fontId="0" fillId="36" borderId="0" xfId="0" applyFill="1" applyBorder="1" applyAlignment="1">
      <alignment horizontal="center"/>
    </xf>
    <xf numFmtId="0" fontId="4" fillId="36" borderId="0" xfId="0" applyFont="1" applyFill="1" applyBorder="1" applyAlignment="1">
      <alignment horizontal="center"/>
    </xf>
    <xf numFmtId="0" fontId="0" fillId="36" borderId="0" xfId="0" applyFont="1" applyFill="1" applyBorder="1" applyAlignment="1">
      <alignment horizontal="center"/>
    </xf>
    <xf numFmtId="0" fontId="10" fillId="37" borderId="44" xfId="0" applyFont="1" applyFill="1" applyBorder="1" applyAlignment="1">
      <alignment horizontal="center" vertical="center"/>
    </xf>
    <xf numFmtId="0" fontId="17" fillId="36" borderId="0" xfId="0" applyFont="1" applyFill="1" applyBorder="1" applyAlignment="1">
      <alignment horizontal="left" vertical="center"/>
    </xf>
    <xf numFmtId="0" fontId="19" fillId="36" borderId="0" xfId="0" applyFont="1" applyFill="1" applyBorder="1" applyAlignment="1">
      <alignment vertical="center" wrapText="1"/>
    </xf>
    <xf numFmtId="1" fontId="20" fillId="36" borderId="0" xfId="0" applyNumberFormat="1" applyFont="1" applyFill="1" applyBorder="1" applyAlignment="1">
      <alignment horizontal="center" vertical="center"/>
    </xf>
    <xf numFmtId="1" fontId="17" fillId="36" borderId="0" xfId="0" applyNumberFormat="1" applyFont="1" applyFill="1" applyBorder="1" applyAlignment="1">
      <alignment horizontal="center" vertical="center" wrapText="1"/>
    </xf>
    <xf numFmtId="0" fontId="21" fillId="36" borderId="0" xfId="0" applyFont="1" applyFill="1" applyBorder="1" applyAlignment="1" applyProtection="1">
      <alignment horizontal="center" vertical="center"/>
      <protection hidden="1"/>
    </xf>
    <xf numFmtId="0" fontId="4" fillId="37" borderId="44" xfId="0" applyFont="1" applyFill="1" applyBorder="1" applyAlignment="1">
      <alignment horizontal="center" vertical="center"/>
    </xf>
    <xf numFmtId="0" fontId="0" fillId="36" borderId="0" xfId="0" applyFont="1" applyFill="1" applyAlignment="1">
      <alignment horizontal="left"/>
    </xf>
    <xf numFmtId="0" fontId="4" fillId="36" borderId="0" xfId="0" applyFont="1" applyFill="1" applyBorder="1" applyAlignment="1">
      <alignment horizontal="center"/>
    </xf>
    <xf numFmtId="1" fontId="22" fillId="36" borderId="0" xfId="0" applyNumberFormat="1" applyFont="1" applyFill="1" applyBorder="1" applyAlignment="1">
      <alignment horizontal="center"/>
    </xf>
    <xf numFmtId="1" fontId="4" fillId="36" borderId="0" xfId="0" applyNumberFormat="1" applyFont="1" applyFill="1" applyBorder="1" applyAlignment="1">
      <alignment horizontal="center"/>
    </xf>
    <xf numFmtId="0" fontId="11" fillId="36" borderId="0" xfId="0" applyFont="1" applyFill="1" applyBorder="1" applyAlignment="1">
      <alignment horizontal="center"/>
    </xf>
    <xf numFmtId="0" fontId="0" fillId="36" borderId="0" xfId="0" applyFont="1" applyFill="1" applyBorder="1" applyAlignment="1">
      <alignment/>
    </xf>
    <xf numFmtId="0" fontId="5" fillId="0" borderId="0" xfId="0" applyFont="1" applyAlignment="1">
      <alignment/>
    </xf>
    <xf numFmtId="0" fontId="14" fillId="39" borderId="21" xfId="0" applyFont="1" applyFill="1" applyBorder="1" applyAlignment="1">
      <alignment horizontal="center" vertical="center"/>
    </xf>
    <xf numFmtId="0" fontId="14" fillId="39" borderId="30" xfId="0" applyFont="1" applyFill="1" applyBorder="1" applyAlignment="1">
      <alignment horizontal="center" vertical="center"/>
    </xf>
    <xf numFmtId="1" fontId="0" fillId="40" borderId="13" xfId="0" applyNumberFormat="1" applyFont="1" applyFill="1" applyBorder="1" applyAlignment="1">
      <alignment horizontal="center" vertical="center" wrapText="1"/>
    </xf>
    <xf numFmtId="1" fontId="13" fillId="41" borderId="20" xfId="0" applyNumberFormat="1" applyFont="1" applyFill="1" applyBorder="1" applyAlignment="1">
      <alignment horizontal="center" vertical="center" wrapText="1"/>
    </xf>
    <xf numFmtId="1" fontId="13" fillId="41" borderId="13" xfId="0" applyNumberFormat="1" applyFont="1" applyFill="1" applyBorder="1" applyAlignment="1">
      <alignment horizontal="center" vertical="center" wrapText="1"/>
    </xf>
    <xf numFmtId="0" fontId="4" fillId="17" borderId="0" xfId="62" applyFont="1" applyFill="1" applyAlignment="1">
      <alignment horizontal="center" vertical="center"/>
      <protection/>
    </xf>
    <xf numFmtId="0" fontId="0" fillId="17" borderId="0" xfId="62" applyFill="1" applyAlignment="1">
      <alignment horizontal="center"/>
      <protection/>
    </xf>
    <xf numFmtId="0" fontId="0" fillId="17" borderId="0" xfId="62" applyFill="1" applyAlignment="1">
      <alignment horizontal="left"/>
      <protection/>
    </xf>
    <xf numFmtId="0" fontId="0" fillId="17" borderId="0" xfId="62" applyFill="1" applyAlignment="1">
      <alignment horizontal="right"/>
      <protection/>
    </xf>
    <xf numFmtId="0" fontId="0" fillId="17" borderId="0" xfId="62" applyFill="1">
      <alignment/>
      <protection/>
    </xf>
    <xf numFmtId="0" fontId="0" fillId="0" borderId="0" xfId="67">
      <alignment/>
      <protection/>
    </xf>
    <xf numFmtId="0" fontId="0" fillId="0" borderId="0" xfId="59">
      <alignment/>
      <protection/>
    </xf>
    <xf numFmtId="0" fontId="96" fillId="17" borderId="0" xfId="62" applyFont="1" applyFill="1" applyAlignment="1">
      <alignment/>
      <protection/>
    </xf>
    <xf numFmtId="0" fontId="96" fillId="17" borderId="0" xfId="62" applyFont="1" applyFill="1" applyAlignment="1">
      <alignment horizontal="center"/>
      <protection/>
    </xf>
    <xf numFmtId="0" fontId="15" fillId="40" borderId="0" xfId="60" applyFont="1" applyFill="1" applyAlignment="1">
      <alignment horizontal="center" vertical="center"/>
      <protection/>
    </xf>
    <xf numFmtId="0" fontId="0" fillId="0" borderId="0" xfId="60" applyAlignment="1">
      <alignment vertical="center"/>
      <protection/>
    </xf>
    <xf numFmtId="0" fontId="23" fillId="40" borderId="0" xfId="60" applyFont="1" applyFill="1" applyBorder="1" applyAlignment="1">
      <alignment horizontal="right" vertical="center"/>
      <protection/>
    </xf>
    <xf numFmtId="0" fontId="0" fillId="41" borderId="0" xfId="60" applyFill="1" applyBorder="1" applyAlignment="1">
      <alignment vertical="center"/>
      <protection/>
    </xf>
    <xf numFmtId="0" fontId="97" fillId="41" borderId="0" xfId="60" applyFont="1" applyFill="1" applyBorder="1" applyAlignment="1">
      <alignment horizontal="center" vertical="center"/>
      <protection/>
    </xf>
    <xf numFmtId="0" fontId="0" fillId="0" borderId="0" xfId="60" applyBorder="1" applyAlignment="1">
      <alignment vertical="center"/>
      <protection/>
    </xf>
    <xf numFmtId="0" fontId="98" fillId="40" borderId="0" xfId="60" applyFont="1" applyFill="1" applyBorder="1" applyAlignment="1">
      <alignment horizontal="center" vertical="center" wrapText="1"/>
      <protection/>
    </xf>
    <xf numFmtId="0" fontId="99" fillId="42" borderId="0" xfId="60" applyFont="1" applyFill="1" applyBorder="1" applyAlignment="1">
      <alignment horizontal="left" vertical="center" wrapText="1"/>
      <protection/>
    </xf>
    <xf numFmtId="0" fontId="100" fillId="42" borderId="45" xfId="60" applyFont="1" applyFill="1" applyBorder="1" applyAlignment="1">
      <alignment horizontal="center" vertical="center" wrapText="1"/>
      <protection/>
    </xf>
    <xf numFmtId="0" fontId="21" fillId="39" borderId="44" xfId="67" applyFont="1" applyFill="1" applyBorder="1" applyAlignment="1">
      <alignment horizontal="center" vertical="center"/>
      <protection/>
    </xf>
    <xf numFmtId="0" fontId="24" fillId="43" borderId="44" xfId="57" applyFont="1" applyFill="1" applyBorder="1" applyAlignment="1">
      <alignment horizontal="center" vertical="center"/>
      <protection/>
    </xf>
    <xf numFmtId="49" fontId="13" fillId="0" borderId="46" xfId="60" applyNumberFormat="1" applyFont="1" applyBorder="1" applyAlignment="1">
      <alignment horizontal="center" vertical="center"/>
      <protection/>
    </xf>
    <xf numFmtId="0" fontId="13" fillId="38" borderId="47" xfId="60" applyFont="1" applyFill="1" applyBorder="1" applyAlignment="1">
      <alignment horizontal="center" vertical="center"/>
      <protection/>
    </xf>
    <xf numFmtId="49" fontId="13" fillId="41" borderId="46" xfId="60" applyNumberFormat="1" applyFont="1" applyFill="1" applyBorder="1" applyAlignment="1">
      <alignment horizontal="center" vertical="center"/>
      <protection/>
    </xf>
    <xf numFmtId="0" fontId="13" fillId="38" borderId="48" xfId="60" applyFont="1" applyFill="1" applyBorder="1" applyAlignment="1">
      <alignment horizontal="center" vertical="center"/>
      <protection/>
    </xf>
    <xf numFmtId="49" fontId="13" fillId="40" borderId="46" xfId="60" applyNumberFormat="1" applyFont="1" applyFill="1" applyBorder="1" applyAlignment="1">
      <alignment horizontal="center" vertical="center"/>
      <protection/>
    </xf>
    <xf numFmtId="0" fontId="13" fillId="40" borderId="47" xfId="60" applyFont="1" applyFill="1" applyBorder="1" applyAlignment="1">
      <alignment horizontal="center" vertical="center"/>
      <protection/>
    </xf>
    <xf numFmtId="49" fontId="13" fillId="0" borderId="49" xfId="60" applyNumberFormat="1" applyFont="1" applyBorder="1" applyAlignment="1">
      <alignment horizontal="center" vertical="center"/>
      <protection/>
    </xf>
    <xf numFmtId="0" fontId="13" fillId="38" borderId="50" xfId="60" applyFont="1" applyFill="1" applyBorder="1" applyAlignment="1">
      <alignment horizontal="center" vertical="center"/>
      <protection/>
    </xf>
    <xf numFmtId="49" fontId="101" fillId="41" borderId="44" xfId="60" applyNumberFormat="1" applyFont="1" applyFill="1" applyBorder="1" applyAlignment="1">
      <alignment horizontal="center" vertical="center"/>
      <protection/>
    </xf>
    <xf numFmtId="0" fontId="21" fillId="40" borderId="44" xfId="63" applyFont="1" applyFill="1" applyBorder="1" applyAlignment="1">
      <alignment horizontal="center" vertical="center"/>
      <protection/>
    </xf>
    <xf numFmtId="49" fontId="25" fillId="40" borderId="49" xfId="60" applyNumberFormat="1" applyFont="1" applyFill="1" applyBorder="1" applyAlignment="1">
      <alignment horizontal="center" vertical="center"/>
      <protection/>
    </xf>
    <xf numFmtId="0" fontId="25" fillId="40" borderId="51" xfId="60" applyFont="1" applyFill="1" applyBorder="1" applyAlignment="1">
      <alignment horizontal="center" vertical="center"/>
      <protection/>
    </xf>
    <xf numFmtId="49" fontId="27" fillId="0" borderId="46" xfId="60" applyNumberFormat="1" applyFont="1" applyBorder="1" applyAlignment="1">
      <alignment horizontal="center" vertical="center"/>
      <protection/>
    </xf>
    <xf numFmtId="49" fontId="25" fillId="40" borderId="46" xfId="60" applyNumberFormat="1" applyFont="1" applyFill="1" applyBorder="1" applyAlignment="1">
      <alignment horizontal="center" vertical="center"/>
      <protection/>
    </xf>
    <xf numFmtId="0" fontId="25" fillId="40" borderId="47" xfId="60" applyFont="1" applyFill="1" applyBorder="1" applyAlignment="1">
      <alignment horizontal="center" vertical="center"/>
      <protection/>
    </xf>
    <xf numFmtId="0" fontId="25" fillId="40" borderId="48" xfId="60" applyFont="1" applyFill="1" applyBorder="1" applyAlignment="1">
      <alignment horizontal="center" vertical="center"/>
      <protection/>
    </xf>
    <xf numFmtId="49" fontId="13" fillId="40" borderId="49" xfId="60" applyNumberFormat="1" applyFont="1" applyFill="1" applyBorder="1" applyAlignment="1">
      <alignment horizontal="center" vertical="center"/>
      <protection/>
    </xf>
    <xf numFmtId="0" fontId="13" fillId="40" borderId="51" xfId="60" applyFont="1" applyFill="1" applyBorder="1" applyAlignment="1">
      <alignment horizontal="center" vertical="center"/>
      <protection/>
    </xf>
    <xf numFmtId="49" fontId="26" fillId="41" borderId="46" xfId="60" applyNumberFormat="1" applyFont="1" applyFill="1" applyBorder="1" applyAlignment="1">
      <alignment horizontal="center" vertical="center"/>
      <protection/>
    </xf>
    <xf numFmtId="49" fontId="101" fillId="40" borderId="44" xfId="60" applyNumberFormat="1" applyFont="1" applyFill="1" applyBorder="1" applyAlignment="1">
      <alignment horizontal="center" vertical="center"/>
      <protection/>
    </xf>
    <xf numFmtId="49" fontId="26" fillId="40" borderId="49" xfId="60" applyNumberFormat="1" applyFont="1" applyFill="1" applyBorder="1" applyAlignment="1">
      <alignment horizontal="center" vertical="center"/>
      <protection/>
    </xf>
    <xf numFmtId="49" fontId="27" fillId="40" borderId="49" xfId="60" applyNumberFormat="1" applyFont="1" applyFill="1" applyBorder="1" applyAlignment="1">
      <alignment horizontal="center" vertical="center"/>
      <protection/>
    </xf>
    <xf numFmtId="0" fontId="27" fillId="40" borderId="51" xfId="60" applyFont="1" applyFill="1" applyBorder="1" applyAlignment="1">
      <alignment horizontal="center" vertical="center"/>
      <protection/>
    </xf>
    <xf numFmtId="0" fontId="13" fillId="40" borderId="50" xfId="60" applyFont="1" applyFill="1" applyBorder="1" applyAlignment="1">
      <alignment horizontal="center" vertical="center"/>
      <protection/>
    </xf>
    <xf numFmtId="0" fontId="27" fillId="40" borderId="50" xfId="60" applyFont="1" applyFill="1" applyBorder="1" applyAlignment="1">
      <alignment horizontal="center" vertical="center"/>
      <protection/>
    </xf>
    <xf numFmtId="0" fontId="25" fillId="40" borderId="50" xfId="60" applyFont="1" applyFill="1" applyBorder="1" applyAlignment="1">
      <alignment horizontal="center" vertical="center"/>
      <protection/>
    </xf>
    <xf numFmtId="0" fontId="102" fillId="40" borderId="51" xfId="60" applyFont="1" applyFill="1" applyBorder="1" applyAlignment="1">
      <alignment horizontal="center" vertical="center"/>
      <protection/>
    </xf>
    <xf numFmtId="0" fontId="21" fillId="39" borderId="44" xfId="63" applyFont="1" applyFill="1" applyBorder="1" applyAlignment="1">
      <alignment horizontal="center" vertical="center"/>
      <protection/>
    </xf>
    <xf numFmtId="0" fontId="13" fillId="40" borderId="48" xfId="60" applyFont="1" applyFill="1" applyBorder="1" applyAlignment="1">
      <alignment horizontal="center" vertical="center"/>
      <protection/>
    </xf>
    <xf numFmtId="49" fontId="25" fillId="0" borderId="49" xfId="60" applyNumberFormat="1" applyFont="1" applyBorder="1" applyAlignment="1">
      <alignment horizontal="center" vertical="center"/>
      <protection/>
    </xf>
    <xf numFmtId="0" fontId="25" fillId="38" borderId="50" xfId="60" applyFont="1" applyFill="1" applyBorder="1" applyAlignment="1">
      <alignment horizontal="center" vertical="center"/>
      <protection/>
    </xf>
    <xf numFmtId="0" fontId="21" fillId="40" borderId="44" xfId="67" applyFont="1" applyFill="1" applyBorder="1" applyAlignment="1">
      <alignment horizontal="center" vertical="center"/>
      <protection/>
    </xf>
    <xf numFmtId="49" fontId="26" fillId="40" borderId="46" xfId="60" applyNumberFormat="1" applyFont="1" applyFill="1" applyBorder="1" applyAlignment="1">
      <alignment horizontal="center" vertical="center"/>
      <protection/>
    </xf>
    <xf numFmtId="0" fontId="14" fillId="0" borderId="0" xfId="60" applyFont="1" applyAlignment="1">
      <alignment vertical="center"/>
      <protection/>
    </xf>
    <xf numFmtId="0" fontId="101" fillId="0" borderId="0" xfId="60" applyFont="1" applyAlignment="1">
      <alignment vertical="center"/>
      <protection/>
    </xf>
    <xf numFmtId="0" fontId="28" fillId="0" borderId="0" xfId="60" applyFont="1" applyAlignment="1">
      <alignment vertical="center"/>
      <protection/>
    </xf>
    <xf numFmtId="0" fontId="28" fillId="0" borderId="0" xfId="60" applyFont="1" applyBorder="1" applyAlignment="1">
      <alignment vertical="center"/>
      <protection/>
    </xf>
    <xf numFmtId="0" fontId="99" fillId="42" borderId="52" xfId="60" applyFont="1" applyFill="1" applyBorder="1" applyAlignment="1">
      <alignment horizontal="center" vertical="center" wrapText="1"/>
      <protection/>
    </xf>
    <xf numFmtId="0" fontId="99" fillId="42" borderId="53" xfId="60" applyFont="1" applyFill="1" applyBorder="1" applyAlignment="1">
      <alignment horizontal="center" vertical="center" wrapText="1"/>
      <protection/>
    </xf>
    <xf numFmtId="0" fontId="4" fillId="41" borderId="46" xfId="60" applyFont="1" applyFill="1" applyBorder="1" applyAlignment="1">
      <alignment vertical="center"/>
      <protection/>
    </xf>
    <xf numFmtId="0" fontId="4" fillId="41" borderId="48" xfId="60" applyFont="1" applyFill="1" applyBorder="1" applyAlignment="1">
      <alignment vertical="center"/>
      <protection/>
    </xf>
    <xf numFmtId="0" fontId="4" fillId="41" borderId="47" xfId="60" applyFont="1" applyFill="1" applyBorder="1" applyAlignment="1">
      <alignment vertical="center"/>
      <protection/>
    </xf>
    <xf numFmtId="0" fontId="0" fillId="41" borderId="47" xfId="60" applyFill="1" applyBorder="1" applyAlignment="1">
      <alignment vertical="center"/>
      <protection/>
    </xf>
    <xf numFmtId="0" fontId="29" fillId="0" borderId="0" xfId="60" applyFont="1" applyFill="1" applyBorder="1" applyAlignment="1">
      <alignment horizontal="center" vertical="center"/>
      <protection/>
    </xf>
    <xf numFmtId="0" fontId="24" fillId="40" borderId="44" xfId="57" applyFont="1" applyFill="1" applyBorder="1" applyAlignment="1">
      <alignment horizontal="center" vertical="center"/>
      <protection/>
    </xf>
    <xf numFmtId="0" fontId="12" fillId="36" borderId="44" xfId="67" applyFont="1" applyFill="1" applyBorder="1" applyAlignment="1">
      <alignment horizontal="center" vertical="center"/>
      <protection/>
    </xf>
    <xf numFmtId="0" fontId="12" fillId="36" borderId="44" xfId="63" applyFont="1" applyFill="1" applyBorder="1" applyAlignment="1">
      <alignment horizontal="center" vertical="center"/>
      <protection/>
    </xf>
    <xf numFmtId="0" fontId="79" fillId="0" borderId="19" xfId="61" applyBorder="1">
      <alignment/>
      <protection/>
    </xf>
    <xf numFmtId="0" fontId="0" fillId="0" borderId="54" xfId="60" applyBorder="1" applyAlignment="1">
      <alignment vertical="center"/>
      <protection/>
    </xf>
    <xf numFmtId="0" fontId="0" fillId="0" borderId="17" xfId="60" applyBorder="1" applyAlignment="1">
      <alignment vertical="center"/>
      <protection/>
    </xf>
    <xf numFmtId="0" fontId="0" fillId="0" borderId="44" xfId="60" applyBorder="1" applyAlignment="1">
      <alignment horizontal="center" vertical="center"/>
      <protection/>
    </xf>
    <xf numFmtId="0" fontId="79" fillId="0" borderId="55" xfId="61" applyBorder="1">
      <alignment/>
      <protection/>
    </xf>
    <xf numFmtId="0" fontId="0" fillId="0" borderId="56" xfId="60" applyBorder="1" applyAlignment="1">
      <alignment vertical="center"/>
      <protection/>
    </xf>
    <xf numFmtId="0" fontId="12" fillId="39" borderId="44" xfId="67" applyFont="1" applyFill="1" applyBorder="1" applyAlignment="1">
      <alignment horizontal="center" vertical="center"/>
      <protection/>
    </xf>
    <xf numFmtId="0" fontId="79" fillId="0" borderId="49" xfId="61" applyBorder="1">
      <alignment/>
      <protection/>
    </xf>
    <xf numFmtId="0" fontId="0" fillId="0" borderId="50" xfId="60" applyBorder="1" applyAlignment="1">
      <alignment vertical="center"/>
      <protection/>
    </xf>
    <xf numFmtId="0" fontId="0" fillId="0" borderId="51" xfId="60" applyBorder="1" applyAlignment="1">
      <alignment vertical="center"/>
      <protection/>
    </xf>
    <xf numFmtId="0" fontId="0" fillId="39" borderId="44" xfId="60" applyFill="1" applyBorder="1" applyAlignment="1">
      <alignment horizontal="center" vertical="center"/>
      <protection/>
    </xf>
    <xf numFmtId="0" fontId="12" fillId="36" borderId="44" xfId="58" applyFont="1" applyFill="1" applyBorder="1" applyAlignment="1">
      <alignment horizontal="center" vertical="center"/>
      <protection/>
    </xf>
    <xf numFmtId="0" fontId="12" fillId="36" borderId="44" xfId="66" applyFont="1" applyFill="1" applyBorder="1" applyAlignment="1">
      <alignment horizontal="center" vertical="center"/>
      <protection/>
    </xf>
    <xf numFmtId="0" fontId="12" fillId="40" borderId="44" xfId="67" applyFont="1" applyFill="1" applyBorder="1" applyAlignment="1">
      <alignment horizontal="center" vertical="center"/>
      <protection/>
    </xf>
    <xf numFmtId="0" fontId="12" fillId="40" borderId="44" xfId="63" applyFont="1" applyFill="1" applyBorder="1" applyAlignment="1">
      <alignment horizontal="center" vertical="center"/>
      <protection/>
    </xf>
    <xf numFmtId="0" fontId="12" fillId="36" borderId="44" xfId="57" applyFont="1" applyFill="1" applyBorder="1" applyAlignment="1">
      <alignment horizontal="center" vertical="center"/>
      <protection/>
    </xf>
    <xf numFmtId="0" fontId="0" fillId="0" borderId="0" xfId="60" applyAlignment="1">
      <alignment horizontal="center" vertical="center"/>
      <protection/>
    </xf>
    <xf numFmtId="0" fontId="12" fillId="36" borderId="44" xfId="0" applyFont="1" applyFill="1" applyBorder="1" applyAlignment="1">
      <alignment horizontal="center" vertical="center"/>
    </xf>
    <xf numFmtId="0" fontId="12" fillId="36" borderId="0" xfId="58" applyFont="1" applyFill="1" applyBorder="1" applyAlignment="1">
      <alignment horizontal="center" vertical="center"/>
      <protection/>
    </xf>
    <xf numFmtId="0" fontId="12" fillId="36" borderId="57" xfId="0" applyFont="1" applyFill="1" applyBorder="1" applyAlignment="1">
      <alignment vertical="center"/>
    </xf>
    <xf numFmtId="0" fontId="12" fillId="36" borderId="12" xfId="0" applyFont="1" applyFill="1" applyBorder="1" applyAlignment="1">
      <alignment vertical="center"/>
    </xf>
    <xf numFmtId="0" fontId="0" fillId="36" borderId="12" xfId="0" applyFont="1" applyFill="1" applyBorder="1" applyAlignment="1">
      <alignment vertical="center"/>
    </xf>
    <xf numFmtId="0" fontId="12" fillId="39" borderId="44" xfId="64" applyFont="1" applyFill="1" applyBorder="1" applyAlignment="1">
      <alignment horizontal="center" vertical="center"/>
      <protection/>
    </xf>
    <xf numFmtId="0" fontId="12" fillId="39" borderId="44" xfId="0" applyFont="1" applyFill="1" applyBorder="1" applyAlignment="1">
      <alignment horizontal="center" vertical="center"/>
    </xf>
    <xf numFmtId="0" fontId="12" fillId="36" borderId="44" xfId="64" applyFont="1" applyFill="1" applyBorder="1" applyAlignment="1">
      <alignment horizontal="center" vertical="center"/>
      <protection/>
    </xf>
    <xf numFmtId="0" fontId="12" fillId="36" borderId="44" xfId="0" applyFont="1" applyFill="1" applyBorder="1" applyAlignment="1">
      <alignment horizontal="left" vertical="center"/>
    </xf>
    <xf numFmtId="0" fontId="4" fillId="36" borderId="58" xfId="0" applyFont="1" applyFill="1" applyBorder="1" applyAlignment="1">
      <alignment horizontal="center" vertical="center"/>
    </xf>
    <xf numFmtId="0" fontId="4" fillId="36" borderId="59" xfId="0" applyFont="1" applyFill="1" applyBorder="1" applyAlignment="1">
      <alignment horizontal="center" vertical="center"/>
    </xf>
    <xf numFmtId="0" fontId="12" fillId="36" borderId="44" xfId="0" applyFont="1" applyFill="1" applyBorder="1" applyAlignment="1">
      <alignment horizontal="left" vertical="center"/>
    </xf>
    <xf numFmtId="0" fontId="4" fillId="36" borderId="27" xfId="0" applyFont="1" applyFill="1" applyBorder="1" applyAlignment="1">
      <alignment horizontal="center" vertical="center"/>
    </xf>
    <xf numFmtId="1" fontId="13" fillId="36" borderId="20" xfId="0" applyNumberFormat="1" applyFont="1" applyFill="1" applyBorder="1" applyAlignment="1">
      <alignment horizontal="center" vertical="center" wrapText="1"/>
    </xf>
    <xf numFmtId="0" fontId="4" fillId="36" borderId="33" xfId="0" applyFont="1" applyFill="1" applyBorder="1" applyAlignment="1">
      <alignment horizontal="center" vertical="center"/>
    </xf>
    <xf numFmtId="0" fontId="0" fillId="36" borderId="0" xfId="0" applyFill="1" applyBorder="1" applyAlignment="1">
      <alignment/>
    </xf>
    <xf numFmtId="0" fontId="0" fillId="0" borderId="0" xfId="0" applyFill="1" applyAlignment="1">
      <alignment/>
    </xf>
    <xf numFmtId="0" fontId="6" fillId="36" borderId="0" xfId="0" applyFont="1" applyFill="1" applyAlignment="1">
      <alignment horizontal="center"/>
    </xf>
    <xf numFmtId="0" fontId="12" fillId="36" borderId="0" xfId="0" applyFont="1" applyFill="1" applyBorder="1" applyAlignment="1">
      <alignment horizontal="center" vertical="center"/>
    </xf>
    <xf numFmtId="0" fontId="17" fillId="36" borderId="0" xfId="0" applyFont="1" applyFill="1" applyBorder="1" applyAlignment="1">
      <alignment horizontal="center" vertical="center"/>
    </xf>
    <xf numFmtId="0" fontId="0" fillId="36" borderId="0" xfId="0" applyFill="1" applyAlignment="1">
      <alignment horizontal="center"/>
    </xf>
    <xf numFmtId="0" fontId="0" fillId="0" borderId="0" xfId="0" applyAlignment="1">
      <alignment horizontal="center"/>
    </xf>
    <xf numFmtId="0" fontId="12" fillId="36" borderId="60" xfId="0" applyFont="1" applyFill="1" applyBorder="1" applyAlignment="1">
      <alignment horizontal="left" vertical="center"/>
    </xf>
    <xf numFmtId="0" fontId="12" fillId="36" borderId="61" xfId="0" applyFont="1" applyFill="1" applyBorder="1" applyAlignment="1">
      <alignment horizontal="left" vertical="center"/>
    </xf>
    <xf numFmtId="0" fontId="12" fillId="36" borderId="44" xfId="0" applyFont="1" applyFill="1" applyBorder="1" applyAlignment="1">
      <alignment horizontal="center" vertical="center"/>
    </xf>
    <xf numFmtId="0" fontId="103" fillId="42" borderId="44" xfId="57" applyFont="1" applyFill="1" applyBorder="1" applyAlignment="1">
      <alignment horizontal="center" vertical="center"/>
      <protection/>
    </xf>
    <xf numFmtId="49" fontId="27" fillId="0" borderId="49" xfId="60" applyNumberFormat="1" applyFont="1" applyBorder="1" applyAlignment="1">
      <alignment horizontal="center" vertical="center"/>
      <protection/>
    </xf>
    <xf numFmtId="0" fontId="13" fillId="38" borderId="51" xfId="60" applyFont="1" applyFill="1" applyBorder="1" applyAlignment="1">
      <alignment horizontal="center" vertical="center"/>
      <protection/>
    </xf>
    <xf numFmtId="0" fontId="0" fillId="0" borderId="0" xfId="62" applyAlignment="1">
      <alignment horizontal="center"/>
      <protection/>
    </xf>
    <xf numFmtId="0" fontId="0" fillId="0" borderId="0" xfId="62">
      <alignment/>
      <protection/>
    </xf>
    <xf numFmtId="0" fontId="0" fillId="0" borderId="0" xfId="62" applyAlignment="1">
      <alignment horizontal="right"/>
      <protection/>
    </xf>
    <xf numFmtId="0" fontId="0" fillId="0" borderId="0" xfId="62" applyAlignment="1">
      <alignment horizontal="left"/>
      <protection/>
    </xf>
    <xf numFmtId="0" fontId="31" fillId="11" borderId="48" xfId="24" applyFont="1" applyBorder="1" applyAlignment="1">
      <alignment horizontal="center"/>
    </xf>
    <xf numFmtId="0" fontId="32" fillId="11" borderId="48" xfId="24" applyFont="1" applyBorder="1" applyAlignment="1">
      <alignment horizontal="center"/>
    </xf>
    <xf numFmtId="0" fontId="33" fillId="0" borderId="44" xfId="62" applyFont="1" applyFill="1" applyBorder="1" applyAlignment="1">
      <alignment horizontal="center"/>
      <protection/>
    </xf>
    <xf numFmtId="0" fontId="4" fillId="44" borderId="44" xfId="62" applyFont="1" applyFill="1" applyBorder="1" applyAlignment="1">
      <alignment horizontal="center"/>
      <protection/>
    </xf>
    <xf numFmtId="0" fontId="37" fillId="45" borderId="19" xfId="62" applyFont="1" applyFill="1" applyBorder="1" applyAlignment="1">
      <alignment horizontal="center"/>
      <protection/>
    </xf>
    <xf numFmtId="0" fontId="37" fillId="45" borderId="54" xfId="62" applyFont="1" applyFill="1" applyBorder="1" applyAlignment="1">
      <alignment horizontal="center"/>
      <protection/>
    </xf>
    <xf numFmtId="0" fontId="38" fillId="40" borderId="0" xfId="62" applyFont="1" applyFill="1" applyBorder="1" applyAlignment="1">
      <alignment/>
      <protection/>
    </xf>
    <xf numFmtId="0" fontId="38" fillId="40" borderId="0" xfId="62" applyFont="1" applyFill="1" applyBorder="1" applyAlignment="1">
      <alignment horizontal="center"/>
      <protection/>
    </xf>
    <xf numFmtId="0" fontId="38" fillId="40" borderId="0" xfId="62" applyFont="1" applyFill="1" applyBorder="1" applyAlignment="1">
      <alignment horizontal="left"/>
      <protection/>
    </xf>
    <xf numFmtId="0" fontId="38" fillId="40" borderId="55" xfId="62" applyFont="1" applyFill="1" applyBorder="1" applyAlignment="1">
      <alignment/>
      <protection/>
    </xf>
    <xf numFmtId="0" fontId="38" fillId="40" borderId="56" xfId="62" applyFont="1" applyFill="1" applyBorder="1" applyAlignment="1">
      <alignment horizontal="left"/>
      <protection/>
    </xf>
    <xf numFmtId="0" fontId="38" fillId="40" borderId="19" xfId="62" applyFont="1" applyFill="1" applyBorder="1" applyAlignment="1">
      <alignment/>
      <protection/>
    </xf>
    <xf numFmtId="0" fontId="38" fillId="40" borderId="54" xfId="62" applyFont="1" applyFill="1" applyBorder="1" applyAlignment="1">
      <alignment horizontal="left"/>
      <protection/>
    </xf>
    <xf numFmtId="0" fontId="38" fillId="40" borderId="17" xfId="62" applyFont="1" applyFill="1" applyBorder="1" applyAlignment="1">
      <alignment horizontal="left"/>
      <protection/>
    </xf>
    <xf numFmtId="0" fontId="38" fillId="40" borderId="19" xfId="62" applyFont="1" applyFill="1" applyBorder="1" applyAlignment="1">
      <alignment horizontal="left"/>
      <protection/>
    </xf>
    <xf numFmtId="0" fontId="38" fillId="40" borderId="55" xfId="62" applyFont="1" applyFill="1" applyBorder="1" applyAlignment="1">
      <alignment horizontal="right"/>
      <protection/>
    </xf>
    <xf numFmtId="0" fontId="37" fillId="45" borderId="55" xfId="62" applyFont="1" applyFill="1" applyBorder="1" applyAlignment="1">
      <alignment horizontal="center"/>
      <protection/>
    </xf>
    <xf numFmtId="0" fontId="37" fillId="45" borderId="0" xfId="62" applyFont="1" applyFill="1" applyAlignment="1">
      <alignment horizontal="center"/>
      <protection/>
    </xf>
    <xf numFmtId="0" fontId="38" fillId="40" borderId="50" xfId="62" applyFont="1" applyFill="1" applyBorder="1" applyAlignment="1">
      <alignment/>
      <protection/>
    </xf>
    <xf numFmtId="0" fontId="38" fillId="40" borderId="50" xfId="62" applyFont="1" applyFill="1" applyBorder="1" applyAlignment="1">
      <alignment horizontal="center"/>
      <protection/>
    </xf>
    <xf numFmtId="0" fontId="38" fillId="40" borderId="50" xfId="62" applyFont="1" applyFill="1" applyBorder="1" applyAlignment="1">
      <alignment horizontal="left"/>
      <protection/>
    </xf>
    <xf numFmtId="0" fontId="38" fillId="40" borderId="49" xfId="62" applyFont="1" applyFill="1" applyBorder="1" applyAlignment="1">
      <alignment/>
      <protection/>
    </xf>
    <xf numFmtId="0" fontId="38" fillId="40" borderId="51" xfId="62" applyFont="1" applyFill="1" applyBorder="1" applyAlignment="1">
      <alignment horizontal="left"/>
      <protection/>
    </xf>
    <xf numFmtId="0" fontId="38" fillId="40" borderId="49" xfId="62" applyFont="1" applyFill="1" applyBorder="1" applyAlignment="1">
      <alignment horizontal="left"/>
      <protection/>
    </xf>
    <xf numFmtId="0" fontId="38" fillId="40" borderId="49" xfId="62" applyFont="1" applyFill="1" applyBorder="1" applyAlignment="1">
      <alignment horizontal="right"/>
      <protection/>
    </xf>
    <xf numFmtId="0" fontId="38" fillId="40" borderId="0" xfId="62" applyFont="1" applyFill="1" applyAlignment="1">
      <alignment/>
      <protection/>
    </xf>
    <xf numFmtId="0" fontId="38" fillId="40" borderId="0" xfId="62" applyFont="1" applyFill="1" applyAlignment="1">
      <alignment horizontal="center"/>
      <protection/>
    </xf>
    <xf numFmtId="0" fontId="38" fillId="40" borderId="0" xfId="62" applyFont="1" applyFill="1" applyAlignment="1">
      <alignment horizontal="left"/>
      <protection/>
    </xf>
    <xf numFmtId="0" fontId="38" fillId="40" borderId="55" xfId="62" applyFont="1" applyFill="1" applyBorder="1" applyAlignment="1">
      <alignment horizontal="left"/>
      <protection/>
    </xf>
    <xf numFmtId="0" fontId="38" fillId="40" borderId="54" xfId="62" applyFont="1" applyFill="1" applyBorder="1" applyAlignment="1">
      <alignment horizontal="center"/>
      <protection/>
    </xf>
    <xf numFmtId="0" fontId="38" fillId="40" borderId="54" xfId="62" applyFont="1" applyFill="1" applyBorder="1" applyAlignment="1">
      <alignment/>
      <protection/>
    </xf>
    <xf numFmtId="0" fontId="38" fillId="40" borderId="19" xfId="62" applyFont="1" applyFill="1" applyBorder="1" applyAlignment="1">
      <alignment horizontal="right"/>
      <protection/>
    </xf>
    <xf numFmtId="0" fontId="37" fillId="40" borderId="55" xfId="62" applyFont="1" applyFill="1" applyBorder="1" applyAlignment="1">
      <alignment horizontal="left"/>
      <protection/>
    </xf>
    <xf numFmtId="0" fontId="37" fillId="40" borderId="0" xfId="62" applyFont="1" applyFill="1" applyBorder="1" applyAlignment="1">
      <alignment horizontal="left"/>
      <protection/>
    </xf>
    <xf numFmtId="0" fontId="37" fillId="40" borderId="49" xfId="62" applyFont="1" applyFill="1" applyBorder="1" applyAlignment="1">
      <alignment horizontal="left"/>
      <protection/>
    </xf>
    <xf numFmtId="0" fontId="37" fillId="40" borderId="50" xfId="62" applyFont="1" applyFill="1" applyBorder="1" applyAlignment="1">
      <alignment horizontal="left"/>
      <protection/>
    </xf>
    <xf numFmtId="0" fontId="38" fillId="40" borderId="50" xfId="62" applyFont="1" applyFill="1" applyBorder="1" applyAlignment="1">
      <alignment horizontal="right"/>
      <protection/>
    </xf>
    <xf numFmtId="0" fontId="38" fillId="40" borderId="54" xfId="62" applyFont="1" applyFill="1" applyBorder="1" applyAlignment="1">
      <alignment horizontal="right"/>
      <protection/>
    </xf>
    <xf numFmtId="0" fontId="104" fillId="40" borderId="55" xfId="62" applyFont="1" applyFill="1" applyBorder="1" applyAlignment="1">
      <alignment horizontal="right"/>
      <protection/>
    </xf>
    <xf numFmtId="0" fontId="104" fillId="40" borderId="0" xfId="62" applyFont="1" applyFill="1" applyBorder="1" applyAlignment="1">
      <alignment horizontal="center"/>
      <protection/>
    </xf>
    <xf numFmtId="0" fontId="104" fillId="40" borderId="56" xfId="62" applyFont="1" applyFill="1" applyBorder="1" applyAlignment="1">
      <alignment horizontal="left"/>
      <protection/>
    </xf>
    <xf numFmtId="0" fontId="104" fillId="40" borderId="0" xfId="62" applyFont="1" applyFill="1" applyBorder="1" applyAlignment="1">
      <alignment horizontal="left"/>
      <protection/>
    </xf>
    <xf numFmtId="0" fontId="104" fillId="40" borderId="49" xfId="62" applyFont="1" applyFill="1" applyBorder="1" applyAlignment="1">
      <alignment horizontal="right"/>
      <protection/>
    </xf>
    <xf numFmtId="0" fontId="104" fillId="40" borderId="50" xfId="62" applyFont="1" applyFill="1" applyBorder="1" applyAlignment="1">
      <alignment horizontal="center"/>
      <protection/>
    </xf>
    <xf numFmtId="0" fontId="104" fillId="40" borderId="51" xfId="62" applyFont="1" applyFill="1" applyBorder="1" applyAlignment="1">
      <alignment horizontal="left"/>
      <protection/>
    </xf>
    <xf numFmtId="0" fontId="104" fillId="40" borderId="50" xfId="62" applyFont="1" applyFill="1" applyBorder="1" applyAlignment="1">
      <alignment horizontal="left"/>
      <protection/>
    </xf>
    <xf numFmtId="0" fontId="104" fillId="40" borderId="55" xfId="62" applyFont="1" applyFill="1" applyBorder="1" applyAlignment="1">
      <alignment/>
      <protection/>
    </xf>
    <xf numFmtId="0" fontId="104" fillId="40" borderId="0" xfId="62" applyFont="1" applyFill="1" applyAlignment="1">
      <alignment/>
      <protection/>
    </xf>
    <xf numFmtId="0" fontId="104" fillId="40" borderId="0" xfId="62" applyFont="1" applyFill="1" applyAlignment="1">
      <alignment horizontal="center"/>
      <protection/>
    </xf>
    <xf numFmtId="0" fontId="104" fillId="40" borderId="0" xfId="62" applyFont="1" applyFill="1" applyAlignment="1">
      <alignment horizontal="left"/>
      <protection/>
    </xf>
    <xf numFmtId="0" fontId="104" fillId="40" borderId="55" xfId="62" applyFont="1" applyFill="1" applyBorder="1" applyAlignment="1">
      <alignment horizontal="left"/>
      <protection/>
    </xf>
    <xf numFmtId="0" fontId="104" fillId="40" borderId="19" xfId="62" applyFont="1" applyFill="1" applyBorder="1" applyAlignment="1">
      <alignment/>
      <protection/>
    </xf>
    <xf numFmtId="0" fontId="104" fillId="40" borderId="54" xfId="62" applyFont="1" applyFill="1" applyBorder="1" applyAlignment="1">
      <alignment horizontal="center"/>
      <protection/>
    </xf>
    <xf numFmtId="0" fontId="104" fillId="40" borderId="17" xfId="62" applyFont="1" applyFill="1" applyBorder="1" applyAlignment="1">
      <alignment horizontal="left"/>
      <protection/>
    </xf>
    <xf numFmtId="0" fontId="104" fillId="40" borderId="49" xfId="62" applyFont="1" applyFill="1" applyBorder="1" applyAlignment="1">
      <alignment/>
      <protection/>
    </xf>
    <xf numFmtId="0" fontId="104" fillId="40" borderId="54" xfId="62" applyFont="1" applyFill="1" applyBorder="1" applyAlignment="1">
      <alignment/>
      <protection/>
    </xf>
    <xf numFmtId="0" fontId="104" fillId="40" borderId="54" xfId="62" applyFont="1" applyFill="1" applyBorder="1" applyAlignment="1">
      <alignment horizontal="left"/>
      <protection/>
    </xf>
    <xf numFmtId="0" fontId="104" fillId="40" borderId="50" xfId="62" applyFont="1" applyFill="1" applyBorder="1" applyAlignment="1">
      <alignment/>
      <protection/>
    </xf>
    <xf numFmtId="0" fontId="104" fillId="40" borderId="19" xfId="62" applyFont="1" applyFill="1" applyBorder="1" applyAlignment="1">
      <alignment horizontal="left"/>
      <protection/>
    </xf>
    <xf numFmtId="0" fontId="104" fillId="40" borderId="19" xfId="62" applyFont="1" applyFill="1" applyBorder="1" applyAlignment="1">
      <alignment horizontal="right"/>
      <protection/>
    </xf>
    <xf numFmtId="0" fontId="104" fillId="40" borderId="49" xfId="62" applyFont="1" applyFill="1" applyBorder="1" applyAlignment="1">
      <alignment horizontal="left"/>
      <protection/>
    </xf>
    <xf numFmtId="0" fontId="41" fillId="0" borderId="0" xfId="62" applyFont="1">
      <alignment/>
      <protection/>
    </xf>
    <xf numFmtId="0" fontId="42" fillId="11" borderId="48" xfId="24" applyFont="1" applyBorder="1" applyAlignment="1">
      <alignment horizontal="center"/>
    </xf>
    <xf numFmtId="0" fontId="31" fillId="11" borderId="54" xfId="24" applyFont="1" applyBorder="1" applyAlignment="1">
      <alignment horizontal="center"/>
    </xf>
    <xf numFmtId="0" fontId="43" fillId="39" borderId="19" xfId="62" applyFont="1" applyFill="1" applyBorder="1" applyAlignment="1">
      <alignment horizontal="center" vertical="center"/>
      <protection/>
    </xf>
    <xf numFmtId="0" fontId="13" fillId="40" borderId="18" xfId="65" applyFont="1" applyFill="1" applyBorder="1" applyAlignment="1" applyProtection="1">
      <alignment horizontal="center" vertical="center"/>
      <protection locked="0"/>
    </xf>
    <xf numFmtId="0" fontId="37" fillId="45" borderId="54" xfId="62" applyFont="1" applyFill="1" applyBorder="1" applyAlignment="1">
      <alignment/>
      <protection/>
    </xf>
    <xf numFmtId="0" fontId="37" fillId="45" borderId="0" xfId="62" applyFont="1" applyFill="1" applyBorder="1" applyAlignment="1">
      <alignment horizontal="center"/>
      <protection/>
    </xf>
    <xf numFmtId="0" fontId="37" fillId="45" borderId="56" xfId="62" applyFont="1" applyFill="1" applyBorder="1" applyAlignment="1">
      <alignment horizontal="left"/>
      <protection/>
    </xf>
    <xf numFmtId="0" fontId="38" fillId="0" borderId="19" xfId="62" applyFont="1" applyBorder="1" applyAlignment="1">
      <alignment/>
      <protection/>
    </xf>
    <xf numFmtId="0" fontId="38" fillId="0" borderId="54" xfId="62" applyFont="1" applyBorder="1" applyAlignment="1">
      <alignment horizontal="center"/>
      <protection/>
    </xf>
    <xf numFmtId="0" fontId="38" fillId="0" borderId="17" xfId="62" applyFont="1" applyBorder="1" applyAlignment="1">
      <alignment horizontal="left"/>
      <protection/>
    </xf>
    <xf numFmtId="0" fontId="38" fillId="0" borderId="54" xfId="62" applyFont="1" applyBorder="1" applyAlignment="1">
      <alignment horizontal="left"/>
      <protection/>
    </xf>
    <xf numFmtId="0" fontId="104" fillId="0" borderId="19" xfId="62" applyFont="1" applyBorder="1" applyAlignment="1">
      <alignment/>
      <protection/>
    </xf>
    <xf numFmtId="0" fontId="104" fillId="0" borderId="17" xfId="62" applyFont="1" applyBorder="1" applyAlignment="1">
      <alignment horizontal="left"/>
      <protection/>
    </xf>
    <xf numFmtId="0" fontId="104" fillId="0" borderId="54" xfId="62" applyFont="1" applyBorder="1" applyAlignment="1">
      <alignment horizontal="center"/>
      <protection/>
    </xf>
    <xf numFmtId="0" fontId="104" fillId="0" borderId="54" xfId="62" applyFont="1" applyBorder="1" applyAlignment="1">
      <alignment horizontal="right"/>
      <protection/>
    </xf>
    <xf numFmtId="0" fontId="104" fillId="0" borderId="54" xfId="62" applyFont="1" applyBorder="1" applyAlignment="1">
      <alignment horizontal="left"/>
      <protection/>
    </xf>
    <xf numFmtId="0" fontId="13" fillId="40" borderId="62" xfId="65" applyFont="1" applyFill="1" applyBorder="1" applyAlignment="1" applyProtection="1">
      <alignment horizontal="center" vertical="center"/>
      <protection locked="0"/>
    </xf>
    <xf numFmtId="0" fontId="37" fillId="45" borderId="50" xfId="62" applyFont="1" applyFill="1" applyBorder="1" applyAlignment="1">
      <alignment/>
      <protection/>
    </xf>
    <xf numFmtId="0" fontId="37" fillId="45" borderId="50" xfId="62" applyFont="1" applyFill="1" applyBorder="1" applyAlignment="1">
      <alignment horizontal="center"/>
      <protection/>
    </xf>
    <xf numFmtId="0" fontId="37" fillId="45" borderId="51" xfId="62" applyFont="1" applyFill="1" applyBorder="1" applyAlignment="1">
      <alignment horizontal="left"/>
      <protection/>
    </xf>
    <xf numFmtId="0" fontId="38" fillId="0" borderId="49" xfId="62" applyFont="1" applyBorder="1" applyAlignment="1">
      <alignment/>
      <protection/>
    </xf>
    <xf numFmtId="0" fontId="38" fillId="0" borderId="50" xfId="62" applyFont="1" applyBorder="1" applyAlignment="1">
      <alignment horizontal="center"/>
      <protection/>
    </xf>
    <xf numFmtId="0" fontId="38" fillId="0" borderId="51" xfId="62" applyFont="1" applyBorder="1" applyAlignment="1">
      <alignment horizontal="left"/>
      <protection/>
    </xf>
    <xf numFmtId="0" fontId="38" fillId="0" borderId="50" xfId="62" applyFont="1" applyBorder="1" applyAlignment="1">
      <alignment horizontal="left"/>
      <protection/>
    </xf>
    <xf numFmtId="0" fontId="104" fillId="0" borderId="50" xfId="62" applyFont="1" applyBorder="1" applyAlignment="1">
      <alignment horizontal="left"/>
      <protection/>
    </xf>
    <xf numFmtId="0" fontId="104" fillId="0" borderId="51" xfId="62" applyFont="1" applyBorder="1" applyAlignment="1">
      <alignment horizontal="left"/>
      <protection/>
    </xf>
    <xf numFmtId="0" fontId="104" fillId="0" borderId="50" xfId="62" applyFont="1" applyBorder="1" applyAlignment="1">
      <alignment horizontal="right"/>
      <protection/>
    </xf>
    <xf numFmtId="0" fontId="104" fillId="0" borderId="50" xfId="62" applyFont="1" applyBorder="1" applyAlignment="1">
      <alignment horizontal="center"/>
      <protection/>
    </xf>
    <xf numFmtId="0" fontId="13" fillId="40" borderId="18" xfId="57" applyFont="1" applyFill="1" applyBorder="1" applyAlignment="1" applyProtection="1">
      <alignment horizontal="center" vertical="center"/>
      <protection locked="0"/>
    </xf>
    <xf numFmtId="0" fontId="38" fillId="0" borderId="0" xfId="62" applyFont="1" applyBorder="1" applyAlignment="1">
      <alignment/>
      <protection/>
    </xf>
    <xf numFmtId="0" fontId="38" fillId="0" borderId="0" xfId="62" applyFont="1" applyBorder="1" applyAlignment="1">
      <alignment horizontal="center"/>
      <protection/>
    </xf>
    <xf numFmtId="0" fontId="38" fillId="0" borderId="56" xfId="62" applyFont="1" applyBorder="1" applyAlignment="1">
      <alignment horizontal="left"/>
      <protection/>
    </xf>
    <xf numFmtId="0" fontId="37" fillId="45" borderId="0" xfId="62" applyFont="1" applyFill="1" applyAlignment="1">
      <alignment/>
      <protection/>
    </xf>
    <xf numFmtId="0" fontId="37" fillId="45" borderId="0" xfId="62" applyFont="1" applyFill="1" applyAlignment="1">
      <alignment horizontal="left"/>
      <protection/>
    </xf>
    <xf numFmtId="0" fontId="104" fillId="0" borderId="55" xfId="62" applyFont="1" applyBorder="1" applyAlignment="1">
      <alignment/>
      <protection/>
    </xf>
    <xf numFmtId="0" fontId="104" fillId="0" borderId="0" xfId="62" applyFont="1" applyBorder="1" applyAlignment="1">
      <alignment horizontal="center"/>
      <protection/>
    </xf>
    <xf numFmtId="0" fontId="104" fillId="0" borderId="56" xfId="62" applyFont="1" applyBorder="1" applyAlignment="1">
      <alignment horizontal="left"/>
      <protection/>
    </xf>
    <xf numFmtId="0" fontId="104" fillId="0" borderId="0" xfId="62" applyFont="1" applyBorder="1" applyAlignment="1">
      <alignment horizontal="left"/>
      <protection/>
    </xf>
    <xf numFmtId="0" fontId="38" fillId="0" borderId="55" xfId="62" applyFont="1" applyBorder="1" applyAlignment="1">
      <alignment horizontal="right"/>
      <protection/>
    </xf>
    <xf numFmtId="0" fontId="13" fillId="40" borderId="43" xfId="57" applyFont="1" applyFill="1" applyBorder="1" applyAlignment="1" applyProtection="1">
      <alignment horizontal="center" vertical="center"/>
      <protection locked="0"/>
    </xf>
    <xf numFmtId="0" fontId="104" fillId="0" borderId="49" xfId="62" applyFont="1" applyBorder="1" applyAlignment="1">
      <alignment/>
      <protection/>
    </xf>
    <xf numFmtId="0" fontId="38" fillId="0" borderId="49" xfId="62" applyFont="1" applyBorder="1" applyAlignment="1">
      <alignment horizontal="right"/>
      <protection/>
    </xf>
    <xf numFmtId="0" fontId="13" fillId="40" borderId="62" xfId="57" applyFont="1" applyFill="1" applyBorder="1" applyAlignment="1" applyProtection="1">
      <alignment horizontal="center" vertical="center"/>
      <protection locked="0"/>
    </xf>
    <xf numFmtId="0" fontId="38" fillId="0" borderId="54" xfId="62" applyFont="1" applyBorder="1" applyAlignment="1">
      <alignment/>
      <protection/>
    </xf>
    <xf numFmtId="0" fontId="37" fillId="45" borderId="19" xfId="62" applyFont="1" applyFill="1" applyBorder="1" applyAlignment="1">
      <alignment/>
      <protection/>
    </xf>
    <xf numFmtId="0" fontId="37" fillId="45" borderId="17" xfId="62" applyFont="1" applyFill="1" applyBorder="1" applyAlignment="1">
      <alignment horizontal="left"/>
      <protection/>
    </xf>
    <xf numFmtId="0" fontId="38" fillId="0" borderId="50" xfId="62" applyFont="1" applyBorder="1" applyAlignment="1">
      <alignment/>
      <protection/>
    </xf>
    <xf numFmtId="0" fontId="37" fillId="45" borderId="49" xfId="62" applyFont="1" applyFill="1" applyBorder="1" applyAlignment="1">
      <alignment/>
      <protection/>
    </xf>
    <xf numFmtId="0" fontId="43" fillId="40" borderId="44" xfId="62" applyFont="1" applyFill="1" applyBorder="1" applyAlignment="1">
      <alignment horizontal="center" vertical="center"/>
      <protection/>
    </xf>
    <xf numFmtId="0" fontId="43" fillId="40" borderId="43" xfId="62" applyFont="1" applyFill="1" applyBorder="1" applyAlignment="1">
      <alignment horizontal="center" vertical="center"/>
      <protection/>
    </xf>
    <xf numFmtId="0" fontId="43" fillId="40" borderId="18" xfId="62" applyFont="1" applyFill="1" applyBorder="1" applyAlignment="1">
      <alignment horizontal="center" vertical="center"/>
      <protection/>
    </xf>
    <xf numFmtId="0" fontId="37" fillId="45" borderId="54" xfId="62" applyFont="1" applyFill="1" applyBorder="1" applyAlignment="1">
      <alignment horizontal="left"/>
      <protection/>
    </xf>
    <xf numFmtId="0" fontId="104" fillId="0" borderId="54" xfId="62" applyFont="1" applyBorder="1" applyAlignment="1">
      <alignment/>
      <protection/>
    </xf>
    <xf numFmtId="0" fontId="37" fillId="45" borderId="50" xfId="62" applyFont="1" applyFill="1" applyBorder="1" applyAlignment="1">
      <alignment horizontal="left"/>
      <protection/>
    </xf>
    <xf numFmtId="0" fontId="104" fillId="0" borderId="50" xfId="62" applyFont="1" applyBorder="1" applyAlignment="1">
      <alignment/>
      <protection/>
    </xf>
    <xf numFmtId="49" fontId="104" fillId="0" borderId="55" xfId="62" applyNumberFormat="1" applyFont="1" applyBorder="1" applyAlignment="1">
      <alignment/>
      <protection/>
    </xf>
    <xf numFmtId="0" fontId="13" fillId="40" borderId="43" xfId="65" applyFont="1" applyFill="1" applyBorder="1" applyAlignment="1" applyProtection="1">
      <alignment horizontal="center" vertical="center"/>
      <protection locked="0"/>
    </xf>
    <xf numFmtId="0" fontId="37" fillId="45" borderId="55" xfId="62" applyFont="1" applyFill="1" applyBorder="1" applyAlignment="1">
      <alignment horizontal="left"/>
      <protection/>
    </xf>
    <xf numFmtId="0" fontId="37" fillId="45" borderId="0" xfId="62" applyFont="1" applyFill="1" applyBorder="1" applyAlignment="1">
      <alignment horizontal="left"/>
      <protection/>
    </xf>
    <xf numFmtId="0" fontId="37" fillId="45" borderId="55" xfId="62" applyFont="1" applyFill="1" applyBorder="1" applyAlignment="1">
      <alignment/>
      <protection/>
    </xf>
    <xf numFmtId="0" fontId="104" fillId="0" borderId="49" xfId="62" applyFont="1" applyBorder="1" applyAlignment="1">
      <alignment horizontal="right"/>
      <protection/>
    </xf>
    <xf numFmtId="0" fontId="104" fillId="0" borderId="55" xfId="62" applyFont="1" applyBorder="1" applyAlignment="1">
      <alignment horizontal="right"/>
      <protection/>
    </xf>
    <xf numFmtId="0" fontId="104" fillId="0" borderId="0" xfId="62" applyFont="1" applyAlignment="1">
      <alignment/>
      <protection/>
    </xf>
    <xf numFmtId="0" fontId="104" fillId="0" borderId="0" xfId="62" applyFont="1" applyAlignment="1">
      <alignment horizontal="center"/>
      <protection/>
    </xf>
    <xf numFmtId="0" fontId="104" fillId="0" borderId="0" xfId="62" applyFont="1" applyAlignment="1">
      <alignment horizontal="left"/>
      <protection/>
    </xf>
    <xf numFmtId="0" fontId="105" fillId="0" borderId="19" xfId="62" applyFont="1" applyBorder="1" applyAlignment="1">
      <alignment/>
      <protection/>
    </xf>
    <xf numFmtId="0" fontId="105" fillId="0" borderId="54" xfId="62" applyFont="1" applyBorder="1" applyAlignment="1">
      <alignment horizontal="center"/>
      <protection/>
    </xf>
    <xf numFmtId="0" fontId="105" fillId="0" borderId="54" xfId="62" applyFont="1" applyBorder="1" applyAlignment="1">
      <alignment horizontal="left"/>
      <protection/>
    </xf>
    <xf numFmtId="0" fontId="106" fillId="0" borderId="54" xfId="62" applyFont="1" applyBorder="1">
      <alignment/>
      <protection/>
    </xf>
    <xf numFmtId="0" fontId="105" fillId="0" borderId="17" xfId="62" applyFont="1" applyBorder="1" applyAlignment="1">
      <alignment horizontal="left"/>
      <protection/>
    </xf>
    <xf numFmtId="0" fontId="105" fillId="0" borderId="19" xfId="62" applyFont="1" applyFill="1" applyBorder="1" applyAlignment="1">
      <alignment/>
      <protection/>
    </xf>
    <xf numFmtId="0" fontId="105" fillId="0" borderId="54" xfId="62" applyFont="1" applyFill="1" applyBorder="1" applyAlignment="1">
      <alignment horizontal="center"/>
      <protection/>
    </xf>
    <xf numFmtId="0" fontId="105" fillId="0" borderId="17" xfId="62" applyFont="1" applyFill="1" applyBorder="1" applyAlignment="1">
      <alignment horizontal="left"/>
      <protection/>
    </xf>
    <xf numFmtId="0" fontId="105" fillId="0" borderId="49" xfId="62" applyFont="1" applyBorder="1" applyAlignment="1">
      <alignment/>
      <protection/>
    </xf>
    <xf numFmtId="0" fontId="105" fillId="0" borderId="50" xfId="62" applyFont="1" applyBorder="1" applyAlignment="1">
      <alignment horizontal="center"/>
      <protection/>
    </xf>
    <xf numFmtId="0" fontId="105" fillId="0" borderId="50" xfId="62" applyFont="1" applyBorder="1" applyAlignment="1">
      <alignment horizontal="left"/>
      <protection/>
    </xf>
    <xf numFmtId="0" fontId="105" fillId="0" borderId="49" xfId="62" applyFont="1" applyBorder="1" applyAlignment="1">
      <alignment horizontal="left"/>
      <protection/>
    </xf>
    <xf numFmtId="0" fontId="105" fillId="0" borderId="51" xfId="62" applyFont="1" applyBorder="1" applyAlignment="1">
      <alignment horizontal="left"/>
      <protection/>
    </xf>
    <xf numFmtId="0" fontId="105" fillId="0" borderId="49" xfId="62" applyFont="1" applyFill="1" applyBorder="1" applyAlignment="1">
      <alignment/>
      <protection/>
    </xf>
    <xf numFmtId="0" fontId="105" fillId="0" borderId="50" xfId="62" applyFont="1" applyFill="1" applyBorder="1" applyAlignment="1">
      <alignment horizontal="center"/>
      <protection/>
    </xf>
    <xf numFmtId="0" fontId="105" fillId="0" borderId="51" xfId="62" applyFont="1" applyFill="1" applyBorder="1" applyAlignment="1">
      <alignment horizontal="left"/>
      <protection/>
    </xf>
    <xf numFmtId="0" fontId="105" fillId="0" borderId="54" xfId="62" applyFont="1" applyBorder="1" applyAlignment="1">
      <alignment horizontal="right"/>
      <protection/>
    </xf>
    <xf numFmtId="0" fontId="105" fillId="0" borderId="50" xfId="62" applyFont="1" applyBorder="1" applyAlignment="1">
      <alignment horizontal="right"/>
      <protection/>
    </xf>
    <xf numFmtId="0" fontId="107" fillId="0" borderId="19" xfId="62" applyFont="1" applyBorder="1" applyAlignment="1">
      <alignment/>
      <protection/>
    </xf>
    <xf numFmtId="0" fontId="105" fillId="0" borderId="19" xfId="62" applyFont="1" applyBorder="1" applyAlignment="1">
      <alignment horizontal="right"/>
      <protection/>
    </xf>
    <xf numFmtId="0" fontId="105" fillId="0" borderId="49" xfId="62" applyFont="1" applyBorder="1" applyAlignment="1">
      <alignment horizontal="right"/>
      <protection/>
    </xf>
    <xf numFmtId="0" fontId="105" fillId="0" borderId="55" xfId="62" applyFont="1" applyBorder="1" applyAlignment="1">
      <alignment/>
      <protection/>
    </xf>
    <xf numFmtId="0" fontId="105" fillId="0" borderId="0" xfId="62" applyFont="1" applyBorder="1" applyAlignment="1">
      <alignment horizontal="center"/>
      <protection/>
    </xf>
    <xf numFmtId="0" fontId="105" fillId="0" borderId="56" xfId="62" applyFont="1" applyBorder="1" applyAlignment="1">
      <alignment horizontal="left"/>
      <protection/>
    </xf>
    <xf numFmtId="49" fontId="105" fillId="0" borderId="55" xfId="62" applyNumberFormat="1" applyFont="1" applyBorder="1" applyAlignment="1">
      <alignment/>
      <protection/>
    </xf>
    <xf numFmtId="0" fontId="105" fillId="0" borderId="55" xfId="62" applyFont="1" applyBorder="1" applyAlignment="1">
      <alignment horizontal="right"/>
      <protection/>
    </xf>
    <xf numFmtId="0" fontId="106" fillId="0" borderId="0" xfId="62" applyFont="1">
      <alignment/>
      <protection/>
    </xf>
    <xf numFmtId="0" fontId="106" fillId="0" borderId="0" xfId="62" applyFont="1" applyAlignment="1">
      <alignment horizontal="right"/>
      <protection/>
    </xf>
    <xf numFmtId="0" fontId="105" fillId="0" borderId="54" xfId="62" applyFont="1" applyBorder="1" applyAlignment="1">
      <alignment/>
      <protection/>
    </xf>
    <xf numFmtId="0" fontId="105" fillId="0" borderId="50" xfId="62" applyFont="1" applyBorder="1" applyAlignment="1">
      <alignment/>
      <protection/>
    </xf>
    <xf numFmtId="0" fontId="105" fillId="0" borderId="0" xfId="62" applyFont="1" applyBorder="1" applyAlignment="1">
      <alignment horizontal="left"/>
      <protection/>
    </xf>
    <xf numFmtId="0" fontId="108" fillId="0" borderId="54" xfId="62" applyFont="1" applyBorder="1" applyAlignment="1">
      <alignment horizontal="center"/>
      <protection/>
    </xf>
    <xf numFmtId="0" fontId="108" fillId="0" borderId="19" xfId="62" applyFont="1" applyBorder="1" applyAlignment="1">
      <alignment/>
      <protection/>
    </xf>
    <xf numFmtId="0" fontId="108" fillId="0" borderId="17" xfId="62" applyFont="1" applyBorder="1" applyAlignment="1">
      <alignment horizontal="left"/>
      <protection/>
    </xf>
    <xf numFmtId="0" fontId="108" fillId="0" borderId="19" xfId="62" applyFont="1" applyBorder="1" applyAlignment="1">
      <alignment horizontal="right"/>
      <protection/>
    </xf>
    <xf numFmtId="0" fontId="109" fillId="0" borderId="54" xfId="62" applyFont="1" applyBorder="1">
      <alignment/>
      <protection/>
    </xf>
    <xf numFmtId="0" fontId="108" fillId="0" borderId="51" xfId="62" applyFont="1" applyBorder="1" applyAlignment="1">
      <alignment horizontal="left"/>
      <protection/>
    </xf>
    <xf numFmtId="0" fontId="108" fillId="0" borderId="49" xfId="62" applyFont="1" applyBorder="1" applyAlignment="1">
      <alignment horizontal="left"/>
      <protection/>
    </xf>
    <xf numFmtId="0" fontId="105" fillId="40" borderId="19" xfId="62" applyFont="1" applyFill="1" applyBorder="1" applyAlignment="1">
      <alignment/>
      <protection/>
    </xf>
    <xf numFmtId="0" fontId="105" fillId="40" borderId="54" xfId="62" applyFont="1" applyFill="1" applyBorder="1" applyAlignment="1">
      <alignment horizontal="left"/>
      <protection/>
    </xf>
    <xf numFmtId="0" fontId="105" fillId="40" borderId="17" xfId="62" applyFont="1" applyFill="1" applyBorder="1" applyAlignment="1">
      <alignment horizontal="left"/>
      <protection/>
    </xf>
    <xf numFmtId="0" fontId="105" fillId="40" borderId="49" xfId="62" applyFont="1" applyFill="1" applyBorder="1" applyAlignment="1">
      <alignment/>
      <protection/>
    </xf>
    <xf numFmtId="0" fontId="105" fillId="40" borderId="50" xfId="62" applyFont="1" applyFill="1" applyBorder="1" applyAlignment="1">
      <alignment horizontal="left"/>
      <protection/>
    </xf>
    <xf numFmtId="0" fontId="105" fillId="40" borderId="51" xfId="62" applyFont="1" applyFill="1" applyBorder="1" applyAlignment="1">
      <alignment horizontal="left"/>
      <protection/>
    </xf>
    <xf numFmtId="0" fontId="96" fillId="40" borderId="19" xfId="62" applyFont="1" applyFill="1" applyBorder="1" applyAlignment="1">
      <alignment horizontal="right"/>
      <protection/>
    </xf>
    <xf numFmtId="0" fontId="104" fillId="40" borderId="0" xfId="62" applyFont="1" applyFill="1" applyBorder="1" applyAlignment="1">
      <alignment/>
      <protection/>
    </xf>
    <xf numFmtId="0" fontId="104" fillId="40" borderId="50" xfId="62" applyFont="1" applyFill="1" applyBorder="1" applyAlignment="1">
      <alignment horizontal="right"/>
      <protection/>
    </xf>
    <xf numFmtId="0" fontId="104" fillId="40" borderId="54" xfId="62" applyFont="1" applyFill="1" applyBorder="1" applyAlignment="1">
      <alignment horizontal="right"/>
      <protection/>
    </xf>
    <xf numFmtId="0" fontId="105" fillId="40" borderId="0" xfId="62" applyFont="1" applyFill="1" applyBorder="1" applyAlignment="1">
      <alignment/>
      <protection/>
    </xf>
    <xf numFmtId="0" fontId="105" fillId="40" borderId="0" xfId="62" applyFont="1" applyFill="1" applyBorder="1" applyAlignment="1">
      <alignment horizontal="center"/>
      <protection/>
    </xf>
    <xf numFmtId="0" fontId="105" fillId="40" borderId="0" xfId="62" applyFont="1" applyFill="1" applyBorder="1" applyAlignment="1">
      <alignment horizontal="left"/>
      <protection/>
    </xf>
    <xf numFmtId="0" fontId="105" fillId="40" borderId="50" xfId="62" applyFont="1" applyFill="1" applyBorder="1" applyAlignment="1">
      <alignment/>
      <protection/>
    </xf>
    <xf numFmtId="0" fontId="105" fillId="40" borderId="50" xfId="62" applyFont="1" applyFill="1" applyBorder="1" applyAlignment="1">
      <alignment horizontal="center"/>
      <protection/>
    </xf>
    <xf numFmtId="0" fontId="105" fillId="40" borderId="55" xfId="62" applyFont="1" applyFill="1" applyBorder="1" applyAlignment="1">
      <alignment/>
      <protection/>
    </xf>
    <xf numFmtId="0" fontId="105" fillId="40" borderId="56" xfId="62" applyFont="1" applyFill="1" applyBorder="1" applyAlignment="1">
      <alignment horizontal="left"/>
      <protection/>
    </xf>
    <xf numFmtId="0" fontId="105" fillId="40" borderId="55" xfId="62" applyFont="1" applyFill="1" applyBorder="1" applyAlignment="1">
      <alignment horizontal="right"/>
      <protection/>
    </xf>
    <xf numFmtId="0" fontId="105" fillId="40" borderId="49" xfId="62" applyFont="1" applyFill="1" applyBorder="1" applyAlignment="1">
      <alignment horizontal="right"/>
      <protection/>
    </xf>
    <xf numFmtId="0" fontId="105" fillId="40" borderId="0" xfId="62" applyFont="1" applyFill="1" applyAlignment="1">
      <alignment/>
      <protection/>
    </xf>
    <xf numFmtId="0" fontId="105" fillId="40" borderId="0" xfId="62" applyFont="1" applyFill="1" applyAlignment="1">
      <alignment horizontal="center"/>
      <protection/>
    </xf>
    <xf numFmtId="0" fontId="105" fillId="40" borderId="0" xfId="62" applyFont="1" applyFill="1" applyAlignment="1">
      <alignment horizontal="left"/>
      <protection/>
    </xf>
    <xf numFmtId="0" fontId="105" fillId="40" borderId="19" xfId="62" applyFont="1" applyFill="1" applyBorder="1" applyAlignment="1">
      <alignment horizontal="right"/>
      <protection/>
    </xf>
    <xf numFmtId="0" fontId="105" fillId="40" borderId="54" xfId="62" applyFont="1" applyFill="1" applyBorder="1" applyAlignment="1">
      <alignment horizontal="center"/>
      <protection/>
    </xf>
    <xf numFmtId="0" fontId="105" fillId="40" borderId="54" xfId="62" applyFont="1" applyFill="1" applyBorder="1" applyAlignment="1">
      <alignment/>
      <protection/>
    </xf>
    <xf numFmtId="0" fontId="105" fillId="40" borderId="19" xfId="62" applyFont="1" applyFill="1" applyBorder="1" applyAlignment="1">
      <alignment horizontal="left"/>
      <protection/>
    </xf>
    <xf numFmtId="0" fontId="105" fillId="40" borderId="49" xfId="62" applyFont="1" applyFill="1" applyBorder="1" applyAlignment="1">
      <alignment horizontal="left"/>
      <protection/>
    </xf>
    <xf numFmtId="0" fontId="105" fillId="40" borderId="55" xfId="62" applyFont="1" applyFill="1" applyBorder="1" applyAlignment="1">
      <alignment horizontal="left"/>
      <protection/>
    </xf>
    <xf numFmtId="0" fontId="105" fillId="40" borderId="50" xfId="62" applyFont="1" applyFill="1" applyBorder="1" applyAlignment="1">
      <alignment horizontal="right"/>
      <protection/>
    </xf>
    <xf numFmtId="0" fontId="105" fillId="40" borderId="54" xfId="62" applyFont="1" applyFill="1" applyBorder="1" applyAlignment="1">
      <alignment horizontal="right"/>
      <protection/>
    </xf>
    <xf numFmtId="49" fontId="13" fillId="41" borderId="49" xfId="60" applyNumberFormat="1" applyFont="1" applyFill="1" applyBorder="1" applyAlignment="1">
      <alignment horizontal="center" vertical="center"/>
      <protection/>
    </xf>
    <xf numFmtId="0" fontId="102" fillId="40" borderId="48" xfId="60" applyFont="1" applyFill="1" applyBorder="1" applyAlignment="1">
      <alignment horizontal="center" vertical="center"/>
      <protection/>
    </xf>
    <xf numFmtId="0" fontId="27" fillId="38" borderId="51" xfId="60" applyFont="1" applyFill="1" applyBorder="1" applyAlignment="1">
      <alignment horizontal="center" vertical="center"/>
      <protection/>
    </xf>
    <xf numFmtId="49" fontId="27" fillId="40" borderId="46" xfId="60" applyNumberFormat="1" applyFont="1" applyFill="1" applyBorder="1" applyAlignment="1">
      <alignment horizontal="center" vertical="center"/>
      <protection/>
    </xf>
    <xf numFmtId="49" fontId="25" fillId="0" borderId="46" xfId="60" applyNumberFormat="1" applyFont="1" applyBorder="1" applyAlignment="1">
      <alignment horizontal="center" vertical="center"/>
      <protection/>
    </xf>
    <xf numFmtId="0" fontId="27" fillId="40" borderId="48" xfId="60" applyFont="1" applyFill="1" applyBorder="1" applyAlignment="1">
      <alignment horizontal="center" vertical="center"/>
      <protection/>
    </xf>
    <xf numFmtId="49" fontId="26" fillId="41" borderId="49" xfId="60" applyNumberFormat="1" applyFont="1" applyFill="1" applyBorder="1" applyAlignment="1">
      <alignment horizontal="center" vertical="center"/>
      <protection/>
    </xf>
    <xf numFmtId="0" fontId="102" fillId="38" borderId="51" xfId="60" applyFont="1" applyFill="1" applyBorder="1" applyAlignment="1">
      <alignment horizontal="center" vertical="center"/>
      <protection/>
    </xf>
    <xf numFmtId="0" fontId="27" fillId="38" borderId="47" xfId="60" applyFont="1" applyFill="1" applyBorder="1" applyAlignment="1">
      <alignment horizontal="center" vertical="center"/>
      <protection/>
    </xf>
    <xf numFmtId="0" fontId="12" fillId="36" borderId="21" xfId="0" applyFont="1" applyFill="1" applyBorder="1" applyAlignment="1">
      <alignment horizontal="left" vertical="center"/>
    </xf>
    <xf numFmtId="0" fontId="12" fillId="36" borderId="21" xfId="0" applyFont="1" applyFill="1" applyBorder="1" applyAlignment="1">
      <alignment vertical="center"/>
    </xf>
    <xf numFmtId="0" fontId="12" fillId="36" borderId="12" xfId="0" applyFont="1" applyFill="1" applyBorder="1" applyAlignment="1">
      <alignment horizontal="left" vertical="center"/>
    </xf>
    <xf numFmtId="0" fontId="12" fillId="36" borderId="13" xfId="0" applyFont="1" applyFill="1" applyBorder="1" applyAlignment="1">
      <alignment vertical="center"/>
    </xf>
    <xf numFmtId="0" fontId="0" fillId="36" borderId="13" xfId="0" applyFont="1" applyFill="1" applyBorder="1" applyAlignment="1">
      <alignment vertical="center"/>
    </xf>
    <xf numFmtId="0" fontId="102" fillId="38" borderId="47" xfId="60" applyFont="1" applyFill="1" applyBorder="1" applyAlignment="1">
      <alignment horizontal="center" vertical="center"/>
      <protection/>
    </xf>
    <xf numFmtId="0" fontId="27" fillId="38" borderId="48" xfId="60" applyFont="1" applyFill="1" applyBorder="1" applyAlignment="1">
      <alignment horizontal="center" vertical="center"/>
      <protection/>
    </xf>
    <xf numFmtId="0" fontId="35" fillId="39" borderId="18" xfId="62" applyFont="1" applyFill="1" applyBorder="1" applyAlignment="1">
      <alignment horizontal="center"/>
      <protection/>
    </xf>
    <xf numFmtId="0" fontId="4" fillId="41" borderId="32" xfId="0" applyFont="1" applyFill="1" applyBorder="1" applyAlignment="1" applyProtection="1">
      <alignment horizontal="center" vertical="center"/>
      <protection hidden="1"/>
    </xf>
    <xf numFmtId="0" fontId="4" fillId="41" borderId="35" xfId="0" applyFont="1" applyFill="1" applyBorder="1" applyAlignment="1" applyProtection="1">
      <alignment horizontal="center" vertical="center"/>
      <protection hidden="1"/>
    </xf>
    <xf numFmtId="0" fontId="45" fillId="0" borderId="0" xfId="62" applyFont="1" applyAlignment="1">
      <alignment horizontal="center"/>
      <protection/>
    </xf>
    <xf numFmtId="0" fontId="12" fillId="36" borderId="13" xfId="0" applyFont="1" applyFill="1" applyBorder="1" applyAlignment="1">
      <alignment horizontal="left" vertical="center"/>
    </xf>
    <xf numFmtId="1" fontId="0" fillId="41" borderId="13" xfId="0" applyNumberFormat="1" applyFont="1" applyFill="1" applyBorder="1" applyAlignment="1">
      <alignment horizontal="center" vertical="center" wrapText="1"/>
    </xf>
    <xf numFmtId="0" fontId="4" fillId="46" borderId="26" xfId="0" applyFont="1" applyFill="1" applyBorder="1" applyAlignment="1" applyProtection="1">
      <alignment horizontal="center" vertical="center"/>
      <protection hidden="1"/>
    </xf>
    <xf numFmtId="0" fontId="4" fillId="46" borderId="35" xfId="0" applyFont="1" applyFill="1" applyBorder="1" applyAlignment="1" applyProtection="1">
      <alignment horizontal="center" vertical="center"/>
      <protection hidden="1"/>
    </xf>
    <xf numFmtId="0" fontId="27" fillId="38" borderId="50" xfId="60" applyFont="1" applyFill="1" applyBorder="1" applyAlignment="1">
      <alignment horizontal="center" vertical="center"/>
      <protection/>
    </xf>
    <xf numFmtId="0" fontId="25" fillId="38" borderId="47" xfId="60" applyFont="1" applyFill="1" applyBorder="1" applyAlignment="1">
      <alignment horizontal="center" vertical="center"/>
      <protection/>
    </xf>
    <xf numFmtId="0" fontId="102" fillId="38" borderId="48" xfId="60" applyFont="1" applyFill="1" applyBorder="1" applyAlignment="1">
      <alignment horizontal="center" vertical="center"/>
      <protection/>
    </xf>
    <xf numFmtId="0" fontId="27" fillId="40" borderId="47" xfId="60" applyFont="1" applyFill="1" applyBorder="1" applyAlignment="1">
      <alignment horizontal="center" vertical="center"/>
      <protection/>
    </xf>
    <xf numFmtId="0" fontId="102" fillId="38" borderId="50" xfId="60" applyFont="1" applyFill="1" applyBorder="1" applyAlignment="1">
      <alignment horizontal="center" vertical="center"/>
      <protection/>
    </xf>
    <xf numFmtId="0" fontId="102" fillId="40" borderId="50" xfId="60" applyFont="1" applyFill="1" applyBorder="1" applyAlignment="1">
      <alignment horizontal="center" vertical="center"/>
      <protection/>
    </xf>
    <xf numFmtId="0" fontId="96" fillId="0" borderId="54" xfId="62" applyFont="1" applyBorder="1">
      <alignment/>
      <protection/>
    </xf>
    <xf numFmtId="0" fontId="104" fillId="0" borderId="49" xfId="62" applyFont="1" applyBorder="1" applyAlignment="1">
      <alignment horizontal="left"/>
      <protection/>
    </xf>
    <xf numFmtId="0" fontId="38" fillId="0" borderId="49" xfId="62" applyFont="1" applyFill="1" applyBorder="1" applyAlignment="1">
      <alignment/>
      <protection/>
    </xf>
    <xf numFmtId="0" fontId="38" fillId="0" borderId="50" xfId="62" applyFont="1" applyFill="1" applyBorder="1" applyAlignment="1">
      <alignment horizontal="center"/>
      <protection/>
    </xf>
    <xf numFmtId="0" fontId="38" fillId="0" borderId="51" xfId="62" applyFont="1" applyFill="1" applyBorder="1" applyAlignment="1">
      <alignment horizontal="left"/>
      <protection/>
    </xf>
    <xf numFmtId="0" fontId="38" fillId="0" borderId="19" xfId="62" applyFont="1" applyBorder="1" applyAlignment="1">
      <alignment horizontal="right"/>
      <protection/>
    </xf>
    <xf numFmtId="0" fontId="38" fillId="0" borderId="55" xfId="62" applyFont="1" applyBorder="1" applyAlignment="1">
      <alignment/>
      <protection/>
    </xf>
    <xf numFmtId="49" fontId="38" fillId="0" borderId="55" xfId="62" applyNumberFormat="1" applyFont="1" applyBorder="1" applyAlignment="1">
      <alignment/>
      <protection/>
    </xf>
    <xf numFmtId="0" fontId="43" fillId="40" borderId="49" xfId="62" applyFont="1" applyFill="1" applyBorder="1" applyAlignment="1">
      <alignment horizontal="center" vertical="center"/>
      <protection/>
    </xf>
    <xf numFmtId="0" fontId="38" fillId="0" borderId="50" xfId="62" applyFont="1" applyBorder="1" applyAlignment="1">
      <alignment horizontal="right"/>
      <protection/>
    </xf>
    <xf numFmtId="0" fontId="38" fillId="0" borderId="54" xfId="62" applyFont="1" applyBorder="1" applyAlignment="1">
      <alignment horizontal="right"/>
      <protection/>
    </xf>
    <xf numFmtId="0" fontId="104" fillId="0" borderId="19" xfId="62" applyFont="1" applyBorder="1" applyAlignment="1">
      <alignment horizontal="right"/>
      <protection/>
    </xf>
    <xf numFmtId="0" fontId="43" fillId="39" borderId="55" xfId="62" applyFont="1" applyFill="1" applyBorder="1" applyAlignment="1">
      <alignment horizontal="center" vertical="center"/>
      <protection/>
    </xf>
    <xf numFmtId="0" fontId="37" fillId="45" borderId="0" xfId="62" applyFont="1" applyFill="1" applyBorder="1" applyAlignment="1">
      <alignment/>
      <protection/>
    </xf>
    <xf numFmtId="0" fontId="96" fillId="0" borderId="0" xfId="62" applyFont="1" applyBorder="1">
      <alignment/>
      <protection/>
    </xf>
    <xf numFmtId="0" fontId="38" fillId="0" borderId="55" xfId="62" applyFont="1" applyFill="1" applyBorder="1" applyAlignment="1">
      <alignment/>
      <protection/>
    </xf>
    <xf numFmtId="0" fontId="38" fillId="0" borderId="0" xfId="62" applyFont="1" applyFill="1" applyBorder="1" applyAlignment="1">
      <alignment horizontal="center"/>
      <protection/>
    </xf>
    <xf numFmtId="0" fontId="38" fillId="0" borderId="56" xfId="62" applyFont="1" applyFill="1" applyBorder="1" applyAlignment="1">
      <alignment horizontal="left"/>
      <protection/>
    </xf>
    <xf numFmtId="0" fontId="42" fillId="11" borderId="63" xfId="24" applyFont="1" applyBorder="1" applyAlignment="1">
      <alignment horizontal="center"/>
    </xf>
    <xf numFmtId="0" fontId="31" fillId="11" borderId="64" xfId="24" applyFont="1" applyBorder="1" applyAlignment="1">
      <alignment horizontal="center"/>
    </xf>
    <xf numFmtId="0" fontId="32" fillId="11" borderId="64" xfId="24" applyFont="1" applyBorder="1" applyAlignment="1">
      <alignment horizontal="center"/>
    </xf>
    <xf numFmtId="0" fontId="31" fillId="11" borderId="65" xfId="24" applyFont="1" applyBorder="1" applyAlignment="1">
      <alignment horizontal="center"/>
    </xf>
    <xf numFmtId="49" fontId="44" fillId="47" borderId="0" xfId="62" applyNumberFormat="1" applyFont="1" applyFill="1" applyBorder="1" applyAlignment="1">
      <alignment horizontal="center" vertical="center"/>
      <protection/>
    </xf>
    <xf numFmtId="0" fontId="110" fillId="0" borderId="19" xfId="62" applyFont="1" applyBorder="1" applyAlignment="1">
      <alignment/>
      <protection/>
    </xf>
    <xf numFmtId="0" fontId="96" fillId="0" borderId="0" xfId="62" applyFont="1">
      <alignment/>
      <protection/>
    </xf>
    <xf numFmtId="0" fontId="96" fillId="0" borderId="0" xfId="62" applyFont="1" applyAlignment="1">
      <alignment horizontal="right"/>
      <protection/>
    </xf>
    <xf numFmtId="0" fontId="0" fillId="0" borderId="0" xfId="62" applyBorder="1">
      <alignment/>
      <protection/>
    </xf>
    <xf numFmtId="0" fontId="38" fillId="0" borderId="19" xfId="62" applyFont="1" applyBorder="1" applyAlignment="1">
      <alignment horizontal="center"/>
      <protection/>
    </xf>
    <xf numFmtId="0" fontId="38" fillId="0" borderId="17" xfId="62" applyFont="1" applyBorder="1" applyAlignment="1">
      <alignment horizontal="center"/>
      <protection/>
    </xf>
    <xf numFmtId="0" fontId="38" fillId="0" borderId="49" xfId="62" applyFont="1" applyBorder="1" applyAlignment="1">
      <alignment horizontal="center"/>
      <protection/>
    </xf>
    <xf numFmtId="0" fontId="38" fillId="0" borderId="51" xfId="62" applyFont="1" applyBorder="1" applyAlignment="1">
      <alignment horizontal="center"/>
      <protection/>
    </xf>
    <xf numFmtId="49" fontId="38" fillId="0" borderId="49" xfId="62" applyNumberFormat="1" applyFont="1" applyBorder="1" applyAlignment="1">
      <alignment/>
      <protection/>
    </xf>
    <xf numFmtId="0" fontId="111" fillId="0" borderId="0" xfId="62" applyFont="1" applyAlignment="1">
      <alignment horizontal="center"/>
      <protection/>
    </xf>
    <xf numFmtId="0" fontId="15" fillId="0" borderId="0" xfId="62" applyFont="1">
      <alignment/>
      <protection/>
    </xf>
    <xf numFmtId="0" fontId="18" fillId="0" borderId="0" xfId="62" applyFont="1">
      <alignment/>
      <protection/>
    </xf>
    <xf numFmtId="0" fontId="96" fillId="0" borderId="0" xfId="62" applyFont="1" applyAlignment="1">
      <alignment horizontal="left"/>
      <protection/>
    </xf>
    <xf numFmtId="0" fontId="104" fillId="0" borderId="17" xfId="62" applyFont="1" applyBorder="1" applyAlignment="1">
      <alignment horizontal="center"/>
      <protection/>
    </xf>
    <xf numFmtId="0" fontId="104" fillId="0" borderId="51" xfId="62" applyFont="1" applyBorder="1" applyAlignment="1">
      <alignment horizontal="center"/>
      <protection/>
    </xf>
    <xf numFmtId="0" fontId="108" fillId="0" borderId="54" xfId="62" applyFont="1" applyBorder="1" applyAlignment="1">
      <alignment/>
      <protection/>
    </xf>
    <xf numFmtId="0" fontId="108" fillId="0" borderId="54" xfId="62" applyFont="1" applyBorder="1" applyAlignment="1">
      <alignment horizontal="left"/>
      <protection/>
    </xf>
    <xf numFmtId="0" fontId="108" fillId="0" borderId="50" xfId="62" applyFont="1" applyBorder="1" applyAlignment="1">
      <alignment/>
      <protection/>
    </xf>
    <xf numFmtId="0" fontId="108" fillId="0" borderId="50" xfId="62" applyFont="1" applyBorder="1" applyAlignment="1">
      <alignment horizontal="center"/>
      <protection/>
    </xf>
    <xf numFmtId="0" fontId="108" fillId="0" borderId="50" xfId="62" applyFont="1" applyBorder="1" applyAlignment="1">
      <alignment horizontal="left"/>
      <protection/>
    </xf>
    <xf numFmtId="0" fontId="41" fillId="0" borderId="0" xfId="62" applyFont="1" applyFill="1" applyBorder="1" applyAlignment="1">
      <alignment horizontal="center" vertical="center"/>
      <protection/>
    </xf>
    <xf numFmtId="0" fontId="43" fillId="40" borderId="0" xfId="62" applyFont="1" applyFill="1" applyBorder="1" applyAlignment="1">
      <alignment horizontal="center" vertical="center"/>
      <protection/>
    </xf>
    <xf numFmtId="0" fontId="13" fillId="40" borderId="0" xfId="65" applyFont="1" applyFill="1" applyBorder="1" applyAlignment="1" applyProtection="1">
      <alignment horizontal="center" vertical="center"/>
      <protection locked="0"/>
    </xf>
    <xf numFmtId="0" fontId="104" fillId="0" borderId="0" xfId="62" applyFont="1" applyBorder="1" applyAlignment="1">
      <alignment horizontal="right"/>
      <protection/>
    </xf>
    <xf numFmtId="0" fontId="105" fillId="0" borderId="0" xfId="62" applyFont="1" applyBorder="1" applyAlignment="1">
      <alignment/>
      <protection/>
    </xf>
    <xf numFmtId="0" fontId="112" fillId="0" borderId="0" xfId="62" applyFont="1" applyBorder="1" applyAlignment="1">
      <alignment horizontal="center" vertical="center"/>
      <protection/>
    </xf>
    <xf numFmtId="0" fontId="39" fillId="40" borderId="0" xfId="62" applyFont="1" applyFill="1" applyBorder="1" applyAlignment="1">
      <alignment horizontal="center" vertical="center"/>
      <protection/>
    </xf>
    <xf numFmtId="0" fontId="113" fillId="42" borderId="0" xfId="60" applyFont="1" applyFill="1" applyBorder="1" applyAlignment="1">
      <alignment horizontal="center" vertical="center" wrapText="1"/>
      <protection/>
    </xf>
    <xf numFmtId="0" fontId="97" fillId="41" borderId="0" xfId="60" applyFont="1" applyFill="1" applyAlignment="1">
      <alignment horizontal="center" vertical="center"/>
      <protection/>
    </xf>
    <xf numFmtId="0" fontId="97" fillId="41" borderId="0" xfId="60" applyFont="1" applyFill="1" applyBorder="1" applyAlignment="1">
      <alignment horizontal="center" vertical="center"/>
      <protection/>
    </xf>
    <xf numFmtId="0" fontId="113" fillId="42" borderId="66" xfId="60" applyFont="1" applyFill="1" applyBorder="1" applyAlignment="1">
      <alignment horizontal="center" vertical="center" wrapText="1"/>
      <protection/>
    </xf>
    <xf numFmtId="49" fontId="111" fillId="0" borderId="55" xfId="62" applyNumberFormat="1" applyFont="1" applyBorder="1" applyAlignment="1">
      <alignment horizontal="center" vertical="center"/>
      <protection/>
    </xf>
    <xf numFmtId="49" fontId="111" fillId="0" borderId="0" xfId="62" applyNumberFormat="1" applyFont="1" applyBorder="1" applyAlignment="1">
      <alignment horizontal="center" vertical="center"/>
      <protection/>
    </xf>
    <xf numFmtId="49" fontId="0" fillId="0" borderId="19" xfId="62" applyNumberFormat="1" applyBorder="1" applyAlignment="1">
      <alignment horizontal="center" vertical="center"/>
      <protection/>
    </xf>
    <xf numFmtId="49" fontId="0" fillId="0" borderId="17" xfId="62" applyNumberFormat="1" applyBorder="1" applyAlignment="1">
      <alignment horizontal="center" vertical="center"/>
      <protection/>
    </xf>
    <xf numFmtId="49" fontId="0" fillId="0" borderId="49" xfId="62" applyNumberFormat="1" applyBorder="1" applyAlignment="1">
      <alignment horizontal="center" vertical="center"/>
      <protection/>
    </xf>
    <xf numFmtId="49" fontId="0" fillId="0" borderId="51" xfId="62" applyNumberFormat="1" applyBorder="1" applyAlignment="1">
      <alignment horizontal="center" vertical="center"/>
      <protection/>
    </xf>
    <xf numFmtId="0" fontId="31" fillId="11" borderId="46" xfId="24" applyFont="1" applyBorder="1" applyAlignment="1">
      <alignment horizontal="center"/>
    </xf>
    <xf numFmtId="0" fontId="31" fillId="11" borderId="48" xfId="24" applyFont="1" applyBorder="1" applyAlignment="1">
      <alignment horizontal="center"/>
    </xf>
    <xf numFmtId="0" fontId="31" fillId="11" borderId="47" xfId="24" applyFont="1" applyBorder="1" applyAlignment="1">
      <alignment horizontal="center"/>
    </xf>
    <xf numFmtId="0" fontId="47" fillId="0" borderId="19" xfId="62" applyFont="1" applyBorder="1" applyAlignment="1">
      <alignment horizontal="center" vertical="center"/>
      <protection/>
    </xf>
    <xf numFmtId="0" fontId="47" fillId="0" borderId="54" xfId="62" applyFont="1" applyBorder="1" applyAlignment="1">
      <alignment horizontal="center" vertical="center"/>
      <protection/>
    </xf>
    <xf numFmtId="0" fontId="47" fillId="0" borderId="17" xfId="62" applyFont="1" applyBorder="1" applyAlignment="1">
      <alignment horizontal="center" vertical="center"/>
      <protection/>
    </xf>
    <xf numFmtId="0" fontId="47" fillId="0" borderId="49" xfId="62" applyFont="1" applyBorder="1" applyAlignment="1">
      <alignment horizontal="center" vertical="center"/>
      <protection/>
    </xf>
    <xf numFmtId="0" fontId="47" fillId="0" borderId="50" xfId="62" applyFont="1" applyBorder="1" applyAlignment="1">
      <alignment horizontal="center" vertical="center"/>
      <protection/>
    </xf>
    <xf numFmtId="0" fontId="47" fillId="0" borderId="51" xfId="62" applyFont="1" applyBorder="1" applyAlignment="1">
      <alignment horizontal="center" vertical="center"/>
      <protection/>
    </xf>
    <xf numFmtId="0" fontId="41" fillId="0" borderId="18" xfId="62" applyFont="1" applyFill="1" applyBorder="1" applyAlignment="1">
      <alignment horizontal="center" vertical="center"/>
      <protection/>
    </xf>
    <xf numFmtId="0" fontId="41" fillId="0" borderId="43" xfId="62" applyFont="1" applyFill="1" applyBorder="1" applyAlignment="1">
      <alignment horizontal="center" vertical="center"/>
      <protection/>
    </xf>
    <xf numFmtId="49" fontId="48" fillId="0" borderId="19" xfId="62" applyNumberFormat="1" applyFont="1" applyBorder="1" applyAlignment="1">
      <alignment horizontal="center"/>
      <protection/>
    </xf>
    <xf numFmtId="49" fontId="48" fillId="0" borderId="54" xfId="62" applyNumberFormat="1" applyFont="1" applyBorder="1" applyAlignment="1">
      <alignment horizontal="center"/>
      <protection/>
    </xf>
    <xf numFmtId="49" fontId="48" fillId="0" borderId="17" xfId="62" applyNumberFormat="1" applyFont="1" applyBorder="1" applyAlignment="1">
      <alignment horizontal="center"/>
      <protection/>
    </xf>
    <xf numFmtId="49" fontId="48" fillId="0" borderId="49" xfId="62" applyNumberFormat="1" applyFont="1" applyBorder="1" applyAlignment="1">
      <alignment horizontal="center"/>
      <protection/>
    </xf>
    <xf numFmtId="49" fontId="48" fillId="0" borderId="50" xfId="62" applyNumberFormat="1" applyFont="1" applyBorder="1" applyAlignment="1">
      <alignment horizontal="center"/>
      <protection/>
    </xf>
    <xf numFmtId="49" fontId="48" fillId="0" borderId="51" xfId="62" applyNumberFormat="1" applyFont="1" applyBorder="1" applyAlignment="1">
      <alignment horizontal="center"/>
      <protection/>
    </xf>
    <xf numFmtId="0" fontId="39" fillId="0" borderId="56" xfId="62" applyFont="1" applyBorder="1" applyAlignment="1">
      <alignment horizontal="center" vertical="center"/>
      <protection/>
    </xf>
    <xf numFmtId="0" fontId="39" fillId="0" borderId="18" xfId="62" applyFont="1" applyBorder="1" applyAlignment="1">
      <alignment horizontal="center" vertical="center"/>
      <protection/>
    </xf>
    <xf numFmtId="0" fontId="39" fillId="0" borderId="43" xfId="62" applyFont="1" applyBorder="1" applyAlignment="1">
      <alignment horizontal="center" vertical="center"/>
      <protection/>
    </xf>
    <xf numFmtId="0" fontId="32" fillId="11" borderId="64" xfId="24" applyFont="1" applyBorder="1" applyAlignment="1">
      <alignment horizontal="center"/>
    </xf>
    <xf numFmtId="0" fontId="31" fillId="11" borderId="64" xfId="24" applyFont="1" applyBorder="1" applyAlignment="1">
      <alignment horizontal="center"/>
    </xf>
    <xf numFmtId="0" fontId="41" fillId="0" borderId="62" xfId="62" applyFont="1" applyFill="1" applyBorder="1" applyAlignment="1">
      <alignment horizontal="center" vertical="center"/>
      <protection/>
    </xf>
    <xf numFmtId="0" fontId="112" fillId="0" borderId="55" xfId="62" applyFont="1" applyBorder="1" applyAlignment="1">
      <alignment horizontal="center" vertical="center"/>
      <protection/>
    </xf>
    <xf numFmtId="0" fontId="112" fillId="0" borderId="49" xfId="62" applyFont="1" applyBorder="1" applyAlignment="1">
      <alignment horizontal="center" vertical="center"/>
      <protection/>
    </xf>
    <xf numFmtId="0" fontId="114" fillId="0" borderId="62" xfId="62" applyFont="1" applyBorder="1" applyAlignment="1">
      <alignment horizontal="center" vertical="center"/>
      <protection/>
    </xf>
    <xf numFmtId="0" fontId="114" fillId="0" borderId="43" xfId="62" applyFont="1" applyBorder="1" applyAlignment="1">
      <alignment horizontal="center" vertical="center"/>
      <protection/>
    </xf>
    <xf numFmtId="49" fontId="44" fillId="47" borderId="0" xfId="62" applyNumberFormat="1" applyFont="1" applyFill="1" applyBorder="1" applyAlignment="1">
      <alignment horizontal="center" vertical="center"/>
      <protection/>
    </xf>
    <xf numFmtId="49" fontId="44" fillId="47" borderId="50" xfId="62" applyNumberFormat="1" applyFont="1" applyFill="1" applyBorder="1" applyAlignment="1">
      <alignment horizontal="center" vertical="center"/>
      <protection/>
    </xf>
    <xf numFmtId="0" fontId="114" fillId="0" borderId="18" xfId="62" applyFont="1" applyBorder="1" applyAlignment="1">
      <alignment horizontal="center" vertical="center"/>
      <protection/>
    </xf>
    <xf numFmtId="0" fontId="39" fillId="0" borderId="17" xfId="62" applyFont="1" applyBorder="1" applyAlignment="1">
      <alignment horizontal="center" vertical="center"/>
      <protection/>
    </xf>
    <xf numFmtId="0" fontId="39" fillId="0" borderId="51" xfId="62" applyFont="1" applyBorder="1" applyAlignment="1">
      <alignment horizontal="center" vertical="center"/>
      <protection/>
    </xf>
    <xf numFmtId="0" fontId="112" fillId="0" borderId="19" xfId="62" applyFont="1" applyBorder="1" applyAlignment="1">
      <alignment horizontal="center" vertical="center"/>
      <protection/>
    </xf>
    <xf numFmtId="49" fontId="44" fillId="47" borderId="54" xfId="62" applyNumberFormat="1" applyFont="1" applyFill="1" applyBorder="1" applyAlignment="1">
      <alignment horizontal="center" vertical="center"/>
      <protection/>
    </xf>
    <xf numFmtId="0" fontId="39" fillId="41" borderId="17" xfId="62" applyFont="1" applyFill="1" applyBorder="1" applyAlignment="1">
      <alignment horizontal="center" vertical="center"/>
      <protection/>
    </xf>
    <xf numFmtId="0" fontId="39" fillId="41" borderId="51" xfId="62" applyFont="1" applyFill="1" applyBorder="1" applyAlignment="1">
      <alignment horizontal="center" vertical="center"/>
      <protection/>
    </xf>
    <xf numFmtId="0" fontId="39" fillId="41" borderId="18" xfId="62" applyFont="1" applyFill="1" applyBorder="1" applyAlignment="1">
      <alignment horizontal="center" vertical="center"/>
      <protection/>
    </xf>
    <xf numFmtId="0" fontId="39" fillId="41" borderId="43" xfId="62" applyFont="1" applyFill="1" applyBorder="1" applyAlignment="1">
      <alignment horizontal="center" vertical="center"/>
      <protection/>
    </xf>
    <xf numFmtId="0" fontId="39" fillId="40" borderId="17" xfId="62" applyFont="1" applyFill="1" applyBorder="1" applyAlignment="1">
      <alignment horizontal="center" vertical="center"/>
      <protection/>
    </xf>
    <xf numFmtId="0" fontId="39" fillId="40" borderId="51" xfId="62" applyFont="1" applyFill="1" applyBorder="1" applyAlignment="1">
      <alignment horizontal="center" vertical="center"/>
      <protection/>
    </xf>
    <xf numFmtId="0" fontId="45" fillId="0" borderId="0" xfId="62" applyFont="1" applyAlignment="1">
      <alignment horizontal="center"/>
      <protection/>
    </xf>
    <xf numFmtId="0" fontId="32" fillId="11" borderId="48" xfId="24" applyFont="1" applyBorder="1" applyAlignment="1">
      <alignment horizontal="center"/>
    </xf>
    <xf numFmtId="49" fontId="36" fillId="40" borderId="56" xfId="62" applyNumberFormat="1" applyFont="1" applyFill="1" applyBorder="1" applyAlignment="1">
      <alignment horizontal="center" vertical="center"/>
      <protection/>
    </xf>
    <xf numFmtId="0" fontId="39" fillId="40" borderId="18" xfId="62" applyFont="1" applyFill="1" applyBorder="1" applyAlignment="1">
      <alignment horizontal="center" vertical="center"/>
      <protection/>
    </xf>
    <xf numFmtId="0" fontId="39" fillId="40" borderId="43" xfId="62" applyFont="1" applyFill="1" applyBorder="1" applyAlignment="1">
      <alignment horizontal="center" vertical="center"/>
      <protection/>
    </xf>
    <xf numFmtId="0" fontId="4" fillId="38" borderId="18" xfId="0" applyFont="1" applyFill="1" applyBorder="1" applyAlignment="1" applyProtection="1">
      <alignment horizontal="center" vertical="center"/>
      <protection hidden="1"/>
    </xf>
    <xf numFmtId="0" fontId="7" fillId="36" borderId="0" xfId="0" applyFont="1" applyFill="1" applyBorder="1" applyAlignment="1">
      <alignment horizontal="center"/>
    </xf>
    <xf numFmtId="0" fontId="6" fillId="36" borderId="0" xfId="0" applyFont="1" applyFill="1" applyBorder="1" applyAlignment="1">
      <alignment horizontal="left"/>
    </xf>
    <xf numFmtId="0" fontId="4" fillId="38" borderId="19" xfId="0" applyFont="1" applyFill="1" applyBorder="1" applyAlignment="1" applyProtection="1">
      <alignment horizontal="center" vertical="center"/>
      <protection hidden="1"/>
    </xf>
    <xf numFmtId="0" fontId="4" fillId="38" borderId="17" xfId="0" applyFont="1" applyFill="1" applyBorder="1" applyAlignment="1" applyProtection="1">
      <alignment horizontal="center" vertical="center"/>
      <protection hidden="1"/>
    </xf>
    <xf numFmtId="0" fontId="4" fillId="36" borderId="50" xfId="0" applyFont="1" applyFill="1" applyBorder="1" applyAlignment="1">
      <alignment horizontal="center"/>
    </xf>
    <xf numFmtId="0" fontId="4" fillId="38" borderId="67" xfId="0" applyFont="1" applyFill="1" applyBorder="1" applyAlignment="1" applyProtection="1">
      <alignment horizontal="center" vertical="center"/>
      <protection hidden="1"/>
    </xf>
    <xf numFmtId="0" fontId="4" fillId="38" borderId="14" xfId="0" applyFont="1" applyFill="1" applyBorder="1" applyAlignment="1" applyProtection="1">
      <alignment horizontal="center" vertical="center"/>
      <protection hidden="1"/>
    </xf>
    <xf numFmtId="0" fontId="2" fillId="36" borderId="0" xfId="66" applyFont="1" applyFill="1" applyBorder="1" applyAlignment="1">
      <alignment horizontal="center"/>
      <protection/>
    </xf>
    <xf numFmtId="0" fontId="4" fillId="38" borderId="29" xfId="0" applyFont="1" applyFill="1" applyBorder="1" applyAlignment="1">
      <alignment horizontal="center"/>
    </xf>
    <xf numFmtId="0" fontId="4" fillId="38" borderId="61" xfId="0" applyFont="1" applyFill="1" applyBorder="1" applyAlignment="1">
      <alignment horizontal="center"/>
    </xf>
    <xf numFmtId="0" fontId="4" fillId="38" borderId="29" xfId="0" applyFont="1" applyFill="1" applyBorder="1" applyAlignment="1">
      <alignment horizontal="right"/>
    </xf>
    <xf numFmtId="0" fontId="4" fillId="38" borderId="12" xfId="0" applyFont="1" applyFill="1" applyBorder="1" applyAlignment="1">
      <alignment horizontal="right"/>
    </xf>
    <xf numFmtId="0" fontId="6" fillId="36" borderId="0" xfId="0" applyFont="1" applyFill="1" applyBorder="1" applyAlignment="1">
      <alignment horizontal="center"/>
    </xf>
    <xf numFmtId="0" fontId="0" fillId="0" borderId="18" xfId="62" applyBorder="1" applyAlignment="1">
      <alignment horizontal="center" vertical="center"/>
      <protection/>
    </xf>
    <xf numFmtId="0" fontId="0" fillId="0" borderId="43" xfId="62" applyBorder="1" applyAlignment="1">
      <alignment horizontal="center" vertical="center"/>
      <protection/>
    </xf>
    <xf numFmtId="0" fontId="40" fillId="35" borderId="17" xfId="69" applyFont="1" applyBorder="1" applyAlignment="1">
      <alignment horizontal="center" vertical="center"/>
    </xf>
    <xf numFmtId="0" fontId="40" fillId="35" borderId="51" xfId="69" applyFont="1" applyBorder="1" applyAlignment="1">
      <alignment horizontal="center" vertical="center"/>
    </xf>
    <xf numFmtId="0" fontId="35" fillId="39" borderId="18" xfId="62" applyFont="1" applyFill="1" applyBorder="1" applyAlignment="1">
      <alignment horizontal="center"/>
      <protection/>
    </xf>
    <xf numFmtId="0" fontId="35" fillId="39" borderId="43" xfId="62" applyFont="1" applyFill="1" applyBorder="1" applyAlignment="1">
      <alignment horizontal="center"/>
      <protection/>
    </xf>
    <xf numFmtId="0" fontId="35" fillId="40" borderId="18" xfId="62" applyFont="1" applyFill="1" applyBorder="1" applyAlignment="1">
      <alignment horizontal="center"/>
      <protection/>
    </xf>
    <xf numFmtId="0" fontId="35" fillId="40" borderId="43" xfId="62" applyFont="1" applyFill="1" applyBorder="1" applyAlignment="1">
      <alignment horizontal="center"/>
      <protection/>
    </xf>
    <xf numFmtId="0" fontId="46" fillId="0" borderId="18" xfId="62" applyFont="1" applyBorder="1" applyAlignment="1">
      <alignment horizontal="center" vertical="center"/>
      <protection/>
    </xf>
    <xf numFmtId="0" fontId="46" fillId="0" borderId="43" xfId="62" applyFont="1" applyBorder="1" applyAlignment="1">
      <alignment horizontal="center" vertical="center"/>
      <protection/>
    </xf>
    <xf numFmtId="0" fontId="40" fillId="35" borderId="19" xfId="69" applyFont="1" applyBorder="1" applyAlignment="1">
      <alignment horizontal="center" vertical="center"/>
    </xf>
    <xf numFmtId="0" fontId="40" fillId="35" borderId="49" xfId="69" applyFont="1" applyBorder="1" applyAlignment="1">
      <alignment horizontal="center" vertical="center"/>
    </xf>
    <xf numFmtId="0" fontId="35" fillId="40" borderId="17" xfId="62" applyFont="1" applyFill="1" applyBorder="1" applyAlignment="1">
      <alignment horizontal="center"/>
      <protection/>
    </xf>
    <xf numFmtId="0" fontId="35" fillId="40" borderId="51" xfId="62" applyFont="1" applyFill="1" applyBorder="1" applyAlignment="1">
      <alignment horizontal="center"/>
      <protection/>
    </xf>
    <xf numFmtId="0" fontId="34" fillId="29" borderId="68" xfId="42" applyNumberFormat="1" applyFont="1" applyBorder="1" applyAlignment="1">
      <alignment horizontal="center" vertical="center"/>
    </xf>
    <xf numFmtId="0" fontId="114" fillId="41" borderId="0" xfId="62" applyFont="1" applyFill="1" applyBorder="1" applyAlignment="1">
      <alignment horizontal="center"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3 2"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alculation 2" xfId="42"/>
    <cellStyle name="Check Cell"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0" xfId="57"/>
    <cellStyle name="Normal 11" xfId="58"/>
    <cellStyle name="Normal 2" xfId="59"/>
    <cellStyle name="Normal 2 2" xfId="60"/>
    <cellStyle name="Normal 2 3" xfId="61"/>
    <cellStyle name="Normal 3" xfId="62"/>
    <cellStyle name="Normal 4" xfId="63"/>
    <cellStyle name="Normal 5" xfId="64"/>
    <cellStyle name="Normal 6" xfId="65"/>
    <cellStyle name="Normal 7" xfId="66"/>
    <cellStyle name="Normal 9" xfId="67"/>
    <cellStyle name="Note" xfId="68"/>
    <cellStyle name="Note 3" xfId="69"/>
    <cellStyle name="Output" xfId="70"/>
    <cellStyle name="Percent" xfId="71"/>
    <cellStyle name="Title" xfId="72"/>
    <cellStyle name="Total" xfId="73"/>
    <cellStyle name="Warning Text" xfId="74"/>
  </cellStyles>
  <dxfs count="100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ill>
        <patternFill>
          <bgColor indexed="42"/>
        </patternFill>
      </fill>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ill>
        <patternFill>
          <bgColor indexed="42"/>
        </patternFill>
      </fill>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ill>
        <patternFill>
          <bgColor indexed="42"/>
        </patternFill>
      </fill>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ill>
        <patternFill>
          <bgColor indexed="42"/>
        </patternFill>
      </fill>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114300</xdr:rowOff>
    </xdr:from>
    <xdr:to>
      <xdr:col>1</xdr:col>
      <xdr:colOff>676275</xdr:colOff>
      <xdr:row>2</xdr:row>
      <xdr:rowOff>0</xdr:rowOff>
    </xdr:to>
    <xdr:pic>
      <xdr:nvPicPr>
        <xdr:cNvPr id="1" name="Picture 3"/>
        <xdr:cNvPicPr preferRelativeResize="1">
          <a:picLocks noChangeAspect="1"/>
        </xdr:cNvPicPr>
      </xdr:nvPicPr>
      <xdr:blipFill>
        <a:blip r:embed="rId1"/>
        <a:stretch>
          <a:fillRect/>
        </a:stretch>
      </xdr:blipFill>
      <xdr:spPr>
        <a:xfrm>
          <a:off x="352425" y="114300"/>
          <a:ext cx="581025" cy="590550"/>
        </a:xfrm>
        <a:prstGeom prst="rect">
          <a:avLst/>
        </a:prstGeom>
        <a:noFill/>
        <a:ln w="9525" cmpd="sng">
          <a:noFill/>
        </a:ln>
      </xdr:spPr>
    </xdr:pic>
    <xdr:clientData/>
  </xdr:twoCellAnchor>
  <xdr:twoCellAnchor editAs="oneCell">
    <xdr:from>
      <xdr:col>36</xdr:col>
      <xdr:colOff>142875</xdr:colOff>
      <xdr:row>0</xdr:row>
      <xdr:rowOff>123825</xdr:rowOff>
    </xdr:from>
    <xdr:to>
      <xdr:col>37</xdr:col>
      <xdr:colOff>390525</xdr:colOff>
      <xdr:row>2</xdr:row>
      <xdr:rowOff>9525</xdr:rowOff>
    </xdr:to>
    <xdr:pic>
      <xdr:nvPicPr>
        <xdr:cNvPr id="2" name="Picture 5"/>
        <xdr:cNvPicPr preferRelativeResize="1">
          <a:picLocks noChangeAspect="1"/>
        </xdr:cNvPicPr>
      </xdr:nvPicPr>
      <xdr:blipFill>
        <a:blip r:embed="rId2"/>
        <a:stretch>
          <a:fillRect/>
        </a:stretch>
      </xdr:blipFill>
      <xdr:spPr>
        <a:xfrm>
          <a:off x="7343775" y="123825"/>
          <a:ext cx="514350" cy="590550"/>
        </a:xfrm>
        <a:prstGeom prst="rect">
          <a:avLst/>
        </a:prstGeom>
        <a:noFill/>
        <a:ln w="9525" cmpd="sng">
          <a:noFill/>
        </a:ln>
      </xdr:spPr>
    </xdr:pic>
    <xdr:clientData/>
  </xdr:twoCellAnchor>
  <xdr:twoCellAnchor editAs="oneCell">
    <xdr:from>
      <xdr:col>2</xdr:col>
      <xdr:colOff>581025</xdr:colOff>
      <xdr:row>32</xdr:row>
      <xdr:rowOff>28575</xdr:rowOff>
    </xdr:from>
    <xdr:to>
      <xdr:col>2</xdr:col>
      <xdr:colOff>1143000</xdr:colOff>
      <xdr:row>36</xdr:row>
      <xdr:rowOff>95250</xdr:rowOff>
    </xdr:to>
    <xdr:pic>
      <xdr:nvPicPr>
        <xdr:cNvPr id="3" name="Picture 4"/>
        <xdr:cNvPicPr preferRelativeResize="1">
          <a:picLocks noChangeAspect="1"/>
        </xdr:cNvPicPr>
      </xdr:nvPicPr>
      <xdr:blipFill>
        <a:blip r:embed="rId3"/>
        <a:stretch>
          <a:fillRect/>
        </a:stretch>
      </xdr:blipFill>
      <xdr:spPr>
        <a:xfrm>
          <a:off x="1695450" y="5676900"/>
          <a:ext cx="561975" cy="714375"/>
        </a:xfrm>
        <a:prstGeom prst="rect">
          <a:avLst/>
        </a:prstGeom>
        <a:noFill/>
        <a:ln w="9525" cmpd="sng">
          <a:noFill/>
        </a:ln>
      </xdr:spPr>
    </xdr:pic>
    <xdr:clientData/>
  </xdr:twoCellAnchor>
  <xdr:twoCellAnchor editAs="oneCell">
    <xdr:from>
      <xdr:col>28</xdr:col>
      <xdr:colOff>114300</xdr:colOff>
      <xdr:row>33</xdr:row>
      <xdr:rowOff>76200</xdr:rowOff>
    </xdr:from>
    <xdr:to>
      <xdr:col>37</xdr:col>
      <xdr:colOff>0</xdr:colOff>
      <xdr:row>36</xdr:row>
      <xdr:rowOff>123825</xdr:rowOff>
    </xdr:to>
    <xdr:pic>
      <xdr:nvPicPr>
        <xdr:cNvPr id="4" name="Picture 14"/>
        <xdr:cNvPicPr preferRelativeResize="1">
          <a:picLocks noChangeAspect="1"/>
        </xdr:cNvPicPr>
      </xdr:nvPicPr>
      <xdr:blipFill>
        <a:blip r:embed="rId4"/>
        <a:stretch>
          <a:fillRect/>
        </a:stretch>
      </xdr:blipFill>
      <xdr:spPr>
        <a:xfrm>
          <a:off x="5895975" y="5886450"/>
          <a:ext cx="1571625" cy="533400"/>
        </a:xfrm>
        <a:prstGeom prst="rect">
          <a:avLst/>
        </a:prstGeom>
        <a:noFill/>
        <a:ln w="9525" cmpd="sng">
          <a:noFill/>
        </a:ln>
      </xdr:spPr>
    </xdr:pic>
    <xdr:clientData/>
  </xdr:twoCellAnchor>
  <xdr:twoCellAnchor>
    <xdr:from>
      <xdr:col>6</xdr:col>
      <xdr:colOff>66675</xdr:colOff>
      <xdr:row>33</xdr:row>
      <xdr:rowOff>104775</xdr:rowOff>
    </xdr:from>
    <xdr:to>
      <xdr:col>24</xdr:col>
      <xdr:colOff>0</xdr:colOff>
      <xdr:row>37</xdr:row>
      <xdr:rowOff>85725</xdr:rowOff>
    </xdr:to>
    <xdr:sp>
      <xdr:nvSpPr>
        <xdr:cNvPr id="5" name="Flowchart: Punched Tape 8"/>
        <xdr:cNvSpPr>
          <a:spLocks/>
        </xdr:cNvSpPr>
      </xdr:nvSpPr>
      <xdr:spPr>
        <a:xfrm>
          <a:off x="3086100" y="5915025"/>
          <a:ext cx="220027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26.03.2022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0</xdr:rowOff>
    </xdr:from>
    <xdr:to>
      <xdr:col>1</xdr:col>
      <xdr:colOff>819150</xdr:colOff>
      <xdr:row>1</xdr:row>
      <xdr:rowOff>28575</xdr:rowOff>
    </xdr:to>
    <xdr:pic>
      <xdr:nvPicPr>
        <xdr:cNvPr id="1" name="Picture 3"/>
        <xdr:cNvPicPr preferRelativeResize="1">
          <a:picLocks noChangeAspect="1"/>
        </xdr:cNvPicPr>
      </xdr:nvPicPr>
      <xdr:blipFill>
        <a:blip r:embed="rId1"/>
        <a:stretch>
          <a:fillRect/>
        </a:stretch>
      </xdr:blipFill>
      <xdr:spPr>
        <a:xfrm>
          <a:off x="495300" y="0"/>
          <a:ext cx="581025" cy="590550"/>
        </a:xfrm>
        <a:prstGeom prst="rect">
          <a:avLst/>
        </a:prstGeom>
        <a:noFill/>
        <a:ln w="9525" cmpd="sng">
          <a:noFill/>
        </a:ln>
      </xdr:spPr>
    </xdr:pic>
    <xdr:clientData/>
  </xdr:twoCellAnchor>
  <xdr:twoCellAnchor editAs="oneCell">
    <xdr:from>
      <xdr:col>36</xdr:col>
      <xdr:colOff>19050</xdr:colOff>
      <xdr:row>0</xdr:row>
      <xdr:rowOff>28575</xdr:rowOff>
    </xdr:from>
    <xdr:to>
      <xdr:col>37</xdr:col>
      <xdr:colOff>266700</xdr:colOff>
      <xdr:row>2</xdr:row>
      <xdr:rowOff>0</xdr:rowOff>
    </xdr:to>
    <xdr:pic>
      <xdr:nvPicPr>
        <xdr:cNvPr id="2" name="Picture 5"/>
        <xdr:cNvPicPr preferRelativeResize="1">
          <a:picLocks noChangeAspect="1"/>
        </xdr:cNvPicPr>
      </xdr:nvPicPr>
      <xdr:blipFill>
        <a:blip r:embed="rId2"/>
        <a:stretch>
          <a:fillRect/>
        </a:stretch>
      </xdr:blipFill>
      <xdr:spPr>
        <a:xfrm>
          <a:off x="7067550" y="28575"/>
          <a:ext cx="514350" cy="590550"/>
        </a:xfrm>
        <a:prstGeom prst="rect">
          <a:avLst/>
        </a:prstGeom>
        <a:noFill/>
        <a:ln w="9525" cmpd="sng">
          <a:noFill/>
        </a:ln>
      </xdr:spPr>
    </xdr:pic>
    <xdr:clientData/>
  </xdr:twoCellAnchor>
  <xdr:twoCellAnchor editAs="oneCell">
    <xdr:from>
      <xdr:col>2</xdr:col>
      <xdr:colOff>581025</xdr:colOff>
      <xdr:row>24</xdr:row>
      <xdr:rowOff>28575</xdr:rowOff>
    </xdr:from>
    <xdr:to>
      <xdr:col>2</xdr:col>
      <xdr:colOff>1143000</xdr:colOff>
      <xdr:row>28</xdr:row>
      <xdr:rowOff>95250</xdr:rowOff>
    </xdr:to>
    <xdr:pic>
      <xdr:nvPicPr>
        <xdr:cNvPr id="3" name="Picture 4"/>
        <xdr:cNvPicPr preferRelativeResize="1">
          <a:picLocks noChangeAspect="1"/>
        </xdr:cNvPicPr>
      </xdr:nvPicPr>
      <xdr:blipFill>
        <a:blip r:embed="rId3"/>
        <a:stretch>
          <a:fillRect/>
        </a:stretch>
      </xdr:blipFill>
      <xdr:spPr>
        <a:xfrm>
          <a:off x="1695450" y="4210050"/>
          <a:ext cx="561975" cy="714375"/>
        </a:xfrm>
        <a:prstGeom prst="rect">
          <a:avLst/>
        </a:prstGeom>
        <a:noFill/>
        <a:ln w="9525" cmpd="sng">
          <a:noFill/>
        </a:ln>
      </xdr:spPr>
    </xdr:pic>
    <xdr:clientData/>
  </xdr:twoCellAnchor>
  <xdr:twoCellAnchor editAs="oneCell">
    <xdr:from>
      <xdr:col>28</xdr:col>
      <xdr:colOff>114300</xdr:colOff>
      <xdr:row>25</xdr:row>
      <xdr:rowOff>76200</xdr:rowOff>
    </xdr:from>
    <xdr:to>
      <xdr:col>37</xdr:col>
      <xdr:colOff>0</xdr:colOff>
      <xdr:row>28</xdr:row>
      <xdr:rowOff>123825</xdr:rowOff>
    </xdr:to>
    <xdr:pic>
      <xdr:nvPicPr>
        <xdr:cNvPr id="4" name="Picture 14"/>
        <xdr:cNvPicPr preferRelativeResize="1">
          <a:picLocks noChangeAspect="1"/>
        </xdr:cNvPicPr>
      </xdr:nvPicPr>
      <xdr:blipFill>
        <a:blip r:embed="rId4"/>
        <a:stretch>
          <a:fillRect/>
        </a:stretch>
      </xdr:blipFill>
      <xdr:spPr>
        <a:xfrm>
          <a:off x="5743575" y="4419600"/>
          <a:ext cx="1571625" cy="533400"/>
        </a:xfrm>
        <a:prstGeom prst="rect">
          <a:avLst/>
        </a:prstGeom>
        <a:noFill/>
        <a:ln w="9525" cmpd="sng">
          <a:noFill/>
        </a:ln>
      </xdr:spPr>
    </xdr:pic>
    <xdr:clientData/>
  </xdr:twoCellAnchor>
  <xdr:twoCellAnchor>
    <xdr:from>
      <xdr:col>6</xdr:col>
      <xdr:colOff>66675</xdr:colOff>
      <xdr:row>25</xdr:row>
      <xdr:rowOff>104775</xdr:rowOff>
    </xdr:from>
    <xdr:to>
      <xdr:col>24</xdr:col>
      <xdr:colOff>0</xdr:colOff>
      <xdr:row>29</xdr:row>
      <xdr:rowOff>85725</xdr:rowOff>
    </xdr:to>
    <xdr:sp>
      <xdr:nvSpPr>
        <xdr:cNvPr id="5" name="Flowchart: Punched Tape 6"/>
        <xdr:cNvSpPr>
          <a:spLocks/>
        </xdr:cNvSpPr>
      </xdr:nvSpPr>
      <xdr:spPr>
        <a:xfrm>
          <a:off x="2971800" y="4448175"/>
          <a:ext cx="216217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26.03.2022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25</xdr:row>
      <xdr:rowOff>133350</xdr:rowOff>
    </xdr:from>
    <xdr:to>
      <xdr:col>1</xdr:col>
      <xdr:colOff>809625</xdr:colOff>
      <xdr:row>30</xdr:row>
      <xdr:rowOff>0</xdr:rowOff>
    </xdr:to>
    <xdr:pic>
      <xdr:nvPicPr>
        <xdr:cNvPr id="1" name="Picture 3"/>
        <xdr:cNvPicPr preferRelativeResize="1">
          <a:picLocks noChangeAspect="1"/>
        </xdr:cNvPicPr>
      </xdr:nvPicPr>
      <xdr:blipFill>
        <a:blip r:embed="rId1"/>
        <a:stretch>
          <a:fillRect/>
        </a:stretch>
      </xdr:blipFill>
      <xdr:spPr>
        <a:xfrm>
          <a:off x="447675" y="4810125"/>
          <a:ext cx="619125" cy="676275"/>
        </a:xfrm>
        <a:prstGeom prst="rect">
          <a:avLst/>
        </a:prstGeom>
        <a:noFill/>
        <a:ln w="9525" cmpd="sng">
          <a:noFill/>
        </a:ln>
      </xdr:spPr>
    </xdr:pic>
    <xdr:clientData/>
  </xdr:twoCellAnchor>
  <xdr:twoCellAnchor editAs="oneCell">
    <xdr:from>
      <xdr:col>24</xdr:col>
      <xdr:colOff>123825</xdr:colOff>
      <xdr:row>26</xdr:row>
      <xdr:rowOff>76200</xdr:rowOff>
    </xdr:from>
    <xdr:to>
      <xdr:col>30</xdr:col>
      <xdr:colOff>190500</xdr:colOff>
      <xdr:row>29</xdr:row>
      <xdr:rowOff>85725</xdr:rowOff>
    </xdr:to>
    <xdr:pic>
      <xdr:nvPicPr>
        <xdr:cNvPr id="2" name="Picture 14"/>
        <xdr:cNvPicPr preferRelativeResize="1">
          <a:picLocks noChangeAspect="1"/>
        </xdr:cNvPicPr>
      </xdr:nvPicPr>
      <xdr:blipFill>
        <a:blip r:embed="rId2"/>
        <a:stretch>
          <a:fillRect/>
        </a:stretch>
      </xdr:blipFill>
      <xdr:spPr>
        <a:xfrm>
          <a:off x="8905875" y="4914900"/>
          <a:ext cx="1552575" cy="495300"/>
        </a:xfrm>
        <a:prstGeom prst="rect">
          <a:avLst/>
        </a:prstGeom>
        <a:noFill/>
        <a:ln w="9525" cmpd="sng">
          <a:noFill/>
        </a:ln>
      </xdr:spPr>
    </xdr:pic>
    <xdr:clientData/>
  </xdr:twoCellAnchor>
  <xdr:twoCellAnchor>
    <xdr:from>
      <xdr:col>6</xdr:col>
      <xdr:colOff>66675</xdr:colOff>
      <xdr:row>26</xdr:row>
      <xdr:rowOff>57150</xdr:rowOff>
    </xdr:from>
    <xdr:to>
      <xdr:col>13</xdr:col>
      <xdr:colOff>285750</xdr:colOff>
      <xdr:row>30</xdr:row>
      <xdr:rowOff>38100</xdr:rowOff>
    </xdr:to>
    <xdr:sp>
      <xdr:nvSpPr>
        <xdr:cNvPr id="3" name="Flowchart: Punched Tape 3"/>
        <xdr:cNvSpPr>
          <a:spLocks/>
        </xdr:cNvSpPr>
      </xdr:nvSpPr>
      <xdr:spPr>
        <a:xfrm>
          <a:off x="3590925" y="4895850"/>
          <a:ext cx="248602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14.05.2022</a:t>
          </a:r>
        </a:p>
      </xdr:txBody>
    </xdr:sp>
    <xdr:clientData/>
  </xdr:twoCellAnchor>
  <xdr:twoCellAnchor editAs="oneCell">
    <xdr:from>
      <xdr:col>2</xdr:col>
      <xdr:colOff>180975</xdr:colOff>
      <xdr:row>0</xdr:row>
      <xdr:rowOff>38100</xdr:rowOff>
    </xdr:from>
    <xdr:to>
      <xdr:col>3</xdr:col>
      <xdr:colOff>9525</xdr:colOff>
      <xdr:row>2</xdr:row>
      <xdr:rowOff>190500</xdr:rowOff>
    </xdr:to>
    <xdr:pic>
      <xdr:nvPicPr>
        <xdr:cNvPr id="4" name="Picture 3"/>
        <xdr:cNvPicPr preferRelativeResize="1">
          <a:picLocks noChangeAspect="1"/>
        </xdr:cNvPicPr>
      </xdr:nvPicPr>
      <xdr:blipFill>
        <a:blip r:embed="rId3"/>
        <a:stretch>
          <a:fillRect/>
        </a:stretch>
      </xdr:blipFill>
      <xdr:spPr>
        <a:xfrm>
          <a:off x="1762125" y="38100"/>
          <a:ext cx="685800" cy="714375"/>
        </a:xfrm>
        <a:prstGeom prst="rect">
          <a:avLst/>
        </a:prstGeom>
        <a:noFill/>
        <a:ln w="9525" cmpd="sng">
          <a:noFill/>
        </a:ln>
      </xdr:spPr>
    </xdr:pic>
    <xdr:clientData/>
  </xdr:twoCellAnchor>
  <xdr:twoCellAnchor editAs="oneCell">
    <xdr:from>
      <xdr:col>24</xdr:col>
      <xdr:colOff>123825</xdr:colOff>
      <xdr:row>0</xdr:row>
      <xdr:rowOff>0</xdr:rowOff>
    </xdr:from>
    <xdr:to>
      <xdr:col>26</xdr:col>
      <xdr:colOff>238125</xdr:colOff>
      <xdr:row>2</xdr:row>
      <xdr:rowOff>190500</xdr:rowOff>
    </xdr:to>
    <xdr:pic>
      <xdr:nvPicPr>
        <xdr:cNvPr id="5" name="Picture 5"/>
        <xdr:cNvPicPr preferRelativeResize="1">
          <a:picLocks noChangeAspect="1"/>
        </xdr:cNvPicPr>
      </xdr:nvPicPr>
      <xdr:blipFill>
        <a:blip r:embed="rId4"/>
        <a:stretch>
          <a:fillRect/>
        </a:stretch>
      </xdr:blipFill>
      <xdr:spPr>
        <a:xfrm>
          <a:off x="8905875" y="0"/>
          <a:ext cx="6096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0</xdr:row>
      <xdr:rowOff>38100</xdr:rowOff>
    </xdr:from>
    <xdr:to>
      <xdr:col>3</xdr:col>
      <xdr:colOff>9525</xdr:colOff>
      <xdr:row>2</xdr:row>
      <xdr:rowOff>190500</xdr:rowOff>
    </xdr:to>
    <xdr:pic>
      <xdr:nvPicPr>
        <xdr:cNvPr id="1" name="Picture 3"/>
        <xdr:cNvPicPr preferRelativeResize="1">
          <a:picLocks noChangeAspect="1"/>
        </xdr:cNvPicPr>
      </xdr:nvPicPr>
      <xdr:blipFill>
        <a:blip r:embed="rId1"/>
        <a:stretch>
          <a:fillRect/>
        </a:stretch>
      </xdr:blipFill>
      <xdr:spPr>
        <a:xfrm>
          <a:off x="1838325" y="38100"/>
          <a:ext cx="685800" cy="714375"/>
        </a:xfrm>
        <a:prstGeom prst="rect">
          <a:avLst/>
        </a:prstGeom>
        <a:noFill/>
        <a:ln w="9525" cmpd="sng">
          <a:noFill/>
        </a:ln>
      </xdr:spPr>
    </xdr:pic>
    <xdr:clientData/>
  </xdr:twoCellAnchor>
  <xdr:twoCellAnchor editAs="oneCell">
    <xdr:from>
      <xdr:col>24</xdr:col>
      <xdr:colOff>123825</xdr:colOff>
      <xdr:row>0</xdr:row>
      <xdr:rowOff>0</xdr:rowOff>
    </xdr:from>
    <xdr:to>
      <xdr:col>26</xdr:col>
      <xdr:colOff>238125</xdr:colOff>
      <xdr:row>2</xdr:row>
      <xdr:rowOff>190500</xdr:rowOff>
    </xdr:to>
    <xdr:pic>
      <xdr:nvPicPr>
        <xdr:cNvPr id="2" name="Picture 5"/>
        <xdr:cNvPicPr preferRelativeResize="1">
          <a:picLocks noChangeAspect="1"/>
        </xdr:cNvPicPr>
      </xdr:nvPicPr>
      <xdr:blipFill>
        <a:blip r:embed="rId2"/>
        <a:stretch>
          <a:fillRect/>
        </a:stretch>
      </xdr:blipFill>
      <xdr:spPr>
        <a:xfrm>
          <a:off x="8982075" y="0"/>
          <a:ext cx="609600" cy="752475"/>
        </a:xfrm>
        <a:prstGeom prst="rect">
          <a:avLst/>
        </a:prstGeom>
        <a:noFill/>
        <a:ln w="9525" cmpd="sng">
          <a:noFill/>
        </a:ln>
      </xdr:spPr>
    </xdr:pic>
    <xdr:clientData/>
  </xdr:twoCellAnchor>
  <xdr:twoCellAnchor editAs="oneCell">
    <xdr:from>
      <xdr:col>1</xdr:col>
      <xdr:colOff>190500</xdr:colOff>
      <xdr:row>23</xdr:row>
      <xdr:rowOff>133350</xdr:rowOff>
    </xdr:from>
    <xdr:to>
      <xdr:col>1</xdr:col>
      <xdr:colOff>809625</xdr:colOff>
      <xdr:row>28</xdr:row>
      <xdr:rowOff>0</xdr:rowOff>
    </xdr:to>
    <xdr:pic>
      <xdr:nvPicPr>
        <xdr:cNvPr id="3" name="Picture 3"/>
        <xdr:cNvPicPr preferRelativeResize="1">
          <a:picLocks noChangeAspect="1"/>
        </xdr:cNvPicPr>
      </xdr:nvPicPr>
      <xdr:blipFill>
        <a:blip r:embed="rId3"/>
        <a:stretch>
          <a:fillRect/>
        </a:stretch>
      </xdr:blipFill>
      <xdr:spPr>
        <a:xfrm>
          <a:off x="447675" y="4429125"/>
          <a:ext cx="619125" cy="676275"/>
        </a:xfrm>
        <a:prstGeom prst="rect">
          <a:avLst/>
        </a:prstGeom>
        <a:noFill/>
        <a:ln w="9525" cmpd="sng">
          <a:noFill/>
        </a:ln>
      </xdr:spPr>
    </xdr:pic>
    <xdr:clientData/>
  </xdr:twoCellAnchor>
  <xdr:twoCellAnchor editAs="oneCell">
    <xdr:from>
      <xdr:col>24</xdr:col>
      <xdr:colOff>123825</xdr:colOff>
      <xdr:row>24</xdr:row>
      <xdr:rowOff>76200</xdr:rowOff>
    </xdr:from>
    <xdr:to>
      <xdr:col>30</xdr:col>
      <xdr:colOff>190500</xdr:colOff>
      <xdr:row>27</xdr:row>
      <xdr:rowOff>85725</xdr:rowOff>
    </xdr:to>
    <xdr:pic>
      <xdr:nvPicPr>
        <xdr:cNvPr id="4" name="Picture 14"/>
        <xdr:cNvPicPr preferRelativeResize="1">
          <a:picLocks noChangeAspect="1"/>
        </xdr:cNvPicPr>
      </xdr:nvPicPr>
      <xdr:blipFill>
        <a:blip r:embed="rId4"/>
        <a:stretch>
          <a:fillRect/>
        </a:stretch>
      </xdr:blipFill>
      <xdr:spPr>
        <a:xfrm>
          <a:off x="8982075" y="4533900"/>
          <a:ext cx="1552575" cy="495300"/>
        </a:xfrm>
        <a:prstGeom prst="rect">
          <a:avLst/>
        </a:prstGeom>
        <a:noFill/>
        <a:ln w="9525" cmpd="sng">
          <a:noFill/>
        </a:ln>
      </xdr:spPr>
    </xdr:pic>
    <xdr:clientData/>
  </xdr:twoCellAnchor>
  <xdr:twoCellAnchor>
    <xdr:from>
      <xdr:col>6</xdr:col>
      <xdr:colOff>66675</xdr:colOff>
      <xdr:row>24</xdr:row>
      <xdr:rowOff>57150</xdr:rowOff>
    </xdr:from>
    <xdr:to>
      <xdr:col>13</xdr:col>
      <xdr:colOff>285750</xdr:colOff>
      <xdr:row>28</xdr:row>
      <xdr:rowOff>38100</xdr:rowOff>
    </xdr:to>
    <xdr:sp>
      <xdr:nvSpPr>
        <xdr:cNvPr id="5" name="Flowchart: Punched Tape 5"/>
        <xdr:cNvSpPr>
          <a:spLocks/>
        </xdr:cNvSpPr>
      </xdr:nvSpPr>
      <xdr:spPr>
        <a:xfrm>
          <a:off x="3667125" y="4514850"/>
          <a:ext cx="248602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16.04.2022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447675</xdr:colOff>
      <xdr:row>0</xdr:row>
      <xdr:rowOff>0</xdr:rowOff>
    </xdr:from>
    <xdr:to>
      <xdr:col>2</xdr:col>
      <xdr:colOff>1028700</xdr:colOff>
      <xdr:row>3</xdr:row>
      <xdr:rowOff>38100</xdr:rowOff>
    </xdr:to>
    <xdr:pic>
      <xdr:nvPicPr>
        <xdr:cNvPr id="1" name="Picture 3"/>
        <xdr:cNvPicPr preferRelativeResize="1">
          <a:picLocks noChangeAspect="1"/>
        </xdr:cNvPicPr>
      </xdr:nvPicPr>
      <xdr:blipFill>
        <a:blip r:embed="rId1"/>
        <a:stretch>
          <a:fillRect/>
        </a:stretch>
      </xdr:blipFill>
      <xdr:spPr>
        <a:xfrm>
          <a:off x="1409700" y="0"/>
          <a:ext cx="581025" cy="600075"/>
        </a:xfrm>
        <a:prstGeom prst="rect">
          <a:avLst/>
        </a:prstGeom>
        <a:noFill/>
        <a:ln w="9525" cmpd="sng">
          <a:noFill/>
        </a:ln>
      </xdr:spPr>
    </xdr:pic>
    <xdr:clientData/>
  </xdr:twoCellAnchor>
  <xdr:twoCellAnchor editAs="oneCell">
    <xdr:from>
      <xdr:col>40</xdr:col>
      <xdr:colOff>104775</xdr:colOff>
      <xdr:row>0</xdr:row>
      <xdr:rowOff>19050</xdr:rowOff>
    </xdr:from>
    <xdr:to>
      <xdr:col>42</xdr:col>
      <xdr:colOff>219075</xdr:colOff>
      <xdr:row>3</xdr:row>
      <xdr:rowOff>57150</xdr:rowOff>
    </xdr:to>
    <xdr:pic>
      <xdr:nvPicPr>
        <xdr:cNvPr id="2" name="Picture 5"/>
        <xdr:cNvPicPr preferRelativeResize="1">
          <a:picLocks noChangeAspect="1"/>
        </xdr:cNvPicPr>
      </xdr:nvPicPr>
      <xdr:blipFill>
        <a:blip r:embed="rId2"/>
        <a:stretch>
          <a:fillRect/>
        </a:stretch>
      </xdr:blipFill>
      <xdr:spPr>
        <a:xfrm>
          <a:off x="8591550" y="19050"/>
          <a:ext cx="514350" cy="600075"/>
        </a:xfrm>
        <a:prstGeom prst="rect">
          <a:avLst/>
        </a:prstGeom>
        <a:noFill/>
        <a:ln w="9525" cmpd="sng">
          <a:noFill/>
        </a:ln>
      </xdr:spPr>
    </xdr:pic>
    <xdr:clientData/>
  </xdr:twoCellAnchor>
  <xdr:twoCellAnchor editAs="oneCell">
    <xdr:from>
      <xdr:col>2</xdr:col>
      <xdr:colOff>581025</xdr:colOff>
      <xdr:row>30</xdr:row>
      <xdr:rowOff>28575</xdr:rowOff>
    </xdr:from>
    <xdr:to>
      <xdr:col>2</xdr:col>
      <xdr:colOff>1143000</xdr:colOff>
      <xdr:row>34</xdr:row>
      <xdr:rowOff>95250</xdr:rowOff>
    </xdr:to>
    <xdr:pic>
      <xdr:nvPicPr>
        <xdr:cNvPr id="3" name="Picture 3"/>
        <xdr:cNvPicPr preferRelativeResize="1">
          <a:picLocks noChangeAspect="1"/>
        </xdr:cNvPicPr>
      </xdr:nvPicPr>
      <xdr:blipFill>
        <a:blip r:embed="rId3"/>
        <a:stretch>
          <a:fillRect/>
        </a:stretch>
      </xdr:blipFill>
      <xdr:spPr>
        <a:xfrm>
          <a:off x="1543050" y="4876800"/>
          <a:ext cx="561975" cy="714375"/>
        </a:xfrm>
        <a:prstGeom prst="rect">
          <a:avLst/>
        </a:prstGeom>
        <a:noFill/>
        <a:ln w="9525" cmpd="sng">
          <a:noFill/>
        </a:ln>
      </xdr:spPr>
    </xdr:pic>
    <xdr:clientData/>
  </xdr:twoCellAnchor>
  <xdr:twoCellAnchor editAs="oneCell">
    <xdr:from>
      <xdr:col>33</xdr:col>
      <xdr:colOff>66675</xdr:colOff>
      <xdr:row>31</xdr:row>
      <xdr:rowOff>66675</xdr:rowOff>
    </xdr:from>
    <xdr:to>
      <xdr:col>40</xdr:col>
      <xdr:colOff>19050</xdr:colOff>
      <xdr:row>34</xdr:row>
      <xdr:rowOff>114300</xdr:rowOff>
    </xdr:to>
    <xdr:pic>
      <xdr:nvPicPr>
        <xdr:cNvPr id="4" name="Picture 14"/>
        <xdr:cNvPicPr preferRelativeResize="1">
          <a:picLocks noChangeAspect="1"/>
        </xdr:cNvPicPr>
      </xdr:nvPicPr>
      <xdr:blipFill>
        <a:blip r:embed="rId4"/>
        <a:stretch>
          <a:fillRect/>
        </a:stretch>
      </xdr:blipFill>
      <xdr:spPr>
        <a:xfrm>
          <a:off x="6934200" y="5076825"/>
          <a:ext cx="1571625" cy="533400"/>
        </a:xfrm>
        <a:prstGeom prst="rect">
          <a:avLst/>
        </a:prstGeom>
        <a:noFill/>
        <a:ln w="9525" cmpd="sng">
          <a:noFill/>
        </a:ln>
      </xdr:spPr>
    </xdr:pic>
    <xdr:clientData/>
  </xdr:twoCellAnchor>
  <xdr:twoCellAnchor>
    <xdr:from>
      <xdr:col>6</xdr:col>
      <xdr:colOff>66675</xdr:colOff>
      <xdr:row>31</xdr:row>
      <xdr:rowOff>104775</xdr:rowOff>
    </xdr:from>
    <xdr:to>
      <xdr:col>24</xdr:col>
      <xdr:colOff>0</xdr:colOff>
      <xdr:row>35</xdr:row>
      <xdr:rowOff>85725</xdr:rowOff>
    </xdr:to>
    <xdr:sp>
      <xdr:nvSpPr>
        <xdr:cNvPr id="5" name="Flowchart: Punched Tape 5"/>
        <xdr:cNvSpPr>
          <a:spLocks/>
        </xdr:cNvSpPr>
      </xdr:nvSpPr>
      <xdr:spPr>
        <a:xfrm>
          <a:off x="3057525" y="5114925"/>
          <a:ext cx="250507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19.03.2022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0</xdr:row>
      <xdr:rowOff>38100</xdr:rowOff>
    </xdr:from>
    <xdr:to>
      <xdr:col>3</xdr:col>
      <xdr:colOff>9525</xdr:colOff>
      <xdr:row>2</xdr:row>
      <xdr:rowOff>190500</xdr:rowOff>
    </xdr:to>
    <xdr:pic>
      <xdr:nvPicPr>
        <xdr:cNvPr id="1" name="Picture 3"/>
        <xdr:cNvPicPr preferRelativeResize="1">
          <a:picLocks noChangeAspect="1"/>
        </xdr:cNvPicPr>
      </xdr:nvPicPr>
      <xdr:blipFill>
        <a:blip r:embed="rId1"/>
        <a:stretch>
          <a:fillRect/>
        </a:stretch>
      </xdr:blipFill>
      <xdr:spPr>
        <a:xfrm>
          <a:off x="1762125" y="38100"/>
          <a:ext cx="685800" cy="714375"/>
        </a:xfrm>
        <a:prstGeom prst="rect">
          <a:avLst/>
        </a:prstGeom>
        <a:noFill/>
        <a:ln w="9525" cmpd="sng">
          <a:noFill/>
        </a:ln>
      </xdr:spPr>
    </xdr:pic>
    <xdr:clientData/>
  </xdr:twoCellAnchor>
  <xdr:twoCellAnchor editAs="oneCell">
    <xdr:from>
      <xdr:col>24</xdr:col>
      <xdr:colOff>123825</xdr:colOff>
      <xdr:row>0</xdr:row>
      <xdr:rowOff>0</xdr:rowOff>
    </xdr:from>
    <xdr:to>
      <xdr:col>26</xdr:col>
      <xdr:colOff>238125</xdr:colOff>
      <xdr:row>2</xdr:row>
      <xdr:rowOff>190500</xdr:rowOff>
    </xdr:to>
    <xdr:pic>
      <xdr:nvPicPr>
        <xdr:cNvPr id="2" name="Picture 5"/>
        <xdr:cNvPicPr preferRelativeResize="1">
          <a:picLocks noChangeAspect="1"/>
        </xdr:cNvPicPr>
      </xdr:nvPicPr>
      <xdr:blipFill>
        <a:blip r:embed="rId2"/>
        <a:stretch>
          <a:fillRect/>
        </a:stretch>
      </xdr:blipFill>
      <xdr:spPr>
        <a:xfrm>
          <a:off x="8905875" y="0"/>
          <a:ext cx="609600" cy="752475"/>
        </a:xfrm>
        <a:prstGeom prst="rect">
          <a:avLst/>
        </a:prstGeom>
        <a:noFill/>
        <a:ln w="9525" cmpd="sng">
          <a:noFill/>
        </a:ln>
      </xdr:spPr>
    </xdr:pic>
    <xdr:clientData/>
  </xdr:twoCellAnchor>
  <xdr:twoCellAnchor editAs="oneCell">
    <xdr:from>
      <xdr:col>1</xdr:col>
      <xdr:colOff>190500</xdr:colOff>
      <xdr:row>23</xdr:row>
      <xdr:rowOff>133350</xdr:rowOff>
    </xdr:from>
    <xdr:to>
      <xdr:col>1</xdr:col>
      <xdr:colOff>809625</xdr:colOff>
      <xdr:row>28</xdr:row>
      <xdr:rowOff>38100</xdr:rowOff>
    </xdr:to>
    <xdr:pic>
      <xdr:nvPicPr>
        <xdr:cNvPr id="3" name="Picture 3"/>
        <xdr:cNvPicPr preferRelativeResize="1">
          <a:picLocks noChangeAspect="1"/>
        </xdr:cNvPicPr>
      </xdr:nvPicPr>
      <xdr:blipFill>
        <a:blip r:embed="rId3"/>
        <a:stretch>
          <a:fillRect/>
        </a:stretch>
      </xdr:blipFill>
      <xdr:spPr>
        <a:xfrm>
          <a:off x="447675" y="4429125"/>
          <a:ext cx="619125" cy="714375"/>
        </a:xfrm>
        <a:prstGeom prst="rect">
          <a:avLst/>
        </a:prstGeom>
        <a:noFill/>
        <a:ln w="9525" cmpd="sng">
          <a:noFill/>
        </a:ln>
      </xdr:spPr>
    </xdr:pic>
    <xdr:clientData/>
  </xdr:twoCellAnchor>
  <xdr:twoCellAnchor editAs="oneCell">
    <xdr:from>
      <xdr:col>24</xdr:col>
      <xdr:colOff>123825</xdr:colOff>
      <xdr:row>24</xdr:row>
      <xdr:rowOff>76200</xdr:rowOff>
    </xdr:from>
    <xdr:to>
      <xdr:col>30</xdr:col>
      <xdr:colOff>190500</xdr:colOff>
      <xdr:row>27</xdr:row>
      <xdr:rowOff>123825</xdr:rowOff>
    </xdr:to>
    <xdr:pic>
      <xdr:nvPicPr>
        <xdr:cNvPr id="4" name="Picture 14"/>
        <xdr:cNvPicPr preferRelativeResize="1">
          <a:picLocks noChangeAspect="1"/>
        </xdr:cNvPicPr>
      </xdr:nvPicPr>
      <xdr:blipFill>
        <a:blip r:embed="rId4"/>
        <a:stretch>
          <a:fillRect/>
        </a:stretch>
      </xdr:blipFill>
      <xdr:spPr>
        <a:xfrm>
          <a:off x="8905875" y="4533900"/>
          <a:ext cx="1552575" cy="533400"/>
        </a:xfrm>
        <a:prstGeom prst="rect">
          <a:avLst/>
        </a:prstGeom>
        <a:noFill/>
        <a:ln w="9525" cmpd="sng">
          <a:noFill/>
        </a:ln>
      </xdr:spPr>
    </xdr:pic>
    <xdr:clientData/>
  </xdr:twoCellAnchor>
  <xdr:twoCellAnchor>
    <xdr:from>
      <xdr:col>6</xdr:col>
      <xdr:colOff>66675</xdr:colOff>
      <xdr:row>24</xdr:row>
      <xdr:rowOff>57150</xdr:rowOff>
    </xdr:from>
    <xdr:to>
      <xdr:col>13</xdr:col>
      <xdr:colOff>285750</xdr:colOff>
      <xdr:row>28</xdr:row>
      <xdr:rowOff>38100</xdr:rowOff>
    </xdr:to>
    <xdr:sp>
      <xdr:nvSpPr>
        <xdr:cNvPr id="5" name="Flowchart: Punched Tape 5"/>
        <xdr:cNvSpPr>
          <a:spLocks/>
        </xdr:cNvSpPr>
      </xdr:nvSpPr>
      <xdr:spPr>
        <a:xfrm>
          <a:off x="3590925" y="4514850"/>
          <a:ext cx="248602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19.02.2022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0</xdr:row>
      <xdr:rowOff>47625</xdr:rowOff>
    </xdr:from>
    <xdr:to>
      <xdr:col>2</xdr:col>
      <xdr:colOff>828675</xdr:colOff>
      <xdr:row>3</xdr:row>
      <xdr:rowOff>0</xdr:rowOff>
    </xdr:to>
    <xdr:pic>
      <xdr:nvPicPr>
        <xdr:cNvPr id="1" name="Picture 3"/>
        <xdr:cNvPicPr preferRelativeResize="1">
          <a:picLocks noChangeAspect="1"/>
        </xdr:cNvPicPr>
      </xdr:nvPicPr>
      <xdr:blipFill>
        <a:blip r:embed="rId1"/>
        <a:stretch>
          <a:fillRect/>
        </a:stretch>
      </xdr:blipFill>
      <xdr:spPr>
        <a:xfrm>
          <a:off x="1724025" y="47625"/>
          <a:ext cx="685800" cy="714375"/>
        </a:xfrm>
        <a:prstGeom prst="rect">
          <a:avLst/>
        </a:prstGeom>
        <a:noFill/>
        <a:ln w="9525" cmpd="sng">
          <a:noFill/>
        </a:ln>
      </xdr:spPr>
    </xdr:pic>
    <xdr:clientData/>
  </xdr:twoCellAnchor>
  <xdr:twoCellAnchor editAs="oneCell">
    <xdr:from>
      <xdr:col>24</xdr:col>
      <xdr:colOff>123825</xdr:colOff>
      <xdr:row>0</xdr:row>
      <xdr:rowOff>0</xdr:rowOff>
    </xdr:from>
    <xdr:to>
      <xdr:col>26</xdr:col>
      <xdr:colOff>238125</xdr:colOff>
      <xdr:row>2</xdr:row>
      <xdr:rowOff>190500</xdr:rowOff>
    </xdr:to>
    <xdr:pic>
      <xdr:nvPicPr>
        <xdr:cNvPr id="2" name="Picture 5"/>
        <xdr:cNvPicPr preferRelativeResize="1">
          <a:picLocks noChangeAspect="1"/>
        </xdr:cNvPicPr>
      </xdr:nvPicPr>
      <xdr:blipFill>
        <a:blip r:embed="rId2"/>
        <a:stretch>
          <a:fillRect/>
        </a:stretch>
      </xdr:blipFill>
      <xdr:spPr>
        <a:xfrm>
          <a:off x="8905875" y="0"/>
          <a:ext cx="609600" cy="752475"/>
        </a:xfrm>
        <a:prstGeom prst="rect">
          <a:avLst/>
        </a:prstGeom>
        <a:noFill/>
        <a:ln w="9525" cmpd="sng">
          <a:noFill/>
        </a:ln>
      </xdr:spPr>
    </xdr:pic>
    <xdr:clientData/>
  </xdr:twoCellAnchor>
  <xdr:twoCellAnchor editAs="oneCell">
    <xdr:from>
      <xdr:col>1</xdr:col>
      <xdr:colOff>190500</xdr:colOff>
      <xdr:row>23</xdr:row>
      <xdr:rowOff>133350</xdr:rowOff>
    </xdr:from>
    <xdr:to>
      <xdr:col>1</xdr:col>
      <xdr:colOff>752475</xdr:colOff>
      <xdr:row>28</xdr:row>
      <xdr:rowOff>38100</xdr:rowOff>
    </xdr:to>
    <xdr:pic>
      <xdr:nvPicPr>
        <xdr:cNvPr id="3" name="Picture 3"/>
        <xdr:cNvPicPr preferRelativeResize="1">
          <a:picLocks noChangeAspect="1"/>
        </xdr:cNvPicPr>
      </xdr:nvPicPr>
      <xdr:blipFill>
        <a:blip r:embed="rId3"/>
        <a:stretch>
          <a:fillRect/>
        </a:stretch>
      </xdr:blipFill>
      <xdr:spPr>
        <a:xfrm>
          <a:off x="447675" y="4429125"/>
          <a:ext cx="561975" cy="714375"/>
        </a:xfrm>
        <a:prstGeom prst="rect">
          <a:avLst/>
        </a:prstGeom>
        <a:noFill/>
        <a:ln w="9525" cmpd="sng">
          <a:noFill/>
        </a:ln>
      </xdr:spPr>
    </xdr:pic>
    <xdr:clientData/>
  </xdr:twoCellAnchor>
  <xdr:twoCellAnchor editAs="oneCell">
    <xdr:from>
      <xdr:col>24</xdr:col>
      <xdr:colOff>123825</xdr:colOff>
      <xdr:row>24</xdr:row>
      <xdr:rowOff>76200</xdr:rowOff>
    </xdr:from>
    <xdr:to>
      <xdr:col>30</xdr:col>
      <xdr:colOff>190500</xdr:colOff>
      <xdr:row>27</xdr:row>
      <xdr:rowOff>123825</xdr:rowOff>
    </xdr:to>
    <xdr:pic>
      <xdr:nvPicPr>
        <xdr:cNvPr id="4" name="Picture 14"/>
        <xdr:cNvPicPr preferRelativeResize="1">
          <a:picLocks noChangeAspect="1"/>
        </xdr:cNvPicPr>
      </xdr:nvPicPr>
      <xdr:blipFill>
        <a:blip r:embed="rId4"/>
        <a:stretch>
          <a:fillRect/>
        </a:stretch>
      </xdr:blipFill>
      <xdr:spPr>
        <a:xfrm>
          <a:off x="8905875" y="4533900"/>
          <a:ext cx="1552575" cy="533400"/>
        </a:xfrm>
        <a:prstGeom prst="rect">
          <a:avLst/>
        </a:prstGeom>
        <a:noFill/>
        <a:ln w="9525" cmpd="sng">
          <a:noFill/>
        </a:ln>
      </xdr:spPr>
    </xdr:pic>
    <xdr:clientData/>
  </xdr:twoCellAnchor>
  <xdr:twoCellAnchor>
    <xdr:from>
      <xdr:col>6</xdr:col>
      <xdr:colOff>66675</xdr:colOff>
      <xdr:row>24</xdr:row>
      <xdr:rowOff>57150</xdr:rowOff>
    </xdr:from>
    <xdr:to>
      <xdr:col>13</xdr:col>
      <xdr:colOff>285750</xdr:colOff>
      <xdr:row>28</xdr:row>
      <xdr:rowOff>38100</xdr:rowOff>
    </xdr:to>
    <xdr:sp>
      <xdr:nvSpPr>
        <xdr:cNvPr id="5" name="Flowchart: Punched Tape 7"/>
        <xdr:cNvSpPr>
          <a:spLocks/>
        </xdr:cNvSpPr>
      </xdr:nvSpPr>
      <xdr:spPr>
        <a:xfrm>
          <a:off x="3590925" y="4514850"/>
          <a:ext cx="248602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29.01.2022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M124"/>
  <sheetViews>
    <sheetView zoomScalePageLayoutView="0" workbookViewId="0" topLeftCell="A73">
      <selection activeCell="C2" sqref="C2:E124"/>
    </sheetView>
  </sheetViews>
  <sheetFormatPr defaultColWidth="0.71875" defaultRowHeight="12.75"/>
  <cols>
    <col min="1" max="2" width="0.71875" style="175" customWidth="1"/>
    <col min="3" max="3" width="5.57421875" style="203" customWidth="1"/>
    <col min="4" max="4" width="14.140625" style="203" customWidth="1"/>
    <col min="5" max="5" width="27.57421875" style="203" customWidth="1"/>
    <col min="6" max="255" width="9.140625" style="130" customWidth="1"/>
    <col min="256" max="16384" width="0.71875" style="130" customWidth="1"/>
  </cols>
  <sheetData>
    <row r="1" spans="2:13" ht="12.75">
      <c r="B1" s="176"/>
      <c r="C1" s="177" t="s">
        <v>85</v>
      </c>
      <c r="D1" s="178"/>
      <c r="E1" s="178" t="s">
        <v>50</v>
      </c>
      <c r="G1" s="179" t="s">
        <v>86</v>
      </c>
      <c r="H1" s="180"/>
      <c r="I1" s="180"/>
      <c r="J1" s="180"/>
      <c r="K1" s="180"/>
      <c r="L1" s="181"/>
      <c r="M1" s="182"/>
    </row>
    <row r="2" spans="2:13" ht="18">
      <c r="B2" s="183"/>
      <c r="C2" s="184">
        <v>1</v>
      </c>
      <c r="D2" s="185" t="s">
        <v>65</v>
      </c>
      <c r="E2" s="186" t="s">
        <v>87</v>
      </c>
      <c r="G2" s="187" t="s">
        <v>88</v>
      </c>
      <c r="H2" s="188"/>
      <c r="I2" s="188"/>
      <c r="J2" s="188"/>
      <c r="K2" s="188"/>
      <c r="L2" s="188"/>
      <c r="M2" s="189"/>
    </row>
    <row r="3" spans="2:13" ht="18">
      <c r="B3" s="183"/>
      <c r="C3" s="184">
        <v>2</v>
      </c>
      <c r="D3" s="190" t="s">
        <v>89</v>
      </c>
      <c r="E3" s="190" t="s">
        <v>90</v>
      </c>
      <c r="G3" s="191" t="s">
        <v>91</v>
      </c>
      <c r="H3" s="134"/>
      <c r="I3" s="134"/>
      <c r="J3" s="134"/>
      <c r="K3" s="134"/>
      <c r="L3" s="134"/>
      <c r="M3" s="192"/>
    </row>
    <row r="4" spans="2:13" ht="18">
      <c r="B4" s="183"/>
      <c r="C4" s="184">
        <v>3</v>
      </c>
      <c r="D4" s="193" t="s">
        <v>48</v>
      </c>
      <c r="E4" s="185" t="s">
        <v>92</v>
      </c>
      <c r="G4" s="191" t="s">
        <v>93</v>
      </c>
      <c r="H4" s="134"/>
      <c r="I4" s="134"/>
      <c r="J4" s="134"/>
      <c r="K4" s="134"/>
      <c r="L4" s="134"/>
      <c r="M4" s="192"/>
    </row>
    <row r="5" spans="2:13" ht="18">
      <c r="B5" s="183"/>
      <c r="C5" s="184">
        <v>4</v>
      </c>
      <c r="D5" s="185" t="s">
        <v>65</v>
      </c>
      <c r="E5" s="185" t="s">
        <v>94</v>
      </c>
      <c r="G5" s="191" t="s">
        <v>95</v>
      </c>
      <c r="H5" s="134"/>
      <c r="I5" s="134"/>
      <c r="J5" s="134"/>
      <c r="K5" s="134"/>
      <c r="L5" s="134"/>
      <c r="M5" s="192"/>
    </row>
    <row r="6" spans="2:13" ht="18">
      <c r="B6" s="183"/>
      <c r="C6" s="184">
        <v>5</v>
      </c>
      <c r="D6" s="193" t="s">
        <v>45</v>
      </c>
      <c r="E6" s="185" t="s">
        <v>27</v>
      </c>
      <c r="G6" s="191" t="s">
        <v>96</v>
      </c>
      <c r="H6" s="134"/>
      <c r="I6" s="134"/>
      <c r="J6" s="134"/>
      <c r="K6" s="134"/>
      <c r="L6" s="134"/>
      <c r="M6" s="192"/>
    </row>
    <row r="7" spans="2:13" ht="18">
      <c r="B7" s="183"/>
      <c r="C7" s="184">
        <v>6</v>
      </c>
      <c r="D7" s="185" t="s">
        <v>69</v>
      </c>
      <c r="E7" s="185" t="s">
        <v>70</v>
      </c>
      <c r="G7" s="194" t="s">
        <v>97</v>
      </c>
      <c r="H7" s="195"/>
      <c r="I7" s="195"/>
      <c r="J7" s="195"/>
      <c r="K7" s="195"/>
      <c r="L7" s="195"/>
      <c r="M7" s="196"/>
    </row>
    <row r="8" spans="2:5" ht="18">
      <c r="B8" s="183"/>
      <c r="C8" s="184">
        <v>7</v>
      </c>
      <c r="D8" s="185" t="s">
        <v>65</v>
      </c>
      <c r="E8" s="185" t="s">
        <v>98</v>
      </c>
    </row>
    <row r="9" spans="2:5" ht="18">
      <c r="B9" s="183"/>
      <c r="C9" s="184">
        <v>8</v>
      </c>
      <c r="D9" s="185" t="s">
        <v>76</v>
      </c>
      <c r="E9" s="185" t="s">
        <v>99</v>
      </c>
    </row>
    <row r="10" spans="2:5" ht="18">
      <c r="B10" s="183"/>
      <c r="C10" s="184">
        <v>9</v>
      </c>
      <c r="D10" s="185" t="s">
        <v>100</v>
      </c>
      <c r="E10" s="185" t="s">
        <v>101</v>
      </c>
    </row>
    <row r="11" spans="2:5" ht="18">
      <c r="B11" s="183"/>
      <c r="C11" s="184">
        <v>10</v>
      </c>
      <c r="D11" s="197" t="s">
        <v>48</v>
      </c>
      <c r="E11" s="190" t="s">
        <v>102</v>
      </c>
    </row>
    <row r="12" spans="2:5" ht="18">
      <c r="B12" s="183"/>
      <c r="C12" s="184">
        <v>11</v>
      </c>
      <c r="D12" s="185" t="s">
        <v>76</v>
      </c>
      <c r="E12" s="185" t="s">
        <v>77</v>
      </c>
    </row>
    <row r="13" spans="2:5" ht="18">
      <c r="B13" s="183"/>
      <c r="C13" s="184">
        <v>12</v>
      </c>
      <c r="D13" s="185" t="s">
        <v>68</v>
      </c>
      <c r="E13" s="185" t="s">
        <v>71</v>
      </c>
    </row>
    <row r="14" spans="2:5" ht="18">
      <c r="B14" s="183"/>
      <c r="C14" s="184">
        <v>13</v>
      </c>
      <c r="D14" s="185" t="s">
        <v>65</v>
      </c>
      <c r="E14" s="185" t="s">
        <v>80</v>
      </c>
    </row>
    <row r="15" spans="2:5" ht="18">
      <c r="B15" s="183"/>
      <c r="C15" s="184">
        <v>14</v>
      </c>
      <c r="D15" s="185" t="s">
        <v>69</v>
      </c>
      <c r="E15" s="185" t="s">
        <v>103</v>
      </c>
    </row>
    <row r="16" spans="2:5" ht="18">
      <c r="B16" s="183"/>
      <c r="C16" s="184">
        <v>15</v>
      </c>
      <c r="D16" s="185" t="s">
        <v>65</v>
      </c>
      <c r="E16" s="185" t="s">
        <v>104</v>
      </c>
    </row>
    <row r="17" spans="2:5" ht="18">
      <c r="B17" s="183"/>
      <c r="C17" s="184">
        <v>16</v>
      </c>
      <c r="D17" s="185" t="s">
        <v>65</v>
      </c>
      <c r="E17" s="190" t="s">
        <v>105</v>
      </c>
    </row>
    <row r="18" spans="2:5" ht="18">
      <c r="B18" s="183"/>
      <c r="C18" s="184">
        <v>17</v>
      </c>
      <c r="D18" s="185" t="s">
        <v>73</v>
      </c>
      <c r="E18" s="190" t="s">
        <v>106</v>
      </c>
    </row>
    <row r="19" spans="2:5" ht="18">
      <c r="B19" s="183"/>
      <c r="C19" s="184">
        <v>18</v>
      </c>
      <c r="D19" s="190" t="s">
        <v>73</v>
      </c>
      <c r="E19" s="190" t="s">
        <v>106</v>
      </c>
    </row>
    <row r="20" spans="2:5" ht="18">
      <c r="B20" s="183"/>
      <c r="C20" s="184">
        <v>19</v>
      </c>
      <c r="D20" s="185" t="s">
        <v>65</v>
      </c>
      <c r="E20" s="185" t="s">
        <v>107</v>
      </c>
    </row>
    <row r="21" spans="2:5" ht="18">
      <c r="B21" s="183"/>
      <c r="C21" s="184">
        <v>20</v>
      </c>
      <c r="D21" s="193" t="s">
        <v>45</v>
      </c>
      <c r="E21" s="185" t="s">
        <v>30</v>
      </c>
    </row>
    <row r="22" spans="2:5" ht="18">
      <c r="B22" s="183"/>
      <c r="C22" s="184">
        <v>21</v>
      </c>
      <c r="D22" s="185" t="s">
        <v>65</v>
      </c>
      <c r="E22" s="185" t="s">
        <v>108</v>
      </c>
    </row>
    <row r="23" spans="2:5" ht="18">
      <c r="B23" s="183"/>
      <c r="C23" s="184">
        <v>22</v>
      </c>
      <c r="D23" s="185" t="s">
        <v>109</v>
      </c>
      <c r="E23" s="185" t="s">
        <v>110</v>
      </c>
    </row>
    <row r="24" spans="2:5" ht="18">
      <c r="B24" s="183"/>
      <c r="C24" s="184">
        <v>23</v>
      </c>
      <c r="D24" s="193" t="s">
        <v>48</v>
      </c>
      <c r="E24" s="198" t="s">
        <v>111</v>
      </c>
    </row>
    <row r="25" spans="2:5" ht="18">
      <c r="B25" s="183"/>
      <c r="C25" s="184">
        <v>24</v>
      </c>
      <c r="D25" s="193" t="s">
        <v>48</v>
      </c>
      <c r="E25" s="185" t="s">
        <v>81</v>
      </c>
    </row>
    <row r="26" spans="2:5" ht="18">
      <c r="B26" s="183"/>
      <c r="C26" s="184">
        <v>25</v>
      </c>
      <c r="D26" s="185" t="s">
        <v>112</v>
      </c>
      <c r="E26" s="185" t="s">
        <v>113</v>
      </c>
    </row>
    <row r="27" spans="2:5" ht="18">
      <c r="B27" s="183"/>
      <c r="C27" s="184">
        <v>26</v>
      </c>
      <c r="D27" s="185" t="s">
        <v>68</v>
      </c>
      <c r="E27" s="185" t="s">
        <v>114</v>
      </c>
    </row>
    <row r="28" spans="3:5" ht="12.75">
      <c r="C28" s="184">
        <v>27</v>
      </c>
      <c r="D28" s="185" t="s">
        <v>47</v>
      </c>
      <c r="E28" s="185" t="s">
        <v>31</v>
      </c>
    </row>
    <row r="29" spans="3:5" ht="12.75">
      <c r="C29" s="184">
        <v>28</v>
      </c>
      <c r="D29" s="185" t="s">
        <v>65</v>
      </c>
      <c r="E29" s="198" t="s">
        <v>115</v>
      </c>
    </row>
    <row r="30" spans="3:5" ht="12.75">
      <c r="C30" s="184">
        <v>29</v>
      </c>
      <c r="D30" s="185" t="s">
        <v>65</v>
      </c>
      <c r="E30" s="186" t="s">
        <v>115</v>
      </c>
    </row>
    <row r="31" spans="3:5" ht="12.75">
      <c r="C31" s="184">
        <v>115</v>
      </c>
      <c r="D31" s="190" t="s">
        <v>46</v>
      </c>
      <c r="E31" s="204" t="s">
        <v>32</v>
      </c>
    </row>
    <row r="32" spans="3:5" ht="12.75">
      <c r="C32" s="184">
        <v>30</v>
      </c>
      <c r="D32" s="193" t="s">
        <v>45</v>
      </c>
      <c r="E32" s="185" t="s">
        <v>116</v>
      </c>
    </row>
    <row r="33" spans="3:5" ht="12.75">
      <c r="C33" s="184">
        <v>31</v>
      </c>
      <c r="D33" s="185" t="s">
        <v>65</v>
      </c>
      <c r="E33" s="190" t="s">
        <v>117</v>
      </c>
    </row>
    <row r="34" spans="3:5" ht="12.75">
      <c r="C34" s="184">
        <v>32</v>
      </c>
      <c r="D34" s="185" t="s">
        <v>65</v>
      </c>
      <c r="E34" s="190" t="s">
        <v>118</v>
      </c>
    </row>
    <row r="35" spans="3:5" ht="12.75">
      <c r="C35" s="184">
        <v>33</v>
      </c>
      <c r="D35" s="185" t="s">
        <v>65</v>
      </c>
      <c r="E35" s="185" t="s">
        <v>66</v>
      </c>
    </row>
    <row r="36" spans="3:5" ht="12.75">
      <c r="C36" s="184">
        <v>34</v>
      </c>
      <c r="D36" s="185" t="s">
        <v>46</v>
      </c>
      <c r="E36" s="185" t="s">
        <v>33</v>
      </c>
    </row>
    <row r="37" spans="3:5" ht="12.75">
      <c r="C37" s="184">
        <v>35</v>
      </c>
      <c r="D37" s="185" t="s">
        <v>65</v>
      </c>
      <c r="E37" s="185" t="s">
        <v>82</v>
      </c>
    </row>
    <row r="38" spans="3:5" ht="12.75">
      <c r="C38" s="184">
        <v>36</v>
      </c>
      <c r="D38" s="193" t="s">
        <v>45</v>
      </c>
      <c r="E38" s="185" t="s">
        <v>119</v>
      </c>
    </row>
    <row r="39" spans="3:5" ht="12.75">
      <c r="C39" s="184">
        <v>37</v>
      </c>
      <c r="D39" s="193" t="s">
        <v>45</v>
      </c>
      <c r="E39" s="185" t="s">
        <v>120</v>
      </c>
    </row>
    <row r="40" spans="3:5" ht="12.75">
      <c r="C40" s="184">
        <v>38</v>
      </c>
      <c r="D40" s="193" t="s">
        <v>45</v>
      </c>
      <c r="E40" s="185" t="s">
        <v>121</v>
      </c>
    </row>
    <row r="41" spans="3:5" ht="12.75">
      <c r="C41" s="184">
        <v>39</v>
      </c>
      <c r="D41" s="185" t="s">
        <v>122</v>
      </c>
      <c r="E41" s="186" t="s">
        <v>123</v>
      </c>
    </row>
    <row r="42" spans="3:5" ht="12.75">
      <c r="C42" s="184">
        <v>116</v>
      </c>
      <c r="D42" s="190" t="s">
        <v>46</v>
      </c>
      <c r="E42" s="190" t="s">
        <v>34</v>
      </c>
    </row>
    <row r="43" spans="3:5" ht="12.75">
      <c r="C43" s="184">
        <v>116</v>
      </c>
      <c r="D43" s="190" t="s">
        <v>46</v>
      </c>
      <c r="E43" s="204" t="s">
        <v>34</v>
      </c>
    </row>
    <row r="44" spans="3:5" ht="12.75">
      <c r="C44" s="184">
        <v>40</v>
      </c>
      <c r="D44" s="185" t="s">
        <v>65</v>
      </c>
      <c r="E44" s="190" t="s">
        <v>124</v>
      </c>
    </row>
    <row r="45" spans="3:5" ht="12.75">
      <c r="C45" s="184">
        <v>41</v>
      </c>
      <c r="D45" s="193" t="s">
        <v>48</v>
      </c>
      <c r="E45" s="186" t="s">
        <v>125</v>
      </c>
    </row>
    <row r="46" spans="3:5" ht="12.75">
      <c r="C46" s="184">
        <v>42</v>
      </c>
      <c r="D46" s="185" t="s">
        <v>65</v>
      </c>
      <c r="E46" s="190" t="s">
        <v>125</v>
      </c>
    </row>
    <row r="47" spans="3:5" ht="12.75">
      <c r="C47" s="184">
        <v>43</v>
      </c>
      <c r="D47" s="185" t="s">
        <v>68</v>
      </c>
      <c r="E47" s="198" t="s">
        <v>126</v>
      </c>
    </row>
    <row r="48" spans="3:5" ht="12.75">
      <c r="C48" s="184">
        <v>118</v>
      </c>
      <c r="D48" s="185" t="s">
        <v>68</v>
      </c>
      <c r="E48" s="185" t="s">
        <v>126</v>
      </c>
    </row>
    <row r="49" spans="3:5" ht="12.75">
      <c r="C49" s="184">
        <v>44</v>
      </c>
      <c r="D49" s="185" t="s">
        <v>65</v>
      </c>
      <c r="E49" s="185" t="s">
        <v>127</v>
      </c>
    </row>
    <row r="50" spans="3:5" ht="12.75">
      <c r="C50" s="184">
        <v>45</v>
      </c>
      <c r="D50" s="185" t="s">
        <v>65</v>
      </c>
      <c r="E50" s="186" t="s">
        <v>128</v>
      </c>
    </row>
    <row r="51" spans="3:5" ht="12.75">
      <c r="C51" s="184">
        <v>46</v>
      </c>
      <c r="D51" s="190" t="s">
        <v>46</v>
      </c>
      <c r="E51" s="190" t="s">
        <v>129</v>
      </c>
    </row>
    <row r="52" spans="3:5" ht="12.75">
      <c r="C52" s="184">
        <v>47</v>
      </c>
      <c r="D52" s="185" t="s">
        <v>69</v>
      </c>
      <c r="E52" s="185" t="s">
        <v>130</v>
      </c>
    </row>
    <row r="53" spans="3:5" ht="12.75">
      <c r="C53" s="184">
        <v>48</v>
      </c>
      <c r="D53" s="185" t="s">
        <v>65</v>
      </c>
      <c r="E53" s="185" t="s">
        <v>131</v>
      </c>
    </row>
    <row r="54" spans="3:5" ht="12.75">
      <c r="C54" s="184">
        <v>49</v>
      </c>
      <c r="D54" s="185" t="s">
        <v>65</v>
      </c>
      <c r="E54" s="186" t="s">
        <v>132</v>
      </c>
    </row>
    <row r="55" spans="3:10" ht="12.75">
      <c r="C55" s="184">
        <v>50</v>
      </c>
      <c r="D55" s="185" t="s">
        <v>65</v>
      </c>
      <c r="E55" s="186" t="s">
        <v>133</v>
      </c>
      <c r="J55" s="198"/>
    </row>
    <row r="56" spans="3:5" ht="12.75">
      <c r="C56" s="184">
        <v>51</v>
      </c>
      <c r="D56" s="185" t="s">
        <v>69</v>
      </c>
      <c r="E56" s="185" t="s">
        <v>134</v>
      </c>
    </row>
    <row r="57" spans="3:5" ht="12.75">
      <c r="C57" s="184">
        <v>52</v>
      </c>
      <c r="D57" s="185" t="s">
        <v>65</v>
      </c>
      <c r="E57" s="186" t="s">
        <v>135</v>
      </c>
    </row>
    <row r="58" spans="3:5" ht="12.75">
      <c r="C58" s="184">
        <v>53</v>
      </c>
      <c r="D58" s="185" t="s">
        <v>65</v>
      </c>
      <c r="E58" s="190" t="s">
        <v>135</v>
      </c>
    </row>
    <row r="59" spans="3:5" ht="12.75">
      <c r="C59" s="184">
        <v>54</v>
      </c>
      <c r="D59" s="190" t="s">
        <v>46</v>
      </c>
      <c r="E59" s="190" t="s">
        <v>136</v>
      </c>
    </row>
    <row r="60" spans="3:5" ht="12.75">
      <c r="C60" s="184">
        <v>55</v>
      </c>
      <c r="D60" s="190" t="s">
        <v>45</v>
      </c>
      <c r="E60" s="190" t="s">
        <v>36</v>
      </c>
    </row>
    <row r="61" spans="3:5" ht="12.75">
      <c r="C61" s="184">
        <v>117</v>
      </c>
      <c r="D61" s="190" t="s">
        <v>46</v>
      </c>
      <c r="E61" s="204" t="s">
        <v>37</v>
      </c>
    </row>
    <row r="62" spans="3:5" ht="12.75">
      <c r="C62" s="184">
        <v>56</v>
      </c>
      <c r="D62" s="185" t="s">
        <v>65</v>
      </c>
      <c r="E62" s="190" t="s">
        <v>78</v>
      </c>
    </row>
    <row r="63" spans="3:5" ht="12.75">
      <c r="C63" s="184">
        <v>57</v>
      </c>
      <c r="D63" s="185" t="s">
        <v>137</v>
      </c>
      <c r="E63" s="185" t="s">
        <v>138</v>
      </c>
    </row>
    <row r="64" spans="3:5" ht="12.75">
      <c r="C64" s="184">
        <v>58</v>
      </c>
      <c r="D64" s="185" t="s">
        <v>65</v>
      </c>
      <c r="E64" s="190" t="s">
        <v>139</v>
      </c>
    </row>
    <row r="65" spans="3:5" ht="12.75">
      <c r="C65" s="184">
        <v>59</v>
      </c>
      <c r="D65" s="190" t="s">
        <v>140</v>
      </c>
      <c r="E65" s="190" t="s">
        <v>141</v>
      </c>
    </row>
    <row r="66" spans="3:5" ht="12.75">
      <c r="C66" s="184">
        <v>60</v>
      </c>
      <c r="D66" s="193" t="s">
        <v>45</v>
      </c>
      <c r="E66" s="205" t="s">
        <v>38</v>
      </c>
    </row>
    <row r="67" spans="3:5" ht="12.75">
      <c r="C67" s="184">
        <v>61</v>
      </c>
      <c r="D67" s="185" t="s">
        <v>65</v>
      </c>
      <c r="E67" s="185" t="s">
        <v>142</v>
      </c>
    </row>
    <row r="68" spans="3:5" ht="12.75">
      <c r="C68" s="184">
        <v>62</v>
      </c>
      <c r="D68" s="185" t="s">
        <v>68</v>
      </c>
      <c r="E68" s="185" t="s">
        <v>143</v>
      </c>
    </row>
    <row r="69" spans="3:5" ht="12.75">
      <c r="C69" s="184">
        <v>117</v>
      </c>
      <c r="D69" s="185" t="s">
        <v>68</v>
      </c>
      <c r="E69" s="190" t="s">
        <v>144</v>
      </c>
    </row>
    <row r="70" spans="3:5" ht="12.75">
      <c r="C70" s="184">
        <v>63</v>
      </c>
      <c r="D70" s="185" t="s">
        <v>73</v>
      </c>
      <c r="E70" s="198" t="s">
        <v>74</v>
      </c>
    </row>
    <row r="71" spans="3:5" ht="12.75">
      <c r="C71" s="184">
        <v>64</v>
      </c>
      <c r="D71" s="185" t="s">
        <v>65</v>
      </c>
      <c r="E71" s="185" t="s">
        <v>145</v>
      </c>
    </row>
    <row r="72" spans="3:5" ht="12.75">
      <c r="C72" s="184">
        <v>65</v>
      </c>
      <c r="D72" s="185" t="s">
        <v>146</v>
      </c>
      <c r="E72" s="186" t="s">
        <v>147</v>
      </c>
    </row>
    <row r="73" spans="3:5" ht="12.75">
      <c r="C73" s="184">
        <v>118</v>
      </c>
      <c r="D73" s="185" t="s">
        <v>47</v>
      </c>
      <c r="E73" s="204" t="s">
        <v>39</v>
      </c>
    </row>
    <row r="74" spans="3:5" ht="12.75">
      <c r="C74" s="184">
        <v>66</v>
      </c>
      <c r="D74" s="185" t="s">
        <v>148</v>
      </c>
      <c r="E74" s="186" t="s">
        <v>149</v>
      </c>
    </row>
    <row r="75" spans="3:5" ht="12.75">
      <c r="C75" s="184">
        <v>67</v>
      </c>
      <c r="D75" s="193" t="s">
        <v>48</v>
      </c>
      <c r="E75" s="185" t="s">
        <v>150</v>
      </c>
    </row>
    <row r="76" spans="3:5" ht="12.75">
      <c r="C76" s="184">
        <v>68</v>
      </c>
      <c r="D76" s="185" t="s">
        <v>65</v>
      </c>
      <c r="E76" s="185" t="s">
        <v>151</v>
      </c>
    </row>
    <row r="77" spans="3:5" ht="12.75">
      <c r="C77" s="184">
        <v>69</v>
      </c>
      <c r="D77" s="185" t="s">
        <v>68</v>
      </c>
      <c r="E77" s="186" t="s">
        <v>152</v>
      </c>
    </row>
    <row r="78" spans="3:5" ht="12.75">
      <c r="C78" s="184">
        <v>70</v>
      </c>
      <c r="D78" s="193" t="s">
        <v>45</v>
      </c>
      <c r="E78" s="190" t="s">
        <v>153</v>
      </c>
    </row>
    <row r="79" spans="3:5" ht="12.75">
      <c r="C79" s="184">
        <v>71</v>
      </c>
      <c r="D79" s="185" t="s">
        <v>148</v>
      </c>
      <c r="E79" s="186" t="s">
        <v>154</v>
      </c>
    </row>
    <row r="80" spans="3:5" ht="12.75">
      <c r="C80" s="184">
        <v>72</v>
      </c>
      <c r="D80" s="185" t="s">
        <v>148</v>
      </c>
      <c r="E80" s="186" t="s">
        <v>155</v>
      </c>
    </row>
    <row r="81" spans="3:5" ht="12.75">
      <c r="C81" s="184">
        <v>73</v>
      </c>
      <c r="D81" s="185" t="s">
        <v>65</v>
      </c>
      <c r="E81" s="185" t="s">
        <v>156</v>
      </c>
    </row>
    <row r="82" spans="3:5" ht="12.75">
      <c r="C82" s="184">
        <v>74</v>
      </c>
      <c r="D82" s="185" t="s">
        <v>157</v>
      </c>
      <c r="E82" s="185" t="s">
        <v>158</v>
      </c>
    </row>
    <row r="83" spans="3:5" ht="12.75">
      <c r="C83" s="184">
        <v>119</v>
      </c>
      <c r="D83" s="185" t="s">
        <v>47</v>
      </c>
      <c r="E83" s="204" t="s">
        <v>40</v>
      </c>
    </row>
    <row r="84" spans="3:5" ht="12.75">
      <c r="C84" s="184">
        <v>75</v>
      </c>
      <c r="D84" s="185" t="s">
        <v>68</v>
      </c>
      <c r="E84" s="190" t="s">
        <v>159</v>
      </c>
    </row>
    <row r="85" spans="3:5" ht="12.75">
      <c r="C85" s="184">
        <v>76</v>
      </c>
      <c r="D85" s="185" t="s">
        <v>65</v>
      </c>
      <c r="E85" s="190" t="s">
        <v>160</v>
      </c>
    </row>
    <row r="86" spans="3:5" ht="12.75">
      <c r="C86" s="184">
        <v>77</v>
      </c>
      <c r="D86" s="193" t="s">
        <v>45</v>
      </c>
      <c r="E86" s="190" t="s">
        <v>41</v>
      </c>
    </row>
    <row r="87" spans="3:5" ht="12.75">
      <c r="C87" s="184">
        <v>78</v>
      </c>
      <c r="D87" s="185" t="s">
        <v>65</v>
      </c>
      <c r="E87" s="190" t="s">
        <v>161</v>
      </c>
    </row>
    <row r="88" spans="3:5" ht="12.75">
      <c r="C88" s="184">
        <v>79</v>
      </c>
      <c r="D88" s="185" t="s">
        <v>65</v>
      </c>
      <c r="E88" s="199" t="s">
        <v>162</v>
      </c>
    </row>
    <row r="89" spans="3:5" ht="12.75">
      <c r="C89" s="184">
        <v>80</v>
      </c>
      <c r="D89" s="190" t="s">
        <v>46</v>
      </c>
      <c r="E89" s="190" t="s">
        <v>163</v>
      </c>
    </row>
    <row r="90" spans="3:5" ht="12.75">
      <c r="C90" s="184">
        <v>81</v>
      </c>
      <c r="D90" s="185" t="s">
        <v>65</v>
      </c>
      <c r="E90" s="190" t="s">
        <v>75</v>
      </c>
    </row>
    <row r="91" spans="3:5" ht="12.75">
      <c r="C91" s="184">
        <v>115</v>
      </c>
      <c r="D91" s="185" t="s">
        <v>65</v>
      </c>
      <c r="E91" s="190" t="s">
        <v>75</v>
      </c>
    </row>
    <row r="92" spans="3:5" ht="12.75">
      <c r="C92" s="184">
        <v>82</v>
      </c>
      <c r="D92" s="185" t="s">
        <v>65</v>
      </c>
      <c r="E92" s="199" t="s">
        <v>164</v>
      </c>
    </row>
    <row r="93" spans="3:5" ht="12.75">
      <c r="C93" s="184">
        <v>83</v>
      </c>
      <c r="D93" s="185" t="s">
        <v>68</v>
      </c>
      <c r="E93" s="185" t="s">
        <v>165</v>
      </c>
    </row>
    <row r="94" spans="3:5" ht="12.75">
      <c r="C94" s="184">
        <v>84</v>
      </c>
      <c r="D94" s="185" t="s">
        <v>65</v>
      </c>
      <c r="E94" s="185" t="s">
        <v>166</v>
      </c>
    </row>
    <row r="95" spans="3:5" ht="12.75">
      <c r="C95" s="184">
        <v>85</v>
      </c>
      <c r="D95" s="190" t="s">
        <v>46</v>
      </c>
      <c r="E95" s="190" t="s">
        <v>167</v>
      </c>
    </row>
    <row r="96" spans="3:5" ht="12.75">
      <c r="C96" s="184">
        <v>86</v>
      </c>
      <c r="D96" s="185" t="s">
        <v>65</v>
      </c>
      <c r="E96" s="190" t="s">
        <v>168</v>
      </c>
    </row>
    <row r="97" spans="3:5" ht="12.75">
      <c r="C97" s="184">
        <v>87</v>
      </c>
      <c r="D97" s="190" t="s">
        <v>65</v>
      </c>
      <c r="E97" s="190" t="s">
        <v>169</v>
      </c>
    </row>
    <row r="98" spans="3:5" ht="12.75">
      <c r="C98" s="184">
        <v>88</v>
      </c>
      <c r="D98" s="185" t="s">
        <v>65</v>
      </c>
      <c r="E98" s="185" t="s">
        <v>170</v>
      </c>
    </row>
    <row r="99" spans="3:5" ht="12.75">
      <c r="C99" s="184">
        <v>89</v>
      </c>
      <c r="D99" s="190" t="s">
        <v>171</v>
      </c>
      <c r="E99" s="190" t="s">
        <v>172</v>
      </c>
    </row>
    <row r="100" spans="3:5" ht="12.75">
      <c r="C100" s="184">
        <v>90</v>
      </c>
      <c r="D100" s="185" t="s">
        <v>65</v>
      </c>
      <c r="E100" s="190" t="s">
        <v>173</v>
      </c>
    </row>
    <row r="101" spans="3:5" ht="12.75">
      <c r="C101" s="184">
        <v>91</v>
      </c>
      <c r="D101" s="185" t="s">
        <v>174</v>
      </c>
      <c r="E101" s="190" t="s">
        <v>175</v>
      </c>
    </row>
    <row r="102" spans="3:5" ht="12.75">
      <c r="C102" s="184">
        <v>92</v>
      </c>
      <c r="D102" s="193" t="s">
        <v>48</v>
      </c>
      <c r="E102" s="185" t="s">
        <v>176</v>
      </c>
    </row>
    <row r="103" spans="3:5" ht="12.75">
      <c r="C103" s="184">
        <v>93</v>
      </c>
      <c r="D103" s="185" t="s">
        <v>65</v>
      </c>
      <c r="E103" s="190" t="s">
        <v>177</v>
      </c>
    </row>
    <row r="104" spans="3:5" ht="12.75">
      <c r="C104" s="184">
        <v>94</v>
      </c>
      <c r="D104" s="185" t="s">
        <v>65</v>
      </c>
      <c r="E104" s="185" t="s">
        <v>178</v>
      </c>
    </row>
    <row r="105" spans="3:5" ht="12.75">
      <c r="C105" s="184">
        <v>95</v>
      </c>
      <c r="D105" s="185" t="s">
        <v>68</v>
      </c>
      <c r="E105" s="185" t="s">
        <v>83</v>
      </c>
    </row>
    <row r="106" spans="3:5" ht="12.75">
      <c r="C106" s="184">
        <v>96</v>
      </c>
      <c r="D106" s="185" t="s">
        <v>65</v>
      </c>
      <c r="E106" s="190" t="s">
        <v>179</v>
      </c>
    </row>
    <row r="107" spans="3:5" ht="12.75">
      <c r="C107" s="184">
        <v>97</v>
      </c>
      <c r="D107" s="190" t="s">
        <v>46</v>
      </c>
      <c r="E107" s="190" t="s">
        <v>180</v>
      </c>
    </row>
    <row r="108" spans="3:5" ht="12.75">
      <c r="C108" s="184">
        <v>98</v>
      </c>
      <c r="D108" s="185" t="s">
        <v>69</v>
      </c>
      <c r="E108" s="185" t="s">
        <v>181</v>
      </c>
    </row>
    <row r="109" spans="3:5" ht="12.75">
      <c r="C109" s="184">
        <v>99</v>
      </c>
      <c r="D109" s="190" t="s">
        <v>171</v>
      </c>
      <c r="E109" s="190" t="s">
        <v>182</v>
      </c>
    </row>
    <row r="110" spans="3:5" ht="12.75">
      <c r="C110" s="184">
        <v>100</v>
      </c>
      <c r="D110" s="200" t="s">
        <v>148</v>
      </c>
      <c r="E110" s="201" t="s">
        <v>183</v>
      </c>
    </row>
    <row r="111" spans="3:5" ht="12.75">
      <c r="C111" s="184">
        <v>101</v>
      </c>
      <c r="D111" s="200" t="s">
        <v>148</v>
      </c>
      <c r="E111" s="190" t="s">
        <v>184</v>
      </c>
    </row>
    <row r="112" spans="3:5" ht="12.75">
      <c r="C112" s="184">
        <v>102</v>
      </c>
      <c r="D112" s="185" t="s">
        <v>65</v>
      </c>
      <c r="E112" s="185" t="s">
        <v>185</v>
      </c>
    </row>
    <row r="113" spans="3:5" ht="12.75">
      <c r="C113" s="184">
        <v>103</v>
      </c>
      <c r="D113" s="193" t="s">
        <v>45</v>
      </c>
      <c r="E113" s="185" t="s">
        <v>186</v>
      </c>
    </row>
    <row r="114" spans="3:5" ht="12.75">
      <c r="C114" s="184">
        <v>104</v>
      </c>
      <c r="D114" s="185" t="s">
        <v>65</v>
      </c>
      <c r="E114" s="185" t="s">
        <v>187</v>
      </c>
    </row>
    <row r="115" spans="3:5" ht="12.75">
      <c r="C115" s="184">
        <v>105</v>
      </c>
      <c r="D115" s="185" t="s">
        <v>65</v>
      </c>
      <c r="E115" s="202" t="s">
        <v>188</v>
      </c>
    </row>
    <row r="116" spans="3:5" ht="12.75">
      <c r="C116" s="184">
        <v>106</v>
      </c>
      <c r="D116" s="200" t="s">
        <v>189</v>
      </c>
      <c r="E116" s="190" t="s">
        <v>190</v>
      </c>
    </row>
    <row r="117" spans="3:5" ht="12.75">
      <c r="C117" s="184">
        <v>107</v>
      </c>
      <c r="D117" s="193" t="s">
        <v>45</v>
      </c>
      <c r="E117" s="185" t="s">
        <v>191</v>
      </c>
    </row>
    <row r="118" spans="3:5" ht="12.75">
      <c r="C118" s="184">
        <v>108</v>
      </c>
      <c r="D118" s="185" t="s">
        <v>68</v>
      </c>
      <c r="E118" s="190" t="s">
        <v>192</v>
      </c>
    </row>
    <row r="119" spans="3:5" ht="12.75">
      <c r="C119" s="184">
        <v>109</v>
      </c>
      <c r="D119" s="193" t="s">
        <v>45</v>
      </c>
      <c r="E119" s="185" t="s">
        <v>193</v>
      </c>
    </row>
    <row r="120" spans="3:5" ht="12.75">
      <c r="C120" s="184">
        <v>110</v>
      </c>
      <c r="D120" s="197" t="s">
        <v>137</v>
      </c>
      <c r="E120" s="197" t="s">
        <v>194</v>
      </c>
    </row>
    <row r="121" spans="3:5" ht="12.75">
      <c r="C121" s="184">
        <v>111</v>
      </c>
      <c r="D121" s="185" t="s">
        <v>65</v>
      </c>
      <c r="E121" s="202" t="s">
        <v>195</v>
      </c>
    </row>
    <row r="122" spans="3:5" ht="12.75">
      <c r="C122" s="184">
        <v>112</v>
      </c>
      <c r="D122" s="185" t="s">
        <v>196</v>
      </c>
      <c r="E122" s="185" t="s">
        <v>197</v>
      </c>
    </row>
    <row r="123" spans="3:5" ht="12.75">
      <c r="C123" s="184">
        <v>113</v>
      </c>
      <c r="D123" s="185" t="s">
        <v>65</v>
      </c>
      <c r="E123" s="190" t="s">
        <v>198</v>
      </c>
    </row>
    <row r="124" spans="3:5" ht="12.75">
      <c r="C124" s="184">
        <v>114</v>
      </c>
      <c r="D124" s="190" t="s">
        <v>46</v>
      </c>
      <c r="E124" s="190" t="s">
        <v>199</v>
      </c>
    </row>
  </sheetData>
  <sheetProtection/>
  <protectedRanges>
    <protectedRange sqref="E72" name="Diapazons1_1_2"/>
    <protectedRange sqref="E85" name="Diapazons1_5"/>
    <protectedRange sqref="E86" name="Diapazons1_3_2"/>
    <protectedRange sqref="E87" name="Diapazons1_4_2"/>
    <protectedRange sqref="E88" name="Diapazons1_6_2"/>
    <protectedRange sqref="E89 E91" name="Diapazons1_8_2"/>
    <protectedRange sqref="E90 E92" name="Diapazons1_9_2"/>
    <protectedRange sqref="E94" name="Diapazons1"/>
    <protectedRange sqref="E95" name="Diapazons1_1"/>
    <protectedRange sqref="E96" name="Diapazons1_3"/>
    <protectedRange sqref="E97" name="Diapazons1_6"/>
    <protectedRange sqref="E120" name="Diapazons1_2"/>
    <protectedRange sqref="E121" name="Diapazons1_4"/>
    <protectedRange sqref="E122" name="Diapazons1_8"/>
    <protectedRange sqref="E123" name="Diapazons1_10"/>
    <protectedRange sqref="E124" name="Diapazons1_12"/>
  </protectedRanges>
  <conditionalFormatting sqref="E90">
    <cfRule type="expression" priority="34" dxfId="21" stopIfTrue="1">
      <formula>M90=1</formula>
    </cfRule>
    <cfRule type="expression" priority="35" dxfId="20" stopIfTrue="1">
      <formula>M90=2</formula>
    </cfRule>
    <cfRule type="expression" priority="36" dxfId="19" stopIfTrue="1">
      <formula>M90=3</formula>
    </cfRule>
  </conditionalFormatting>
  <conditionalFormatting sqref="C3 C5 C7 C9 C11 C13 C15 C17 C19 C21 C23 C25 C27 C29 C31 C33 C35 C37 C39 C41 C43 C45 C47 C49 C51 C53 C55 C57 C59 C61 C63 C65 C67 C69 C71 C73 C75 C77 C79 C81 C83 C85 C87 C89 C91 C93 C95 C97 C99 C101 C103 C105 C107 C109 C111 C113 C115 C117 C119 C121 C123">
    <cfRule type="expression" priority="73" dxfId="21" stopIfTrue="1">
      <formula>K3=1</formula>
    </cfRule>
    <cfRule type="expression" priority="74" dxfId="20" stopIfTrue="1">
      <formula>K3=2</formula>
    </cfRule>
    <cfRule type="expression" priority="75" dxfId="19" stopIfTrue="1">
      <formula>K3=3</formula>
    </cfRule>
  </conditionalFormatting>
  <conditionalFormatting sqref="E72">
    <cfRule type="expression" priority="70" dxfId="21" stopIfTrue="1">
      <formula>L72=1</formula>
    </cfRule>
    <cfRule type="expression" priority="71" dxfId="20" stopIfTrue="1">
      <formula>L72=2</formula>
    </cfRule>
    <cfRule type="expression" priority="72" dxfId="19" stopIfTrue="1">
      <formula>L72=3</formula>
    </cfRule>
  </conditionalFormatting>
  <conditionalFormatting sqref="E73:E75">
    <cfRule type="expression" priority="67" dxfId="21" stopIfTrue="1">
      <formula>L73=1</formula>
    </cfRule>
    <cfRule type="expression" priority="68" dxfId="20" stopIfTrue="1">
      <formula>L73=2</formula>
    </cfRule>
    <cfRule type="expression" priority="69" dxfId="19" stopIfTrue="1">
      <formula>L73=3</formula>
    </cfRule>
  </conditionalFormatting>
  <conditionalFormatting sqref="C2 C4 C6 C8 C10 C12 C14 C16 C18 C20 C22 C24 C26 C28 C30 C32 C34 C36 C38 C40 C42 C44 C46 C48 C50 C52 C54 C56 C58 C60 C62 C64 C66 C68 C70 C72 C74 C76 C78 C80 C82 C84 C86 C88 C90 C92 C94 C96 C98 C100 C102 C104 C106 C108 C110 C112 C114 C116 C118 C120 C122 C124">
    <cfRule type="expression" priority="52" dxfId="21" stopIfTrue="1">
      <formula>K2=1</formula>
    </cfRule>
    <cfRule type="expression" priority="53" dxfId="20" stopIfTrue="1">
      <formula>K2=2</formula>
    </cfRule>
    <cfRule type="expression" priority="54" dxfId="19" stopIfTrue="1">
      <formula>K2=3</formula>
    </cfRule>
  </conditionalFormatting>
  <conditionalFormatting sqref="E83:E84">
    <cfRule type="expression" priority="64" dxfId="21" stopIfTrue="1">
      <formula>L83=1</formula>
    </cfRule>
    <cfRule type="expression" priority="65" dxfId="20" stopIfTrue="1">
      <formula>L83=2</formula>
    </cfRule>
    <cfRule type="expression" priority="66" dxfId="19" stopIfTrue="1">
      <formula>L83=3</formula>
    </cfRule>
  </conditionalFormatting>
  <conditionalFormatting sqref="E76">
    <cfRule type="expression" priority="61" dxfId="21" stopIfTrue="1">
      <formula>L76=1</formula>
    </cfRule>
    <cfRule type="expression" priority="62" dxfId="20" stopIfTrue="1">
      <formula>L76=2</formula>
    </cfRule>
    <cfRule type="expression" priority="63" dxfId="19" stopIfTrue="1">
      <formula>L76=3</formula>
    </cfRule>
  </conditionalFormatting>
  <conditionalFormatting sqref="E77">
    <cfRule type="expression" priority="58" dxfId="21" stopIfTrue="1">
      <formula>L78=1</formula>
    </cfRule>
    <cfRule type="expression" priority="59" dxfId="20" stopIfTrue="1">
      <formula>L78=2</formula>
    </cfRule>
    <cfRule type="expression" priority="60" dxfId="19" stopIfTrue="1">
      <formula>L78=3</formula>
    </cfRule>
  </conditionalFormatting>
  <conditionalFormatting sqref="E78:E82">
    <cfRule type="expression" priority="55" dxfId="21" stopIfTrue="1">
      <formula>L79=1</formula>
    </cfRule>
    <cfRule type="expression" priority="56" dxfId="20" stopIfTrue="1">
      <formula>L79=2</formula>
    </cfRule>
    <cfRule type="expression" priority="57" dxfId="19" stopIfTrue="1">
      <formula>L79=3</formula>
    </cfRule>
  </conditionalFormatting>
  <conditionalFormatting sqref="E85">
    <cfRule type="expression" priority="49" dxfId="21" stopIfTrue="1">
      <formula>L85=1</formula>
    </cfRule>
    <cfRule type="expression" priority="50" dxfId="20" stopIfTrue="1">
      <formula>L85=2</formula>
    </cfRule>
    <cfRule type="expression" priority="51" dxfId="19" stopIfTrue="1">
      <formula>L85=3</formula>
    </cfRule>
  </conditionalFormatting>
  <conditionalFormatting sqref="E86">
    <cfRule type="expression" priority="46" dxfId="21" stopIfTrue="1">
      <formula>M86=1</formula>
    </cfRule>
    <cfRule type="expression" priority="47" dxfId="20" stopIfTrue="1">
      <formula>M86=2</formula>
    </cfRule>
    <cfRule type="expression" priority="48" dxfId="19" stopIfTrue="1">
      <formula>M86=3</formula>
    </cfRule>
  </conditionalFormatting>
  <conditionalFormatting sqref="E87">
    <cfRule type="expression" priority="43" dxfId="21" stopIfTrue="1">
      <formula>M87=1</formula>
    </cfRule>
    <cfRule type="expression" priority="44" dxfId="20" stopIfTrue="1">
      <formula>M87=2</formula>
    </cfRule>
    <cfRule type="expression" priority="45" dxfId="19" stopIfTrue="1">
      <formula>M87=3</formula>
    </cfRule>
  </conditionalFormatting>
  <conditionalFormatting sqref="E88">
    <cfRule type="expression" priority="40" dxfId="21" stopIfTrue="1">
      <formula>M88=1</formula>
    </cfRule>
    <cfRule type="expression" priority="41" dxfId="20" stopIfTrue="1">
      <formula>M88=2</formula>
    </cfRule>
    <cfRule type="expression" priority="42" dxfId="19" stopIfTrue="1">
      <formula>M88=3</formula>
    </cfRule>
  </conditionalFormatting>
  <conditionalFormatting sqref="E89">
    <cfRule type="expression" priority="37" dxfId="21" stopIfTrue="1">
      <formula>M89=1</formula>
    </cfRule>
    <cfRule type="expression" priority="38" dxfId="20" stopIfTrue="1">
      <formula>M89=2</formula>
    </cfRule>
    <cfRule type="expression" priority="39" dxfId="19" stopIfTrue="1">
      <formula>M89=3</formula>
    </cfRule>
  </conditionalFormatting>
  <conditionalFormatting sqref="E92">
    <cfRule type="expression" priority="28" dxfId="21" stopIfTrue="1">
      <formula>M92=1</formula>
    </cfRule>
    <cfRule type="expression" priority="29" dxfId="20" stopIfTrue="1">
      <formula>M92=2</formula>
    </cfRule>
    <cfRule type="expression" priority="30" dxfId="19" stopIfTrue="1">
      <formula>M92=3</formula>
    </cfRule>
  </conditionalFormatting>
  <conditionalFormatting sqref="E91">
    <cfRule type="expression" priority="31" dxfId="21" stopIfTrue="1">
      <formula>M91=1</formula>
    </cfRule>
    <cfRule type="expression" priority="32" dxfId="20" stopIfTrue="1">
      <formula>M91=2</formula>
    </cfRule>
    <cfRule type="expression" priority="33" dxfId="19" stopIfTrue="1">
      <formula>M91=3</formula>
    </cfRule>
  </conditionalFormatting>
  <conditionalFormatting sqref="E94">
    <cfRule type="expression" priority="25" dxfId="21" stopIfTrue="1">
      <formula>M94=1</formula>
    </cfRule>
    <cfRule type="expression" priority="26" dxfId="20" stopIfTrue="1">
      <formula>M94=2</formula>
    </cfRule>
    <cfRule type="expression" priority="27" dxfId="19" stopIfTrue="1">
      <formula>M94=3</formula>
    </cfRule>
  </conditionalFormatting>
  <conditionalFormatting sqref="E95">
    <cfRule type="expression" priority="22" dxfId="21" stopIfTrue="1">
      <formula>M95=1</formula>
    </cfRule>
    <cfRule type="expression" priority="23" dxfId="20" stopIfTrue="1">
      <formula>M95=2</formula>
    </cfRule>
    <cfRule type="expression" priority="24" dxfId="19" stopIfTrue="1">
      <formula>M95=3</formula>
    </cfRule>
  </conditionalFormatting>
  <conditionalFormatting sqref="E97">
    <cfRule type="expression" priority="16" dxfId="21" stopIfTrue="1">
      <formula>M97=1</formula>
    </cfRule>
    <cfRule type="expression" priority="17" dxfId="20" stopIfTrue="1">
      <formula>M97=2</formula>
    </cfRule>
    <cfRule type="expression" priority="18" dxfId="19" stopIfTrue="1">
      <formula>M97=3</formula>
    </cfRule>
  </conditionalFormatting>
  <conditionalFormatting sqref="E96">
    <cfRule type="expression" priority="19" dxfId="21" stopIfTrue="1">
      <formula>M96=1</formula>
    </cfRule>
    <cfRule type="expression" priority="20" dxfId="20" stopIfTrue="1">
      <formula>M96=2</formula>
    </cfRule>
    <cfRule type="expression" priority="21" dxfId="19" stopIfTrue="1">
      <formula>M96=3</formula>
    </cfRule>
  </conditionalFormatting>
  <conditionalFormatting sqref="E120">
    <cfRule type="expression" priority="13" dxfId="21" stopIfTrue="1">
      <formula>M120=1</formula>
    </cfRule>
    <cfRule type="expression" priority="14" dxfId="20" stopIfTrue="1">
      <formula>M120=2</formula>
    </cfRule>
    <cfRule type="expression" priority="15" dxfId="19" stopIfTrue="1">
      <formula>M120=3</formula>
    </cfRule>
  </conditionalFormatting>
  <conditionalFormatting sqref="E121">
    <cfRule type="expression" priority="10" dxfId="21" stopIfTrue="1">
      <formula>M121=1</formula>
    </cfRule>
    <cfRule type="expression" priority="11" dxfId="20" stopIfTrue="1">
      <formula>M121=2</formula>
    </cfRule>
    <cfRule type="expression" priority="12" dxfId="19" stopIfTrue="1">
      <formula>M121=3</formula>
    </cfRule>
  </conditionalFormatting>
  <conditionalFormatting sqref="E122">
    <cfRule type="expression" priority="7" dxfId="21" stopIfTrue="1">
      <formula>M122=1</formula>
    </cfRule>
    <cfRule type="expression" priority="8" dxfId="20" stopIfTrue="1">
      <formula>M122=2</formula>
    </cfRule>
    <cfRule type="expression" priority="9" dxfId="19" stopIfTrue="1">
      <formula>M122=3</formula>
    </cfRule>
  </conditionalFormatting>
  <conditionalFormatting sqref="E123">
    <cfRule type="expression" priority="4" dxfId="21" stopIfTrue="1">
      <formula>M123=1</formula>
    </cfRule>
    <cfRule type="expression" priority="5" dxfId="20" stopIfTrue="1">
      <formula>M123=2</formula>
    </cfRule>
    <cfRule type="expression" priority="6" dxfId="19" stopIfTrue="1">
      <formula>M123=3</formula>
    </cfRule>
  </conditionalFormatting>
  <conditionalFormatting sqref="E124">
    <cfRule type="expression" priority="1" dxfId="21" stopIfTrue="1">
      <formula>M124=1</formula>
    </cfRule>
    <cfRule type="expression" priority="2" dxfId="20" stopIfTrue="1">
      <formula>M124=2</formula>
    </cfRule>
    <cfRule type="expression" priority="3" dxfId="19" stopIfTrue="1">
      <formula>M124=3</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22"/>
  <sheetViews>
    <sheetView zoomScalePageLayoutView="0" workbookViewId="0" topLeftCell="A1">
      <selection activeCell="Y16" sqref="Y16"/>
    </sheetView>
  </sheetViews>
  <sheetFormatPr defaultColWidth="4.28125" defaultRowHeight="12.75"/>
  <cols>
    <col min="1" max="1" width="14.28125" style="129" customWidth="1"/>
    <col min="2" max="2" width="27.140625" style="130" customWidth="1"/>
    <col min="3" max="20" width="3.8515625" style="173" customWidth="1"/>
    <col min="21" max="22" width="6.7109375" style="173" customWidth="1"/>
    <col min="23" max="23" width="15.140625" style="130" customWidth="1"/>
    <col min="24" max="186" width="9.140625" style="130" customWidth="1"/>
    <col min="187" max="189" width="0.71875" style="130" customWidth="1"/>
    <col min="190" max="190" width="10.00390625" style="130" bestFit="1" customWidth="1"/>
    <col min="191" max="191" width="21.7109375" style="130" customWidth="1"/>
    <col min="192" max="192" width="3.421875" style="130" customWidth="1"/>
    <col min="193" max="16384" width="4.28125" style="130" customWidth="1"/>
  </cols>
  <sheetData>
    <row r="1" spans="2:22" ht="16.5">
      <c r="B1" s="512" t="s">
        <v>228</v>
      </c>
      <c r="C1" s="512"/>
      <c r="D1" s="512"/>
      <c r="E1" s="512"/>
      <c r="F1" s="512"/>
      <c r="G1" s="512"/>
      <c r="H1" s="512"/>
      <c r="I1" s="512"/>
      <c r="J1" s="512"/>
      <c r="K1" s="512"/>
      <c r="L1" s="512"/>
      <c r="M1" s="512"/>
      <c r="N1" s="512"/>
      <c r="O1" s="512"/>
      <c r="P1" s="512"/>
      <c r="Q1" s="512"/>
      <c r="R1" s="512"/>
      <c r="S1" s="512"/>
      <c r="T1" s="512"/>
      <c r="U1" s="512"/>
      <c r="V1" s="512"/>
    </row>
    <row r="2" spans="1:256" ht="16.5">
      <c r="A2" s="131"/>
      <c r="B2" s="132"/>
      <c r="C2" s="133"/>
      <c r="D2" s="133"/>
      <c r="E2" s="133"/>
      <c r="F2" s="133"/>
      <c r="G2" s="513" t="s">
        <v>239</v>
      </c>
      <c r="H2" s="513"/>
      <c r="I2" s="513"/>
      <c r="J2" s="513"/>
      <c r="K2" s="513"/>
      <c r="L2" s="513"/>
      <c r="M2" s="513"/>
      <c r="N2" s="133"/>
      <c r="O2" s="133"/>
      <c r="P2" s="133"/>
      <c r="Q2" s="133"/>
      <c r="R2" s="133"/>
      <c r="S2" s="133"/>
      <c r="T2" s="133"/>
      <c r="U2" s="133"/>
      <c r="V2" s="133"/>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row>
    <row r="3" spans="1:22" ht="21" customHeight="1">
      <c r="A3" s="135"/>
      <c r="B3" s="136" t="s">
        <v>50</v>
      </c>
      <c r="C3" s="514" t="s">
        <v>84</v>
      </c>
      <c r="D3" s="514"/>
      <c r="E3" s="514" t="s">
        <v>206</v>
      </c>
      <c r="F3" s="514"/>
      <c r="G3" s="514" t="s">
        <v>221</v>
      </c>
      <c r="H3" s="514"/>
      <c r="I3" s="514" t="s">
        <v>224</v>
      </c>
      <c r="J3" s="514"/>
      <c r="K3" s="514" t="s">
        <v>232</v>
      </c>
      <c r="L3" s="514"/>
      <c r="M3" s="511" t="s">
        <v>51</v>
      </c>
      <c r="N3" s="511"/>
      <c r="O3" s="511" t="s">
        <v>52</v>
      </c>
      <c r="P3" s="511"/>
      <c r="Q3" s="511" t="s">
        <v>53</v>
      </c>
      <c r="R3" s="511"/>
      <c r="S3" s="511" t="s">
        <v>54</v>
      </c>
      <c r="T3" s="511"/>
      <c r="U3" s="137" t="s">
        <v>55</v>
      </c>
      <c r="V3" s="137" t="s">
        <v>56</v>
      </c>
    </row>
    <row r="4" spans="1:22" ht="15">
      <c r="A4" s="149" t="s">
        <v>68</v>
      </c>
      <c r="B4" s="139" t="s">
        <v>126</v>
      </c>
      <c r="C4" s="153"/>
      <c r="D4" s="154"/>
      <c r="E4" s="158" t="s">
        <v>62</v>
      </c>
      <c r="F4" s="457">
        <v>10</v>
      </c>
      <c r="G4" s="142" t="s">
        <v>59</v>
      </c>
      <c r="H4" s="143">
        <v>6</v>
      </c>
      <c r="I4" s="153"/>
      <c r="J4" s="154"/>
      <c r="K4" s="431" t="s">
        <v>58</v>
      </c>
      <c r="L4" s="147">
        <v>8</v>
      </c>
      <c r="M4" s="153"/>
      <c r="N4" s="154"/>
      <c r="O4" s="153"/>
      <c r="P4" s="154"/>
      <c r="Q4" s="153"/>
      <c r="R4" s="154"/>
      <c r="S4" s="153"/>
      <c r="T4" s="154"/>
      <c r="U4" s="145">
        <f aca="true" t="shared" si="0" ref="U4:U22">D4+F4+H4+J4+L4+R4+T4+N4+P4</f>
        <v>24</v>
      </c>
      <c r="V4" s="148" t="s">
        <v>61</v>
      </c>
    </row>
    <row r="5" spans="1:22" ht="15">
      <c r="A5" s="149" t="s">
        <v>46</v>
      </c>
      <c r="B5" s="139" t="s">
        <v>33</v>
      </c>
      <c r="C5" s="142" t="s">
        <v>59</v>
      </c>
      <c r="D5" s="143">
        <v>6</v>
      </c>
      <c r="E5" s="431" t="s">
        <v>59</v>
      </c>
      <c r="F5" s="231">
        <v>6</v>
      </c>
      <c r="G5" s="156"/>
      <c r="H5" s="157"/>
      <c r="I5" s="431" t="s">
        <v>59</v>
      </c>
      <c r="J5" s="147">
        <v>6</v>
      </c>
      <c r="K5" s="140" t="s">
        <v>57</v>
      </c>
      <c r="L5" s="143">
        <v>5</v>
      </c>
      <c r="M5" s="144"/>
      <c r="N5" s="145"/>
      <c r="O5" s="144"/>
      <c r="P5" s="145"/>
      <c r="Q5" s="144"/>
      <c r="R5" s="145"/>
      <c r="S5" s="144"/>
      <c r="T5" s="145"/>
      <c r="U5" s="145">
        <f t="shared" si="0"/>
        <v>23</v>
      </c>
      <c r="V5" s="148" t="s">
        <v>64</v>
      </c>
    </row>
    <row r="6" spans="1:22" ht="15">
      <c r="A6" s="138" t="s">
        <v>45</v>
      </c>
      <c r="B6" s="139" t="s">
        <v>27</v>
      </c>
      <c r="C6" s="158" t="s">
        <v>62</v>
      </c>
      <c r="D6" s="445">
        <v>10</v>
      </c>
      <c r="E6" s="140" t="s">
        <v>60</v>
      </c>
      <c r="F6" s="141">
        <v>1</v>
      </c>
      <c r="G6" s="435" t="s">
        <v>79</v>
      </c>
      <c r="H6" s="456">
        <v>4</v>
      </c>
      <c r="I6" s="152" t="s">
        <v>63</v>
      </c>
      <c r="J6" s="439">
        <v>3</v>
      </c>
      <c r="K6" s="156"/>
      <c r="L6" s="163"/>
      <c r="M6" s="144"/>
      <c r="N6" s="145"/>
      <c r="O6" s="144"/>
      <c r="P6" s="145"/>
      <c r="Q6" s="144"/>
      <c r="R6" s="145"/>
      <c r="S6" s="144"/>
      <c r="T6" s="145"/>
      <c r="U6" s="145">
        <f t="shared" si="0"/>
        <v>18</v>
      </c>
      <c r="V6" s="148" t="s">
        <v>67</v>
      </c>
    </row>
    <row r="7" spans="1:22" ht="15">
      <c r="A7" s="149" t="s">
        <v>68</v>
      </c>
      <c r="B7" s="139" t="s">
        <v>83</v>
      </c>
      <c r="C7" s="144"/>
      <c r="D7" s="168"/>
      <c r="E7" s="146" t="s">
        <v>72</v>
      </c>
      <c r="F7" s="231">
        <v>2</v>
      </c>
      <c r="G7" s="437" t="s">
        <v>62</v>
      </c>
      <c r="H7" s="438">
        <v>10</v>
      </c>
      <c r="I7" s="169" t="s">
        <v>79</v>
      </c>
      <c r="J7" s="170">
        <v>4</v>
      </c>
      <c r="K7" s="144"/>
      <c r="L7" s="168"/>
      <c r="M7" s="144"/>
      <c r="N7" s="145"/>
      <c r="O7" s="144"/>
      <c r="P7" s="145"/>
      <c r="Q7" s="144"/>
      <c r="R7" s="145"/>
      <c r="S7" s="144"/>
      <c r="T7" s="145"/>
      <c r="U7" s="145">
        <f t="shared" si="0"/>
        <v>16</v>
      </c>
      <c r="V7" s="159" t="s">
        <v>225</v>
      </c>
    </row>
    <row r="8" spans="1:22" ht="15">
      <c r="A8" s="149" t="s">
        <v>68</v>
      </c>
      <c r="B8" s="139" t="s">
        <v>144</v>
      </c>
      <c r="C8" s="150"/>
      <c r="D8" s="165"/>
      <c r="E8" s="153"/>
      <c r="F8" s="155"/>
      <c r="G8" s="150"/>
      <c r="H8" s="151"/>
      <c r="I8" s="437" t="s">
        <v>62</v>
      </c>
      <c r="J8" s="459">
        <v>10</v>
      </c>
      <c r="K8" s="431" t="s">
        <v>59</v>
      </c>
      <c r="L8" s="147">
        <v>6</v>
      </c>
      <c r="M8" s="153"/>
      <c r="N8" s="154"/>
      <c r="O8" s="153"/>
      <c r="P8" s="154"/>
      <c r="Q8" s="153"/>
      <c r="R8" s="154"/>
      <c r="S8" s="153"/>
      <c r="T8" s="154"/>
      <c r="U8" s="145">
        <f t="shared" si="0"/>
        <v>16</v>
      </c>
      <c r="V8" s="159" t="s">
        <v>226</v>
      </c>
    </row>
    <row r="9" spans="1:22" ht="15">
      <c r="A9" s="138" t="s">
        <v>45</v>
      </c>
      <c r="B9" s="139" t="s">
        <v>30</v>
      </c>
      <c r="C9" s="140" t="s">
        <v>72</v>
      </c>
      <c r="D9" s="143">
        <v>2</v>
      </c>
      <c r="E9" s="152" t="s">
        <v>63</v>
      </c>
      <c r="F9" s="446">
        <v>3</v>
      </c>
      <c r="G9" s="140" t="s">
        <v>72</v>
      </c>
      <c r="H9" s="141">
        <v>2</v>
      </c>
      <c r="I9" s="140" t="s">
        <v>57</v>
      </c>
      <c r="J9" s="141">
        <v>5</v>
      </c>
      <c r="K9" s="156"/>
      <c r="L9" s="157"/>
      <c r="M9" s="144"/>
      <c r="N9" s="145"/>
      <c r="O9" s="144"/>
      <c r="P9" s="145"/>
      <c r="Q9" s="144"/>
      <c r="R9" s="145"/>
      <c r="S9" s="144"/>
      <c r="T9" s="145"/>
      <c r="U9" s="145">
        <f t="shared" si="0"/>
        <v>12</v>
      </c>
      <c r="V9" s="159" t="s">
        <v>227</v>
      </c>
    </row>
    <row r="10" spans="1:22" ht="15">
      <c r="A10" s="149" t="s">
        <v>65</v>
      </c>
      <c r="B10" s="139" t="s">
        <v>75</v>
      </c>
      <c r="C10" s="150"/>
      <c r="D10" s="165"/>
      <c r="E10" s="153"/>
      <c r="F10" s="155"/>
      <c r="G10" s="146"/>
      <c r="H10" s="165"/>
      <c r="I10" s="150"/>
      <c r="J10" s="165"/>
      <c r="K10" s="158" t="s">
        <v>62</v>
      </c>
      <c r="L10" s="457">
        <v>10</v>
      </c>
      <c r="M10" s="153"/>
      <c r="N10" s="154"/>
      <c r="O10" s="153"/>
      <c r="P10" s="154"/>
      <c r="Q10" s="153"/>
      <c r="R10" s="154"/>
      <c r="S10" s="153"/>
      <c r="T10" s="154"/>
      <c r="U10" s="145">
        <f t="shared" si="0"/>
        <v>10</v>
      </c>
      <c r="V10" s="159" t="s">
        <v>233</v>
      </c>
    </row>
    <row r="11" spans="1:22" ht="15">
      <c r="A11" s="149" t="s">
        <v>68</v>
      </c>
      <c r="B11" s="139" t="s">
        <v>71</v>
      </c>
      <c r="C11" s="172"/>
      <c r="D11" s="432"/>
      <c r="E11" s="146" t="s">
        <v>57</v>
      </c>
      <c r="F11" s="147">
        <v>5</v>
      </c>
      <c r="G11" s="156"/>
      <c r="H11" s="157"/>
      <c r="I11" s="156"/>
      <c r="J11" s="157"/>
      <c r="K11" s="169" t="s">
        <v>79</v>
      </c>
      <c r="L11" s="170">
        <v>4</v>
      </c>
      <c r="M11" s="144"/>
      <c r="N11" s="145"/>
      <c r="O11" s="144"/>
      <c r="P11" s="145"/>
      <c r="Q11" s="144"/>
      <c r="R11" s="145"/>
      <c r="S11" s="144"/>
      <c r="T11" s="145"/>
      <c r="U11" s="145">
        <f t="shared" si="0"/>
        <v>9</v>
      </c>
      <c r="V11" s="159" t="s">
        <v>234</v>
      </c>
    </row>
    <row r="12" spans="1:22" ht="15">
      <c r="A12" s="138" t="s">
        <v>45</v>
      </c>
      <c r="B12" s="229" t="s">
        <v>41</v>
      </c>
      <c r="C12" s="431" t="s">
        <v>58</v>
      </c>
      <c r="D12" s="147">
        <v>8</v>
      </c>
      <c r="E12" s="156"/>
      <c r="F12" s="157"/>
      <c r="G12" s="434"/>
      <c r="H12" s="458"/>
      <c r="I12" s="156"/>
      <c r="J12" s="163"/>
      <c r="K12" s="156"/>
      <c r="L12" s="163"/>
      <c r="M12" s="144"/>
      <c r="N12" s="145"/>
      <c r="O12" s="144"/>
      <c r="P12" s="145"/>
      <c r="Q12" s="144"/>
      <c r="R12" s="145"/>
      <c r="S12" s="144"/>
      <c r="T12" s="145"/>
      <c r="U12" s="145">
        <f t="shared" si="0"/>
        <v>8</v>
      </c>
      <c r="V12" s="159" t="s">
        <v>235</v>
      </c>
    </row>
    <row r="13" spans="1:22" ht="15">
      <c r="A13" s="149" t="s">
        <v>69</v>
      </c>
      <c r="B13" s="139" t="s">
        <v>70</v>
      </c>
      <c r="C13" s="156"/>
      <c r="D13" s="157"/>
      <c r="E13" s="431" t="s">
        <v>58</v>
      </c>
      <c r="F13" s="231">
        <v>8</v>
      </c>
      <c r="G13" s="156"/>
      <c r="H13" s="163"/>
      <c r="I13" s="160"/>
      <c r="J13" s="460"/>
      <c r="K13" s="161"/>
      <c r="L13" s="164"/>
      <c r="M13" s="144"/>
      <c r="N13" s="145"/>
      <c r="O13" s="144"/>
      <c r="P13" s="145"/>
      <c r="Q13" s="144"/>
      <c r="R13" s="145"/>
      <c r="S13" s="144"/>
      <c r="T13" s="145"/>
      <c r="U13" s="145">
        <f t="shared" si="0"/>
        <v>8</v>
      </c>
      <c r="V13" s="159" t="s">
        <v>235</v>
      </c>
    </row>
    <row r="14" spans="1:22" ht="15">
      <c r="A14" s="149" t="s">
        <v>47</v>
      </c>
      <c r="B14" s="139" t="s">
        <v>31</v>
      </c>
      <c r="C14" s="150"/>
      <c r="D14" s="165"/>
      <c r="E14" s="434"/>
      <c r="F14" s="436"/>
      <c r="G14" s="431" t="s">
        <v>58</v>
      </c>
      <c r="H14" s="231">
        <v>8</v>
      </c>
      <c r="I14" s="156"/>
      <c r="J14" s="163"/>
      <c r="K14" s="144"/>
      <c r="L14" s="145"/>
      <c r="M14" s="144"/>
      <c r="N14" s="145"/>
      <c r="O14" s="144"/>
      <c r="P14" s="145"/>
      <c r="Q14" s="144"/>
      <c r="R14" s="145"/>
      <c r="S14" s="144"/>
      <c r="T14" s="145"/>
      <c r="U14" s="145">
        <f t="shared" si="0"/>
        <v>8</v>
      </c>
      <c r="V14" s="159" t="s">
        <v>235</v>
      </c>
    </row>
    <row r="15" spans="1:22" ht="15">
      <c r="A15" s="171" t="s">
        <v>46</v>
      </c>
      <c r="B15" s="139" t="s">
        <v>199</v>
      </c>
      <c r="C15" s="153"/>
      <c r="D15" s="155"/>
      <c r="E15" s="153"/>
      <c r="F15" s="155"/>
      <c r="G15" s="153"/>
      <c r="H15" s="154"/>
      <c r="I15" s="431" t="s">
        <v>58</v>
      </c>
      <c r="J15" s="147">
        <v>8</v>
      </c>
      <c r="K15" s="150"/>
      <c r="L15" s="165"/>
      <c r="M15" s="153"/>
      <c r="N15" s="154"/>
      <c r="O15" s="153"/>
      <c r="P15" s="154"/>
      <c r="Q15" s="153"/>
      <c r="R15" s="154"/>
      <c r="S15" s="153"/>
      <c r="T15" s="154"/>
      <c r="U15" s="145">
        <f t="shared" si="0"/>
        <v>8</v>
      </c>
      <c r="V15" s="159" t="s">
        <v>235</v>
      </c>
    </row>
    <row r="16" spans="1:22" ht="15">
      <c r="A16" s="138" t="s">
        <v>45</v>
      </c>
      <c r="B16" s="139" t="s">
        <v>36</v>
      </c>
      <c r="C16" s="435" t="s">
        <v>79</v>
      </c>
      <c r="D16" s="456">
        <v>4</v>
      </c>
      <c r="E16" s="161"/>
      <c r="F16" s="162"/>
      <c r="G16" s="230" t="s">
        <v>63</v>
      </c>
      <c r="H16" s="455">
        <v>3</v>
      </c>
      <c r="I16" s="144"/>
      <c r="J16" s="168"/>
      <c r="K16" s="146" t="s">
        <v>60</v>
      </c>
      <c r="L16" s="147">
        <v>1</v>
      </c>
      <c r="M16" s="144"/>
      <c r="N16" s="145"/>
      <c r="O16" s="144"/>
      <c r="P16" s="145"/>
      <c r="Q16" s="144"/>
      <c r="R16" s="145"/>
      <c r="S16" s="144"/>
      <c r="T16" s="145"/>
      <c r="U16" s="145">
        <f t="shared" si="0"/>
        <v>8</v>
      </c>
      <c r="V16" s="159" t="s">
        <v>235</v>
      </c>
    </row>
    <row r="17" spans="1:24" ht="15">
      <c r="A17" s="171" t="s">
        <v>46</v>
      </c>
      <c r="B17" s="139" t="s">
        <v>34</v>
      </c>
      <c r="C17" s="146" t="s">
        <v>57</v>
      </c>
      <c r="D17" s="231">
        <v>5</v>
      </c>
      <c r="E17" s="150"/>
      <c r="F17" s="151"/>
      <c r="G17" s="160"/>
      <c r="H17" s="166"/>
      <c r="I17" s="140" t="s">
        <v>60</v>
      </c>
      <c r="J17" s="143">
        <v>1</v>
      </c>
      <c r="K17" s="156"/>
      <c r="L17" s="157"/>
      <c r="M17" s="144"/>
      <c r="N17" s="145"/>
      <c r="O17" s="144"/>
      <c r="P17" s="145"/>
      <c r="Q17" s="144"/>
      <c r="R17" s="145"/>
      <c r="S17" s="144"/>
      <c r="T17" s="145"/>
      <c r="U17" s="145">
        <f t="shared" si="0"/>
        <v>6</v>
      </c>
      <c r="V17" s="159" t="s">
        <v>236</v>
      </c>
      <c r="X17" s="174"/>
    </row>
    <row r="18" spans="1:22" ht="15">
      <c r="A18" s="167" t="s">
        <v>48</v>
      </c>
      <c r="B18" s="139" t="s">
        <v>29</v>
      </c>
      <c r="C18" s="146" t="s">
        <v>60</v>
      </c>
      <c r="D18" s="231">
        <v>1</v>
      </c>
      <c r="E18" s="169" t="s">
        <v>79</v>
      </c>
      <c r="F18" s="170">
        <v>4</v>
      </c>
      <c r="G18" s="161"/>
      <c r="H18" s="162"/>
      <c r="I18" s="172"/>
      <c r="J18" s="432"/>
      <c r="K18" s="150"/>
      <c r="L18" s="165"/>
      <c r="M18" s="144"/>
      <c r="N18" s="145"/>
      <c r="O18" s="144"/>
      <c r="P18" s="145"/>
      <c r="Q18" s="144"/>
      <c r="R18" s="145"/>
      <c r="S18" s="144"/>
      <c r="T18" s="145"/>
      <c r="U18" s="145">
        <f t="shared" si="0"/>
        <v>5</v>
      </c>
      <c r="V18" s="159" t="s">
        <v>237</v>
      </c>
    </row>
    <row r="19" spans="1:22" ht="15">
      <c r="A19" s="167" t="s">
        <v>48</v>
      </c>
      <c r="B19" s="139" t="s">
        <v>81</v>
      </c>
      <c r="C19" s="156"/>
      <c r="D19" s="157"/>
      <c r="E19" s="156"/>
      <c r="F19" s="157"/>
      <c r="G19" s="140" t="s">
        <v>57</v>
      </c>
      <c r="H19" s="143">
        <v>5</v>
      </c>
      <c r="I19" s="161"/>
      <c r="J19" s="164"/>
      <c r="K19" s="156"/>
      <c r="L19" s="163"/>
      <c r="M19" s="144"/>
      <c r="N19" s="145"/>
      <c r="O19" s="144"/>
      <c r="P19" s="145"/>
      <c r="Q19" s="144"/>
      <c r="R19" s="145"/>
      <c r="S19" s="144"/>
      <c r="T19" s="145"/>
      <c r="U19" s="145">
        <f t="shared" si="0"/>
        <v>5</v>
      </c>
      <c r="V19" s="159" t="s">
        <v>237</v>
      </c>
    </row>
    <row r="20" spans="1:22" ht="15">
      <c r="A20" s="171" t="s">
        <v>46</v>
      </c>
      <c r="B20" s="139" t="s">
        <v>32</v>
      </c>
      <c r="C20" s="230" t="s">
        <v>63</v>
      </c>
      <c r="D20" s="455">
        <v>3</v>
      </c>
      <c r="E20" s="153"/>
      <c r="F20" s="154"/>
      <c r="G20" s="156"/>
      <c r="H20" s="157"/>
      <c r="I20" s="140" t="s">
        <v>72</v>
      </c>
      <c r="J20" s="141">
        <v>2</v>
      </c>
      <c r="K20" s="156"/>
      <c r="L20" s="163"/>
      <c r="M20" s="144"/>
      <c r="N20" s="145"/>
      <c r="O20" s="144"/>
      <c r="P20" s="145"/>
      <c r="Q20" s="144"/>
      <c r="R20" s="145"/>
      <c r="S20" s="144"/>
      <c r="T20" s="145"/>
      <c r="U20" s="145">
        <f t="shared" si="0"/>
        <v>5</v>
      </c>
      <c r="V20" s="159" t="s">
        <v>237</v>
      </c>
    </row>
    <row r="21" spans="1:22" ht="15">
      <c r="A21" s="149" t="s">
        <v>65</v>
      </c>
      <c r="B21" s="139" t="s">
        <v>178</v>
      </c>
      <c r="C21" s="150"/>
      <c r="D21" s="165"/>
      <c r="E21" s="153"/>
      <c r="F21" s="154"/>
      <c r="G21" s="146" t="s">
        <v>60</v>
      </c>
      <c r="H21" s="141">
        <v>1</v>
      </c>
      <c r="I21" s="153"/>
      <c r="J21" s="154"/>
      <c r="K21" s="140" t="s">
        <v>72</v>
      </c>
      <c r="L21" s="141">
        <v>2</v>
      </c>
      <c r="M21" s="153"/>
      <c r="N21" s="154"/>
      <c r="O21" s="153"/>
      <c r="P21" s="154"/>
      <c r="Q21" s="153"/>
      <c r="R21" s="154"/>
      <c r="S21" s="153"/>
      <c r="T21" s="154"/>
      <c r="U21" s="145">
        <f t="shared" si="0"/>
        <v>3</v>
      </c>
      <c r="V21" s="159" t="s">
        <v>238</v>
      </c>
    </row>
    <row r="22" spans="1:22" ht="15">
      <c r="A22" s="149" t="s">
        <v>65</v>
      </c>
      <c r="B22" s="139" t="s">
        <v>164</v>
      </c>
      <c r="C22" s="150"/>
      <c r="D22" s="165"/>
      <c r="E22" s="153"/>
      <c r="F22" s="154"/>
      <c r="G22" s="146"/>
      <c r="H22" s="154"/>
      <c r="I22" s="153"/>
      <c r="J22" s="154"/>
      <c r="K22" s="230" t="s">
        <v>63</v>
      </c>
      <c r="L22" s="433">
        <v>3</v>
      </c>
      <c r="M22" s="153"/>
      <c r="N22" s="154"/>
      <c r="O22" s="153"/>
      <c r="P22" s="154"/>
      <c r="Q22" s="153"/>
      <c r="R22" s="154"/>
      <c r="S22" s="153"/>
      <c r="T22" s="154"/>
      <c r="U22" s="145">
        <f t="shared" si="0"/>
        <v>3</v>
      </c>
      <c r="V22" s="159" t="s">
        <v>238</v>
      </c>
    </row>
  </sheetData>
  <sheetProtection/>
  <protectedRanges>
    <protectedRange sqref="B8 B4" name="Diapazons1_19"/>
    <protectedRange sqref="A4" name="Diapazons1_2_3"/>
    <protectedRange sqref="A5" name="Diapazons1_8"/>
    <protectedRange sqref="B9 B5" name="Diapazons1_9"/>
    <protectedRange sqref="A6:A22" name="Diapazons1_6_2_1"/>
    <protectedRange sqref="B6:B7 B10:B11" name="Diapazons1_3"/>
    <protectedRange sqref="B12:B18" name="Diapazons1_6"/>
    <protectedRange sqref="B19:B20" name="Diapazons1"/>
    <protectedRange sqref="B21" name="Diapazons1_2"/>
    <protectedRange sqref="B22" name="Diapazons1_5"/>
  </protectedRanges>
  <mergeCells count="11">
    <mergeCell ref="Q3:R3"/>
    <mergeCell ref="S3:T3"/>
    <mergeCell ref="B1:V1"/>
    <mergeCell ref="G2:M2"/>
    <mergeCell ref="C3:D3"/>
    <mergeCell ref="E3:F3"/>
    <mergeCell ref="G3:H3"/>
    <mergeCell ref="I3:J3"/>
    <mergeCell ref="K3:L3"/>
    <mergeCell ref="M3:N3"/>
    <mergeCell ref="O3:P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N38"/>
  <sheetViews>
    <sheetView tabSelected="1" zoomScalePageLayoutView="0" workbookViewId="0" topLeftCell="A10">
      <selection activeCell="AO24" sqref="AO24"/>
    </sheetView>
  </sheetViews>
  <sheetFormatPr defaultColWidth="9.140625" defaultRowHeight="12.75"/>
  <cols>
    <col min="1" max="1" width="3.8515625" style="297" bestFit="1" customWidth="1"/>
    <col min="2" max="2" width="12.8515625" style="233" customWidth="1"/>
    <col min="3" max="3" width="23.00390625" style="233" customWidth="1"/>
    <col min="4" max="4" width="1.8515625" style="234" customWidth="1"/>
    <col min="5" max="5" width="1.8515625" style="232" customWidth="1"/>
    <col min="6" max="6" width="1.8515625" style="235" customWidth="1"/>
    <col min="7" max="7" width="1.8515625" style="234" customWidth="1"/>
    <col min="8" max="8" width="1.8515625" style="233" customWidth="1"/>
    <col min="9" max="9" width="1.8515625" style="235" customWidth="1"/>
    <col min="10" max="10" width="1.8515625" style="234" customWidth="1"/>
    <col min="11" max="11" width="2.421875" style="233" customWidth="1"/>
    <col min="12" max="12" width="1.8515625" style="235" customWidth="1"/>
    <col min="13" max="13" width="1.8515625" style="234" customWidth="1"/>
    <col min="14" max="14" width="1.8515625" style="233" customWidth="1"/>
    <col min="15" max="15" width="1.8515625" style="235" customWidth="1"/>
    <col min="16" max="16" width="1.8515625" style="234" customWidth="1"/>
    <col min="17" max="17" width="1.8515625" style="233" customWidth="1"/>
    <col min="18" max="18" width="1.8515625" style="235" customWidth="1"/>
    <col min="19" max="19" width="1.8515625" style="234" customWidth="1"/>
    <col min="20" max="20" width="1.8515625" style="233" customWidth="1"/>
    <col min="21" max="21" width="1.8515625" style="235" customWidth="1"/>
    <col min="22" max="22" width="1.8515625" style="234" customWidth="1"/>
    <col min="23" max="23" width="1.8515625" style="233" customWidth="1"/>
    <col min="24" max="24" width="1.8515625" style="235" customWidth="1"/>
    <col min="25" max="25" width="1.8515625" style="234" customWidth="1"/>
    <col min="26" max="26" width="1.8515625" style="233" customWidth="1"/>
    <col min="27" max="30" width="1.8515625" style="235" customWidth="1"/>
    <col min="31" max="31" width="1.8515625" style="234" customWidth="1"/>
    <col min="32" max="32" width="1.8515625" style="233" customWidth="1"/>
    <col min="33" max="33" width="1.8515625" style="235" customWidth="1"/>
    <col min="34" max="34" width="6.421875" style="233" customWidth="1"/>
    <col min="35" max="35" width="4.00390625" style="232" customWidth="1"/>
    <col min="36" max="36" width="1.57421875" style="233" customWidth="1"/>
    <col min="37" max="37" width="4.00390625" style="232" customWidth="1"/>
    <col min="38" max="38" width="6.421875" style="233" customWidth="1"/>
    <col min="39" max="16384" width="9.140625" style="233" customWidth="1"/>
  </cols>
  <sheetData>
    <row r="1" spans="3:38" ht="47.25" customHeight="1">
      <c r="C1" s="561" t="s">
        <v>241</v>
      </c>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450"/>
      <c r="AJ1" s="450"/>
      <c r="AK1" s="450"/>
      <c r="AL1" s="450"/>
    </row>
    <row r="2" spans="3:38" ht="8.25" customHeight="1">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row>
    <row r="3" ht="5.25" customHeight="1" thickBot="1"/>
    <row r="4" spans="1:38" ht="12.75" customHeight="1" thickBot="1">
      <c r="A4" s="479" t="s">
        <v>207</v>
      </c>
      <c r="B4" s="480"/>
      <c r="C4" s="480" t="s">
        <v>208</v>
      </c>
      <c r="D4" s="481"/>
      <c r="E4" s="481">
        <v>1</v>
      </c>
      <c r="F4" s="481"/>
      <c r="G4" s="481"/>
      <c r="H4" s="481">
        <v>2</v>
      </c>
      <c r="I4" s="481"/>
      <c r="J4" s="481"/>
      <c r="K4" s="481">
        <v>3</v>
      </c>
      <c r="L4" s="481"/>
      <c r="M4" s="481"/>
      <c r="N4" s="481">
        <v>4</v>
      </c>
      <c r="O4" s="481"/>
      <c r="P4" s="481"/>
      <c r="Q4" s="481">
        <v>5</v>
      </c>
      <c r="R4" s="481"/>
      <c r="S4" s="481"/>
      <c r="T4" s="481">
        <v>6</v>
      </c>
      <c r="U4" s="481"/>
      <c r="V4" s="481"/>
      <c r="W4" s="481">
        <v>7</v>
      </c>
      <c r="X4" s="481"/>
      <c r="Y4" s="481"/>
      <c r="Z4" s="481">
        <v>8</v>
      </c>
      <c r="AA4" s="481"/>
      <c r="AB4" s="481"/>
      <c r="AC4" s="481">
        <v>9</v>
      </c>
      <c r="AD4" s="481"/>
      <c r="AE4" s="541">
        <v>10</v>
      </c>
      <c r="AF4" s="541"/>
      <c r="AG4" s="541"/>
      <c r="AH4" s="480" t="s">
        <v>55</v>
      </c>
      <c r="AI4" s="542" t="s">
        <v>209</v>
      </c>
      <c r="AJ4" s="542"/>
      <c r="AK4" s="542"/>
      <c r="AL4" s="482" t="s">
        <v>56</v>
      </c>
    </row>
    <row r="5" spans="1:38" ht="12.75" customHeight="1">
      <c r="A5" s="543">
        <v>1</v>
      </c>
      <c r="B5" s="473" t="s">
        <v>45</v>
      </c>
      <c r="C5" s="340" t="s">
        <v>30</v>
      </c>
      <c r="D5" s="474"/>
      <c r="E5" s="303"/>
      <c r="F5" s="304"/>
      <c r="G5" s="332"/>
      <c r="H5" s="333">
        <v>2</v>
      </c>
      <c r="I5" s="334"/>
      <c r="J5" s="332"/>
      <c r="K5" s="333">
        <v>2</v>
      </c>
      <c r="L5" s="335"/>
      <c r="M5" s="332"/>
      <c r="N5" s="475">
        <v>2</v>
      </c>
      <c r="O5" s="334"/>
      <c r="P5" s="476"/>
      <c r="Q5" s="477">
        <v>0</v>
      </c>
      <c r="R5" s="478"/>
      <c r="S5" s="384"/>
      <c r="T5" s="385">
        <v>1</v>
      </c>
      <c r="U5" s="386"/>
      <c r="V5" s="467"/>
      <c r="W5" s="333">
        <v>2</v>
      </c>
      <c r="X5" s="329"/>
      <c r="Y5" s="384"/>
      <c r="Z5" s="385">
        <v>1</v>
      </c>
      <c r="AA5" s="386"/>
      <c r="AB5" s="384"/>
      <c r="AC5" s="385">
        <v>1</v>
      </c>
      <c r="AD5" s="386"/>
      <c r="AE5" s="476"/>
      <c r="AF5" s="477">
        <v>0</v>
      </c>
      <c r="AG5" s="478"/>
      <c r="AH5" s="544">
        <f>SUM(E5+H5+K5+N5+Q5+T5+W5+Z5+AC5+AF5)</f>
        <v>11</v>
      </c>
      <c r="AI5" s="546">
        <f>SUM(D6+G6+J6+M6+P6+S6+V6+Y6+AB6+AE6)</f>
        <v>20</v>
      </c>
      <c r="AJ5" s="548" t="s">
        <v>210</v>
      </c>
      <c r="AK5" s="546">
        <f>SUM(F6+I6+L6+O6+R6+U6+X6+AA6+AD6+AG6)</f>
        <v>13</v>
      </c>
      <c r="AL5" s="538">
        <v>4</v>
      </c>
    </row>
    <row r="6" spans="1:38" ht="12.75" customHeight="1">
      <c r="A6" s="531"/>
      <c r="B6" s="300" t="s">
        <v>45</v>
      </c>
      <c r="C6" s="337" t="s">
        <v>212</v>
      </c>
      <c r="D6" s="315"/>
      <c r="E6" s="316"/>
      <c r="F6" s="317"/>
      <c r="G6" s="338">
        <v>3</v>
      </c>
      <c r="H6" s="325"/>
      <c r="I6" s="323">
        <v>0</v>
      </c>
      <c r="J6" s="338">
        <v>3</v>
      </c>
      <c r="K6" s="325"/>
      <c r="L6" s="322">
        <v>1</v>
      </c>
      <c r="M6" s="462">
        <v>3</v>
      </c>
      <c r="N6" s="322"/>
      <c r="O6" s="323">
        <v>0</v>
      </c>
      <c r="P6" s="463">
        <v>1</v>
      </c>
      <c r="Q6" s="464"/>
      <c r="R6" s="465">
        <v>3</v>
      </c>
      <c r="S6" s="371">
        <v>2</v>
      </c>
      <c r="T6" s="372"/>
      <c r="U6" s="375">
        <v>2</v>
      </c>
      <c r="V6" s="318">
        <v>3</v>
      </c>
      <c r="W6" s="319"/>
      <c r="X6" s="320">
        <v>0</v>
      </c>
      <c r="Y6" s="371">
        <v>2</v>
      </c>
      <c r="Z6" s="372"/>
      <c r="AA6" s="375">
        <v>2</v>
      </c>
      <c r="AB6" s="371">
        <v>2</v>
      </c>
      <c r="AC6" s="372"/>
      <c r="AD6" s="375">
        <v>2</v>
      </c>
      <c r="AE6" s="463">
        <v>1</v>
      </c>
      <c r="AF6" s="464"/>
      <c r="AG6" s="465">
        <v>3</v>
      </c>
      <c r="AH6" s="545"/>
      <c r="AI6" s="547"/>
      <c r="AJ6" s="549"/>
      <c r="AK6" s="547"/>
      <c r="AL6" s="538"/>
    </row>
    <row r="7" spans="1:38" ht="12.75" customHeight="1">
      <c r="A7" s="530">
        <v>2</v>
      </c>
      <c r="B7" s="300" t="s">
        <v>45</v>
      </c>
      <c r="C7" s="301" t="s">
        <v>36</v>
      </c>
      <c r="D7" s="327"/>
      <c r="E7" s="328">
        <v>0</v>
      </c>
      <c r="F7" s="329"/>
      <c r="G7" s="330"/>
      <c r="H7" s="253"/>
      <c r="I7" s="331"/>
      <c r="J7" s="488"/>
      <c r="K7" s="306">
        <v>0</v>
      </c>
      <c r="L7" s="489"/>
      <c r="M7" s="328"/>
      <c r="N7" s="328">
        <v>0</v>
      </c>
      <c r="O7" s="328"/>
      <c r="P7" s="384"/>
      <c r="Q7" s="385">
        <v>1</v>
      </c>
      <c r="R7" s="386"/>
      <c r="S7" s="327"/>
      <c r="T7" s="327">
        <v>0</v>
      </c>
      <c r="U7" s="327"/>
      <c r="V7" s="484"/>
      <c r="W7" s="311">
        <v>2</v>
      </c>
      <c r="X7" s="310"/>
      <c r="Y7" s="305"/>
      <c r="Z7" s="328">
        <v>0</v>
      </c>
      <c r="AA7" s="307"/>
      <c r="AB7" s="466"/>
      <c r="AC7" s="328">
        <v>0</v>
      </c>
      <c r="AD7" s="307"/>
      <c r="AE7" s="336"/>
      <c r="AF7" s="328">
        <v>0</v>
      </c>
      <c r="AG7" s="329"/>
      <c r="AH7" s="553">
        <f>SUM(E7+H7+K7+N7+Q7+T7+W7+Z7+AC7+AF7)</f>
        <v>3</v>
      </c>
      <c r="AI7" s="550">
        <f>SUM(D8+G8+J8+M8+P8+S8+V8+Y8+AB8+AE8)</f>
        <v>7</v>
      </c>
      <c r="AJ7" s="554" t="s">
        <v>210</v>
      </c>
      <c r="AK7" s="550">
        <f>SUM(F8+I8+L8+O8+R8+U8+X8+AA8+AD8+AG8)</f>
        <v>23</v>
      </c>
      <c r="AL7" s="539">
        <v>10</v>
      </c>
    </row>
    <row r="8" spans="1:38" ht="12.75" customHeight="1">
      <c r="A8" s="531">
        <v>2</v>
      </c>
      <c r="B8" s="300" t="s">
        <v>45</v>
      </c>
      <c r="C8" s="314" t="s">
        <v>27</v>
      </c>
      <c r="D8" s="327">
        <v>0</v>
      </c>
      <c r="E8" s="328"/>
      <c r="F8" s="329">
        <v>3</v>
      </c>
      <c r="G8" s="330"/>
      <c r="H8" s="253"/>
      <c r="I8" s="331"/>
      <c r="J8" s="490">
        <v>0</v>
      </c>
      <c r="K8" s="319"/>
      <c r="L8" s="491">
        <v>3</v>
      </c>
      <c r="M8" s="328">
        <v>1</v>
      </c>
      <c r="N8" s="328"/>
      <c r="O8" s="328">
        <v>3</v>
      </c>
      <c r="P8" s="371">
        <v>2</v>
      </c>
      <c r="Q8" s="372"/>
      <c r="R8" s="375">
        <v>2</v>
      </c>
      <c r="S8" s="327">
        <v>1</v>
      </c>
      <c r="T8" s="327"/>
      <c r="U8" s="327">
        <v>3</v>
      </c>
      <c r="V8" s="338">
        <v>3</v>
      </c>
      <c r="W8" s="325"/>
      <c r="X8" s="323">
        <v>0</v>
      </c>
      <c r="Y8" s="318">
        <v>0</v>
      </c>
      <c r="Z8" s="319"/>
      <c r="AA8" s="320">
        <v>3</v>
      </c>
      <c r="AB8" s="339">
        <v>0</v>
      </c>
      <c r="AC8" s="319"/>
      <c r="AD8" s="320">
        <v>3</v>
      </c>
      <c r="AE8" s="336">
        <v>0</v>
      </c>
      <c r="AF8" s="328"/>
      <c r="AG8" s="329">
        <v>3</v>
      </c>
      <c r="AH8" s="545"/>
      <c r="AI8" s="547"/>
      <c r="AJ8" s="549"/>
      <c r="AK8" s="547"/>
      <c r="AL8" s="540"/>
    </row>
    <row r="9" spans="1:38" ht="12.75" customHeight="1">
      <c r="A9" s="530">
        <v>3</v>
      </c>
      <c r="B9" s="348" t="s">
        <v>47</v>
      </c>
      <c r="C9" s="326" t="s">
        <v>31</v>
      </c>
      <c r="D9" s="305"/>
      <c r="E9" s="306">
        <v>0</v>
      </c>
      <c r="F9" s="307"/>
      <c r="G9" s="350"/>
      <c r="H9" s="311">
        <v>2</v>
      </c>
      <c r="I9" s="313"/>
      <c r="J9" s="342"/>
      <c r="K9" s="241"/>
      <c r="L9" s="343"/>
      <c r="M9" s="305"/>
      <c r="N9" s="306">
        <v>0</v>
      </c>
      <c r="O9" s="307"/>
      <c r="P9" s="305"/>
      <c r="Q9" s="306">
        <v>0</v>
      </c>
      <c r="R9" s="307"/>
      <c r="S9" s="305"/>
      <c r="T9" s="306">
        <v>0</v>
      </c>
      <c r="U9" s="307"/>
      <c r="V9" s="384"/>
      <c r="W9" s="385">
        <v>1</v>
      </c>
      <c r="X9" s="386"/>
      <c r="Y9" s="305"/>
      <c r="Z9" s="306">
        <v>0</v>
      </c>
      <c r="AA9" s="307"/>
      <c r="AB9" s="384"/>
      <c r="AC9" s="385">
        <v>1</v>
      </c>
      <c r="AD9" s="386"/>
      <c r="AE9" s="466"/>
      <c r="AF9" s="306">
        <v>0</v>
      </c>
      <c r="AG9" s="307"/>
      <c r="AH9" s="553">
        <f>SUM(E9+H9+K9+N9+Q9+T9+W9+Z9+AC9+AF9)</f>
        <v>4</v>
      </c>
      <c r="AI9" s="550">
        <f>SUM(D10+G10+J10+M10+P10+S10+V10+Y10+AB10+AE10)</f>
        <v>10</v>
      </c>
      <c r="AJ9" s="548" t="s">
        <v>210</v>
      </c>
      <c r="AK9" s="550">
        <f>SUM(F10+I10+L10+O10+R10+U10+X10+AA10+AD10+AG10)</f>
        <v>22</v>
      </c>
      <c r="AL9" s="551">
        <v>8</v>
      </c>
    </row>
    <row r="10" spans="1:38" ht="12.75" customHeight="1">
      <c r="A10" s="531">
        <v>3</v>
      </c>
      <c r="B10" s="346" t="s">
        <v>47</v>
      </c>
      <c r="C10" s="337" t="s">
        <v>40</v>
      </c>
      <c r="D10" s="318">
        <v>1</v>
      </c>
      <c r="E10" s="319"/>
      <c r="F10" s="320">
        <v>3</v>
      </c>
      <c r="G10" s="352">
        <v>3</v>
      </c>
      <c r="H10" s="325"/>
      <c r="I10" s="322">
        <v>0</v>
      </c>
      <c r="J10" s="345"/>
      <c r="K10" s="316"/>
      <c r="L10" s="317"/>
      <c r="M10" s="318">
        <v>0</v>
      </c>
      <c r="N10" s="319"/>
      <c r="O10" s="320">
        <v>3</v>
      </c>
      <c r="P10" s="318">
        <v>1</v>
      </c>
      <c r="Q10" s="319"/>
      <c r="R10" s="320">
        <v>3</v>
      </c>
      <c r="S10" s="318">
        <v>0</v>
      </c>
      <c r="T10" s="319"/>
      <c r="U10" s="320">
        <v>3</v>
      </c>
      <c r="V10" s="371">
        <v>2</v>
      </c>
      <c r="W10" s="372"/>
      <c r="X10" s="375">
        <v>2</v>
      </c>
      <c r="Y10" s="318">
        <v>1</v>
      </c>
      <c r="Z10" s="319"/>
      <c r="AA10" s="320">
        <v>3</v>
      </c>
      <c r="AB10" s="371">
        <v>2</v>
      </c>
      <c r="AC10" s="372"/>
      <c r="AD10" s="375">
        <v>2</v>
      </c>
      <c r="AE10" s="339">
        <v>0</v>
      </c>
      <c r="AF10" s="319"/>
      <c r="AG10" s="320">
        <v>3</v>
      </c>
      <c r="AH10" s="545"/>
      <c r="AI10" s="547"/>
      <c r="AJ10" s="548"/>
      <c r="AK10" s="547"/>
      <c r="AL10" s="552"/>
    </row>
    <row r="11" spans="1:38" ht="12.75" customHeight="1">
      <c r="A11" s="530">
        <v>4</v>
      </c>
      <c r="B11" s="347" t="s">
        <v>65</v>
      </c>
      <c r="C11" s="301" t="s">
        <v>66</v>
      </c>
      <c r="D11" s="467"/>
      <c r="E11" s="328">
        <v>0</v>
      </c>
      <c r="F11" s="329"/>
      <c r="G11" s="309"/>
      <c r="H11" s="311">
        <v>2</v>
      </c>
      <c r="I11" s="310"/>
      <c r="J11" s="332"/>
      <c r="K11" s="333">
        <v>2</v>
      </c>
      <c r="L11" s="334"/>
      <c r="M11" s="330"/>
      <c r="N11" s="253"/>
      <c r="O11" s="331"/>
      <c r="P11" s="467"/>
      <c r="Q11" s="328">
        <v>0</v>
      </c>
      <c r="R11" s="329"/>
      <c r="S11" s="309"/>
      <c r="T11" s="311">
        <v>2</v>
      </c>
      <c r="U11" s="310"/>
      <c r="V11" s="309"/>
      <c r="W11" s="311">
        <v>2</v>
      </c>
      <c r="X11" s="310"/>
      <c r="Y11" s="384"/>
      <c r="Z11" s="385">
        <v>1</v>
      </c>
      <c r="AA11" s="386"/>
      <c r="AB11" s="467"/>
      <c r="AC11" s="328">
        <v>0</v>
      </c>
      <c r="AD11" s="329"/>
      <c r="AE11" s="359"/>
      <c r="AF11" s="333">
        <v>2</v>
      </c>
      <c r="AG11" s="334"/>
      <c r="AH11" s="553">
        <f>SUM(E11+H11+K11+N11+Q11+T11+W11+Z11+AC11+AF11)</f>
        <v>11</v>
      </c>
      <c r="AI11" s="550">
        <f>SUM(D12+G12+J12+M12+P12+S12+V12+Y12+AB12+AE12)</f>
        <v>18</v>
      </c>
      <c r="AJ11" s="554" t="s">
        <v>210</v>
      </c>
      <c r="AK11" s="550">
        <f>SUM(F12+I12+L12+O12+R12+U12+X12+AA12+AD12+AG12)</f>
        <v>14</v>
      </c>
      <c r="AL11" s="538">
        <v>6</v>
      </c>
    </row>
    <row r="12" spans="1:38" ht="12.75" customHeight="1">
      <c r="A12" s="531">
        <v>4</v>
      </c>
      <c r="B12" s="347" t="s">
        <v>65</v>
      </c>
      <c r="C12" s="354" t="s">
        <v>75</v>
      </c>
      <c r="D12" s="468" t="s">
        <v>243</v>
      </c>
      <c r="E12" s="328"/>
      <c r="F12" s="329">
        <v>3</v>
      </c>
      <c r="G12" s="338">
        <v>3</v>
      </c>
      <c r="H12" s="325"/>
      <c r="I12" s="323">
        <v>1</v>
      </c>
      <c r="J12" s="332">
        <v>3</v>
      </c>
      <c r="K12" s="333"/>
      <c r="L12" s="334">
        <v>0</v>
      </c>
      <c r="M12" s="330"/>
      <c r="N12" s="253"/>
      <c r="O12" s="331"/>
      <c r="P12" s="468">
        <v>1</v>
      </c>
      <c r="Q12" s="328"/>
      <c r="R12" s="329">
        <v>3</v>
      </c>
      <c r="S12" s="338">
        <v>3</v>
      </c>
      <c r="T12" s="325"/>
      <c r="U12" s="323">
        <v>1</v>
      </c>
      <c r="V12" s="338">
        <v>3</v>
      </c>
      <c r="W12" s="325"/>
      <c r="X12" s="323">
        <v>0</v>
      </c>
      <c r="Y12" s="371">
        <v>2</v>
      </c>
      <c r="Z12" s="372"/>
      <c r="AA12" s="375">
        <v>2</v>
      </c>
      <c r="AB12" s="468">
        <v>0</v>
      </c>
      <c r="AC12" s="328"/>
      <c r="AD12" s="329">
        <v>3</v>
      </c>
      <c r="AE12" s="359">
        <v>3</v>
      </c>
      <c r="AF12" s="333"/>
      <c r="AG12" s="334">
        <v>1</v>
      </c>
      <c r="AH12" s="545"/>
      <c r="AI12" s="547"/>
      <c r="AJ12" s="549"/>
      <c r="AK12" s="547"/>
      <c r="AL12" s="538"/>
    </row>
    <row r="13" spans="1:38" ht="12.75" customHeight="1">
      <c r="A13" s="530">
        <v>5</v>
      </c>
      <c r="B13" s="347" t="s">
        <v>65</v>
      </c>
      <c r="C13" s="326" t="s">
        <v>104</v>
      </c>
      <c r="D13" s="309"/>
      <c r="E13" s="311">
        <v>2</v>
      </c>
      <c r="F13" s="310"/>
      <c r="G13" s="384"/>
      <c r="H13" s="385">
        <v>1</v>
      </c>
      <c r="I13" s="386"/>
      <c r="J13" s="309"/>
      <c r="K13" s="311">
        <v>2</v>
      </c>
      <c r="L13" s="310"/>
      <c r="M13" s="359"/>
      <c r="N13" s="485">
        <v>2</v>
      </c>
      <c r="O13" s="334"/>
      <c r="P13" s="342"/>
      <c r="Q13" s="349"/>
      <c r="R13" s="343"/>
      <c r="S13" s="305"/>
      <c r="T13" s="306">
        <v>0</v>
      </c>
      <c r="U13" s="307"/>
      <c r="V13" s="305"/>
      <c r="W13" s="306">
        <v>0</v>
      </c>
      <c r="X13" s="307"/>
      <c r="Y13" s="350"/>
      <c r="Z13" s="311">
        <v>2</v>
      </c>
      <c r="AA13" s="313"/>
      <c r="AB13" s="309"/>
      <c r="AC13" s="311">
        <v>2</v>
      </c>
      <c r="AD13" s="310"/>
      <c r="AE13" s="309"/>
      <c r="AF13" s="311">
        <v>2</v>
      </c>
      <c r="AG13" s="310"/>
      <c r="AH13" s="553">
        <f>SUM(E13+H13+K13+N13+Q13+T13+W13+Z13+AC13+AF13)</f>
        <v>13</v>
      </c>
      <c r="AI13" s="550">
        <f>SUM(D14+G14+J14+M14+P14+S14+V14+Y14+AB14+AE14)</f>
        <v>21</v>
      </c>
      <c r="AJ13" s="548" t="s">
        <v>210</v>
      </c>
      <c r="AK13" s="550">
        <f>SUM(F14+I14+L14+O14+R14+U14+X14+AA14+AD14+AG14)</f>
        <v>13</v>
      </c>
      <c r="AL13" s="555">
        <v>1</v>
      </c>
    </row>
    <row r="14" spans="1:38" ht="12.75" customHeight="1">
      <c r="A14" s="531">
        <v>5</v>
      </c>
      <c r="B14" s="347" t="s">
        <v>65</v>
      </c>
      <c r="C14" s="340" t="s">
        <v>242</v>
      </c>
      <c r="D14" s="338">
        <v>3</v>
      </c>
      <c r="E14" s="325"/>
      <c r="F14" s="323">
        <v>1</v>
      </c>
      <c r="G14" s="371">
        <v>2</v>
      </c>
      <c r="H14" s="372"/>
      <c r="I14" s="375">
        <v>2</v>
      </c>
      <c r="J14" s="338">
        <v>3</v>
      </c>
      <c r="K14" s="325"/>
      <c r="L14" s="323">
        <v>1</v>
      </c>
      <c r="M14" s="486">
        <v>3</v>
      </c>
      <c r="N14" s="325"/>
      <c r="O14" s="323">
        <v>1</v>
      </c>
      <c r="P14" s="345"/>
      <c r="Q14" s="351"/>
      <c r="R14" s="317"/>
      <c r="S14" s="318">
        <v>1</v>
      </c>
      <c r="T14" s="319"/>
      <c r="U14" s="320">
        <v>3</v>
      </c>
      <c r="V14" s="492">
        <v>0</v>
      </c>
      <c r="W14" s="319"/>
      <c r="X14" s="320">
        <v>3</v>
      </c>
      <c r="Y14" s="352">
        <v>3</v>
      </c>
      <c r="Z14" s="325"/>
      <c r="AA14" s="322">
        <v>1</v>
      </c>
      <c r="AB14" s="338">
        <v>3</v>
      </c>
      <c r="AC14" s="325"/>
      <c r="AD14" s="323">
        <v>1</v>
      </c>
      <c r="AE14" s="338">
        <v>3</v>
      </c>
      <c r="AF14" s="325"/>
      <c r="AG14" s="323">
        <v>0</v>
      </c>
      <c r="AH14" s="545"/>
      <c r="AI14" s="547"/>
      <c r="AJ14" s="548"/>
      <c r="AK14" s="547"/>
      <c r="AL14" s="556"/>
    </row>
    <row r="15" spans="1:39" ht="12.75" customHeight="1">
      <c r="A15" s="530">
        <v>6</v>
      </c>
      <c r="B15" s="469" t="s">
        <v>65</v>
      </c>
      <c r="C15" s="301" t="s">
        <v>216</v>
      </c>
      <c r="D15" s="384"/>
      <c r="E15" s="385">
        <v>1</v>
      </c>
      <c r="F15" s="386"/>
      <c r="G15" s="360"/>
      <c r="H15" s="361">
        <v>2</v>
      </c>
      <c r="I15" s="362"/>
      <c r="J15" s="359"/>
      <c r="K15" s="333">
        <v>2</v>
      </c>
      <c r="L15" s="335"/>
      <c r="M15" s="305"/>
      <c r="N15" s="306">
        <v>0</v>
      </c>
      <c r="O15" s="307"/>
      <c r="P15" s="312"/>
      <c r="Q15" s="311">
        <v>2</v>
      </c>
      <c r="R15" s="313"/>
      <c r="S15" s="330"/>
      <c r="T15" s="331"/>
      <c r="U15" s="331"/>
      <c r="V15" s="332"/>
      <c r="W15" s="333">
        <v>2</v>
      </c>
      <c r="X15" s="334"/>
      <c r="Y15" s="384"/>
      <c r="Z15" s="385">
        <v>1</v>
      </c>
      <c r="AA15" s="386"/>
      <c r="AB15" s="305"/>
      <c r="AC15" s="306">
        <v>0</v>
      </c>
      <c r="AD15" s="307"/>
      <c r="AE15" s="359"/>
      <c r="AF15" s="333">
        <v>2</v>
      </c>
      <c r="AG15" s="334"/>
      <c r="AH15" s="553">
        <f>SUM(E15+H15+K15+N15+Q15+T15+W15+Z15+AC15+AF15)</f>
        <v>12</v>
      </c>
      <c r="AI15" s="550">
        <f>SUM(D16+G16+J16+M16+P16+S16+V16+Y16+AB16+AE16)</f>
        <v>20</v>
      </c>
      <c r="AJ15" s="554" t="s">
        <v>210</v>
      </c>
      <c r="AK15" s="550">
        <f>SUM(F16+I16+L16+O16+R16+U16+X16+AA16+AD16+AG16)</f>
        <v>13</v>
      </c>
      <c r="AL15" s="557">
        <v>3</v>
      </c>
      <c r="AM15" s="487"/>
    </row>
    <row r="16" spans="1:38" ht="12.75" customHeight="1">
      <c r="A16" s="531">
        <v>6</v>
      </c>
      <c r="B16" s="469" t="s">
        <v>65</v>
      </c>
      <c r="C16" s="337" t="s">
        <v>240</v>
      </c>
      <c r="D16" s="371">
        <v>2</v>
      </c>
      <c r="E16" s="372"/>
      <c r="F16" s="375">
        <v>2</v>
      </c>
      <c r="G16" s="360">
        <v>3</v>
      </c>
      <c r="H16" s="361"/>
      <c r="I16" s="362">
        <v>1</v>
      </c>
      <c r="J16" s="358">
        <v>3</v>
      </c>
      <c r="K16" s="325"/>
      <c r="L16" s="322">
        <v>0</v>
      </c>
      <c r="M16" s="318">
        <v>1</v>
      </c>
      <c r="N16" s="319"/>
      <c r="O16" s="320">
        <v>3</v>
      </c>
      <c r="P16" s="324">
        <v>3</v>
      </c>
      <c r="Q16" s="325"/>
      <c r="R16" s="322">
        <v>1</v>
      </c>
      <c r="S16" s="330"/>
      <c r="T16" s="331"/>
      <c r="U16" s="331"/>
      <c r="V16" s="353" t="s">
        <v>67</v>
      </c>
      <c r="W16" s="333"/>
      <c r="X16" s="334">
        <v>0</v>
      </c>
      <c r="Y16" s="371">
        <v>2</v>
      </c>
      <c r="Z16" s="372"/>
      <c r="AA16" s="375">
        <v>2</v>
      </c>
      <c r="AB16" s="318">
        <v>0</v>
      </c>
      <c r="AC16" s="319"/>
      <c r="AD16" s="320">
        <v>3</v>
      </c>
      <c r="AE16" s="359">
        <v>3</v>
      </c>
      <c r="AF16" s="333"/>
      <c r="AG16" s="334">
        <v>1</v>
      </c>
      <c r="AH16" s="545"/>
      <c r="AI16" s="547"/>
      <c r="AJ16" s="549"/>
      <c r="AK16" s="547"/>
      <c r="AL16" s="558"/>
    </row>
    <row r="17" spans="1:38" ht="12.75" customHeight="1">
      <c r="A17" s="530">
        <v>7</v>
      </c>
      <c r="B17" s="348" t="s">
        <v>47</v>
      </c>
      <c r="C17" s="340" t="s">
        <v>39</v>
      </c>
      <c r="D17" s="305"/>
      <c r="E17" s="306">
        <v>0</v>
      </c>
      <c r="F17" s="307"/>
      <c r="G17" s="305"/>
      <c r="H17" s="306">
        <v>0</v>
      </c>
      <c r="I17" s="307"/>
      <c r="J17" s="384"/>
      <c r="K17" s="385">
        <v>1</v>
      </c>
      <c r="L17" s="386"/>
      <c r="M17" s="305"/>
      <c r="N17" s="306">
        <v>0</v>
      </c>
      <c r="O17" s="307"/>
      <c r="P17" s="309"/>
      <c r="Q17" s="311">
        <v>2</v>
      </c>
      <c r="R17" s="310"/>
      <c r="S17" s="341"/>
      <c r="T17" s="308">
        <v>0</v>
      </c>
      <c r="U17" s="308"/>
      <c r="V17" s="342"/>
      <c r="W17" s="241"/>
      <c r="X17" s="343"/>
      <c r="Y17" s="384"/>
      <c r="Z17" s="385">
        <v>1</v>
      </c>
      <c r="AA17" s="386"/>
      <c r="AB17" s="305"/>
      <c r="AC17" s="306">
        <v>0</v>
      </c>
      <c r="AD17" s="307"/>
      <c r="AE17" s="305"/>
      <c r="AF17" s="306">
        <v>0</v>
      </c>
      <c r="AG17" s="307"/>
      <c r="AH17" s="553">
        <f>SUM(E17+H17+K17+N17+Q17+T17+W17+Z17+AC17+AF17)</f>
        <v>4</v>
      </c>
      <c r="AI17" s="550">
        <f>SUM(D18+G18+J18+M18+P18+S18+V18+Y18+AB18+AE18)</f>
        <v>8</v>
      </c>
      <c r="AJ17" s="548" t="s">
        <v>210</v>
      </c>
      <c r="AK17" s="550">
        <f>SUM(F18+I18+L18+O18+R18+U18+X18+AA18+AD18+AG18)</f>
        <v>22</v>
      </c>
      <c r="AL17" s="551">
        <v>9</v>
      </c>
    </row>
    <row r="18" spans="1:38" ht="12.75" customHeight="1">
      <c r="A18" s="531">
        <v>7</v>
      </c>
      <c r="B18" s="348" t="s">
        <v>47</v>
      </c>
      <c r="C18" s="337" t="s">
        <v>42</v>
      </c>
      <c r="D18" s="318">
        <v>0</v>
      </c>
      <c r="E18" s="319"/>
      <c r="F18" s="320">
        <v>3</v>
      </c>
      <c r="G18" s="318">
        <v>0</v>
      </c>
      <c r="H18" s="319"/>
      <c r="I18" s="320">
        <v>3</v>
      </c>
      <c r="J18" s="371">
        <v>2</v>
      </c>
      <c r="K18" s="372"/>
      <c r="L18" s="375">
        <v>2</v>
      </c>
      <c r="M18" s="318">
        <v>0</v>
      </c>
      <c r="N18" s="319"/>
      <c r="O18" s="320">
        <v>3</v>
      </c>
      <c r="P18" s="338">
        <v>3</v>
      </c>
      <c r="Q18" s="325"/>
      <c r="R18" s="323">
        <v>0</v>
      </c>
      <c r="S18" s="344">
        <v>0</v>
      </c>
      <c r="T18" s="321"/>
      <c r="U18" s="321">
        <v>3</v>
      </c>
      <c r="V18" s="345"/>
      <c r="W18" s="316"/>
      <c r="X18" s="317"/>
      <c r="Y18" s="371">
        <v>2</v>
      </c>
      <c r="Z18" s="372"/>
      <c r="AA18" s="375">
        <v>2</v>
      </c>
      <c r="AB18" s="318">
        <v>0</v>
      </c>
      <c r="AC18" s="319"/>
      <c r="AD18" s="320">
        <v>3</v>
      </c>
      <c r="AE18" s="318">
        <v>1</v>
      </c>
      <c r="AF18" s="319"/>
      <c r="AG18" s="320">
        <v>3</v>
      </c>
      <c r="AH18" s="545"/>
      <c r="AI18" s="547"/>
      <c r="AJ18" s="548"/>
      <c r="AK18" s="547"/>
      <c r="AL18" s="552"/>
    </row>
    <row r="19" spans="1:38" ht="12.75" customHeight="1">
      <c r="A19" s="530">
        <v>8</v>
      </c>
      <c r="B19" s="346" t="s">
        <v>46</v>
      </c>
      <c r="C19" s="301" t="s">
        <v>34</v>
      </c>
      <c r="D19" s="384"/>
      <c r="E19" s="385">
        <v>1</v>
      </c>
      <c r="F19" s="386"/>
      <c r="G19" s="309"/>
      <c r="H19" s="311">
        <v>2</v>
      </c>
      <c r="I19" s="310"/>
      <c r="J19" s="309"/>
      <c r="K19" s="311">
        <v>2</v>
      </c>
      <c r="L19" s="310"/>
      <c r="M19" s="384"/>
      <c r="N19" s="385">
        <v>1</v>
      </c>
      <c r="O19" s="386"/>
      <c r="P19" s="305"/>
      <c r="Q19" s="308">
        <v>0</v>
      </c>
      <c r="R19" s="307"/>
      <c r="S19" s="384"/>
      <c r="T19" s="385">
        <v>1</v>
      </c>
      <c r="U19" s="386"/>
      <c r="V19" s="384"/>
      <c r="W19" s="385">
        <v>1</v>
      </c>
      <c r="X19" s="386"/>
      <c r="Y19" s="302"/>
      <c r="Z19" s="241"/>
      <c r="AA19" s="349"/>
      <c r="AB19" s="305"/>
      <c r="AC19" s="306">
        <v>0</v>
      </c>
      <c r="AD19" s="307"/>
      <c r="AE19" s="336"/>
      <c r="AF19" s="328">
        <v>0</v>
      </c>
      <c r="AG19" s="329"/>
      <c r="AH19" s="553">
        <f>SUM(E19+H19+K19+N19+Q19+T19+W19+Z19+AC19+AF19)</f>
        <v>8</v>
      </c>
      <c r="AI19" s="550">
        <f>SUM(D20+G20+J20+M20+P20+S20+V20+Y20+AB20+AE20)</f>
        <v>15</v>
      </c>
      <c r="AJ19" s="554" t="s">
        <v>210</v>
      </c>
      <c r="AK19" s="550">
        <f>SUM(F20+I20+L20+O20+R20+U20+X20+AA20+AD20+AG20)</f>
        <v>18</v>
      </c>
      <c r="AL19" s="551">
        <v>7</v>
      </c>
    </row>
    <row r="20" spans="1:38" ht="12.75" customHeight="1">
      <c r="A20" s="531">
        <v>8</v>
      </c>
      <c r="B20" s="346" t="s">
        <v>46</v>
      </c>
      <c r="C20" s="314" t="s">
        <v>199</v>
      </c>
      <c r="D20" s="371">
        <v>2</v>
      </c>
      <c r="E20" s="372"/>
      <c r="F20" s="375">
        <v>2</v>
      </c>
      <c r="G20" s="338">
        <v>3</v>
      </c>
      <c r="H20" s="325"/>
      <c r="I20" s="323">
        <v>0</v>
      </c>
      <c r="J20" s="338">
        <v>3</v>
      </c>
      <c r="K20" s="325"/>
      <c r="L20" s="323">
        <v>1</v>
      </c>
      <c r="M20" s="371">
        <v>2</v>
      </c>
      <c r="N20" s="372"/>
      <c r="O20" s="375">
        <v>2</v>
      </c>
      <c r="P20" s="318">
        <v>1</v>
      </c>
      <c r="Q20" s="321"/>
      <c r="R20" s="320">
        <v>3</v>
      </c>
      <c r="S20" s="371">
        <v>2</v>
      </c>
      <c r="T20" s="372"/>
      <c r="U20" s="375">
        <v>2</v>
      </c>
      <c r="V20" s="371">
        <v>2</v>
      </c>
      <c r="W20" s="372"/>
      <c r="X20" s="375">
        <v>2</v>
      </c>
      <c r="Y20" s="315"/>
      <c r="Z20" s="316"/>
      <c r="AA20" s="351"/>
      <c r="AB20" s="318">
        <v>0</v>
      </c>
      <c r="AC20" s="319"/>
      <c r="AD20" s="320">
        <v>3</v>
      </c>
      <c r="AE20" s="339">
        <v>0</v>
      </c>
      <c r="AF20" s="319"/>
      <c r="AG20" s="320">
        <v>3</v>
      </c>
      <c r="AH20" s="545"/>
      <c r="AI20" s="547"/>
      <c r="AJ20" s="549"/>
      <c r="AK20" s="547"/>
      <c r="AL20" s="552"/>
    </row>
    <row r="21" spans="1:38" ht="12.75" customHeight="1">
      <c r="A21" s="530">
        <v>9</v>
      </c>
      <c r="B21" s="469" t="s">
        <v>65</v>
      </c>
      <c r="C21" s="301" t="s">
        <v>124</v>
      </c>
      <c r="D21" s="384"/>
      <c r="E21" s="385">
        <v>1</v>
      </c>
      <c r="F21" s="386"/>
      <c r="G21" s="359"/>
      <c r="H21" s="333">
        <v>2</v>
      </c>
      <c r="I21" s="334"/>
      <c r="J21" s="384"/>
      <c r="K21" s="385">
        <v>1</v>
      </c>
      <c r="L21" s="386"/>
      <c r="M21" s="309"/>
      <c r="N21" s="311">
        <v>2</v>
      </c>
      <c r="O21" s="310"/>
      <c r="P21" s="305"/>
      <c r="Q21" s="306">
        <v>0</v>
      </c>
      <c r="R21" s="307"/>
      <c r="S21" s="309"/>
      <c r="T21" s="311">
        <v>2</v>
      </c>
      <c r="U21" s="310"/>
      <c r="V21" s="309"/>
      <c r="W21" s="311">
        <v>2</v>
      </c>
      <c r="X21" s="310"/>
      <c r="Y21" s="309"/>
      <c r="Z21" s="311">
        <v>2</v>
      </c>
      <c r="AA21" s="310"/>
      <c r="AB21" s="355"/>
      <c r="AC21" s="356"/>
      <c r="AD21" s="356"/>
      <c r="AE21" s="384"/>
      <c r="AF21" s="385">
        <v>1</v>
      </c>
      <c r="AG21" s="386"/>
      <c r="AH21" s="553">
        <f>SUM(E21+H21+K21+N21+Q21+T21+W21+Z21+AC21+AF21)</f>
        <v>13</v>
      </c>
      <c r="AI21" s="550">
        <f>SUM(D22+G22+J22+M22+P22+S22+V22+Y22+AB22+AE22)</f>
        <v>22</v>
      </c>
      <c r="AJ21" s="554" t="s">
        <v>210</v>
      </c>
      <c r="AK21" s="550">
        <f>SUM(F22+I22+L22+O22+R22+U22+X22+AA22+AD22+AG22)</f>
        <v>9</v>
      </c>
      <c r="AL21" s="555">
        <v>2</v>
      </c>
    </row>
    <row r="22" spans="1:38" ht="12.75" customHeight="1">
      <c r="A22" s="531">
        <v>9</v>
      </c>
      <c r="B22" s="469" t="s">
        <v>68</v>
      </c>
      <c r="C22" s="337" t="s">
        <v>213</v>
      </c>
      <c r="D22" s="371">
        <v>2</v>
      </c>
      <c r="E22" s="372"/>
      <c r="F22" s="375">
        <v>2</v>
      </c>
      <c r="G22" s="358">
        <v>3</v>
      </c>
      <c r="H22" s="325"/>
      <c r="I22" s="323">
        <v>0</v>
      </c>
      <c r="J22" s="371">
        <v>2</v>
      </c>
      <c r="K22" s="372"/>
      <c r="L22" s="375">
        <v>2</v>
      </c>
      <c r="M22" s="338">
        <v>3</v>
      </c>
      <c r="N22" s="325"/>
      <c r="O22" s="323">
        <v>0</v>
      </c>
      <c r="P22" s="318">
        <v>1</v>
      </c>
      <c r="Q22" s="319"/>
      <c r="R22" s="320">
        <v>3</v>
      </c>
      <c r="S22" s="338">
        <v>3</v>
      </c>
      <c r="T22" s="325"/>
      <c r="U22" s="323">
        <v>0</v>
      </c>
      <c r="V22" s="338">
        <v>3</v>
      </c>
      <c r="W22" s="325"/>
      <c r="X22" s="323">
        <v>0</v>
      </c>
      <c r="Y22" s="338">
        <v>3</v>
      </c>
      <c r="Z22" s="325"/>
      <c r="AA22" s="323">
        <v>0</v>
      </c>
      <c r="AB22" s="355"/>
      <c r="AC22" s="356"/>
      <c r="AD22" s="356"/>
      <c r="AE22" s="371">
        <v>2</v>
      </c>
      <c r="AF22" s="372"/>
      <c r="AG22" s="375">
        <v>2</v>
      </c>
      <c r="AH22" s="545"/>
      <c r="AI22" s="547"/>
      <c r="AJ22" s="549"/>
      <c r="AK22" s="547"/>
      <c r="AL22" s="556"/>
    </row>
    <row r="23" spans="1:38" ht="12.75" customHeight="1">
      <c r="A23" s="530">
        <v>10</v>
      </c>
      <c r="B23" s="347" t="s">
        <v>65</v>
      </c>
      <c r="C23" s="301" t="s">
        <v>164</v>
      </c>
      <c r="D23" s="309"/>
      <c r="E23" s="461">
        <v>2</v>
      </c>
      <c r="F23" s="310"/>
      <c r="G23" s="312"/>
      <c r="H23" s="311">
        <v>2</v>
      </c>
      <c r="I23" s="313"/>
      <c r="J23" s="472"/>
      <c r="K23" s="311">
        <v>2</v>
      </c>
      <c r="L23" s="310"/>
      <c r="M23" s="471"/>
      <c r="N23" s="306">
        <v>0</v>
      </c>
      <c r="O23" s="308"/>
      <c r="P23" s="466"/>
      <c r="Q23" s="306">
        <v>0</v>
      </c>
      <c r="R23" s="307"/>
      <c r="S23" s="471"/>
      <c r="T23" s="306">
        <v>0</v>
      </c>
      <c r="U23" s="308"/>
      <c r="V23" s="332"/>
      <c r="W23" s="333">
        <v>2</v>
      </c>
      <c r="X23" s="334"/>
      <c r="Y23" s="312"/>
      <c r="Z23" s="311">
        <v>2</v>
      </c>
      <c r="AA23" s="313"/>
      <c r="AB23" s="384"/>
      <c r="AC23" s="385">
        <v>1</v>
      </c>
      <c r="AD23" s="386"/>
      <c r="AE23" s="357"/>
      <c r="AF23" s="303"/>
      <c r="AG23" s="304"/>
      <c r="AH23" s="553">
        <f>SUM(E23+H23+K23+N23+Q23+T23+W23+Z23+AC23+AF23)</f>
        <v>11</v>
      </c>
      <c r="AI23" s="550">
        <f>SUM(D24+G24+J24+M24+P24+S24+V24+Y24+AB24+AE24)</f>
        <v>19</v>
      </c>
      <c r="AJ23" s="554" t="s">
        <v>210</v>
      </c>
      <c r="AK23" s="550">
        <f>SUM(F24+I24+L24+O24+R24+U24+X24+AA24+AD24+AG24)</f>
        <v>13</v>
      </c>
      <c r="AL23" s="559">
        <v>5</v>
      </c>
    </row>
    <row r="24" spans="1:38" ht="12.75" customHeight="1">
      <c r="A24" s="531">
        <v>10</v>
      </c>
      <c r="B24" s="347" t="s">
        <v>76</v>
      </c>
      <c r="C24" s="354" t="s">
        <v>77</v>
      </c>
      <c r="D24" s="462">
        <v>3</v>
      </c>
      <c r="E24" s="322"/>
      <c r="F24" s="323">
        <v>1</v>
      </c>
      <c r="G24" s="324">
        <v>3</v>
      </c>
      <c r="H24" s="325"/>
      <c r="I24" s="322">
        <v>0</v>
      </c>
      <c r="J24" s="358">
        <v>3</v>
      </c>
      <c r="K24" s="325"/>
      <c r="L24" s="323">
        <v>0</v>
      </c>
      <c r="M24" s="470">
        <v>1</v>
      </c>
      <c r="N24" s="319"/>
      <c r="O24" s="321">
        <v>3</v>
      </c>
      <c r="P24" s="339">
        <v>0</v>
      </c>
      <c r="Q24" s="319"/>
      <c r="R24" s="320">
        <v>3</v>
      </c>
      <c r="S24" s="470">
        <v>1</v>
      </c>
      <c r="T24" s="319"/>
      <c r="U24" s="321">
        <v>3</v>
      </c>
      <c r="V24" s="358">
        <v>3</v>
      </c>
      <c r="W24" s="325"/>
      <c r="X24" s="323">
        <v>1</v>
      </c>
      <c r="Y24" s="324">
        <v>3</v>
      </c>
      <c r="Z24" s="325"/>
      <c r="AA24" s="322">
        <v>0</v>
      </c>
      <c r="AB24" s="371">
        <v>2</v>
      </c>
      <c r="AC24" s="372"/>
      <c r="AD24" s="375">
        <v>2</v>
      </c>
      <c r="AE24" s="345"/>
      <c r="AF24" s="316"/>
      <c r="AG24" s="317"/>
      <c r="AH24" s="545"/>
      <c r="AI24" s="547"/>
      <c r="AJ24" s="549"/>
      <c r="AK24" s="547"/>
      <c r="AL24" s="560"/>
    </row>
    <row r="25" spans="1:38" ht="12.75" customHeight="1">
      <c r="A25" s="504"/>
      <c r="B25" s="505"/>
      <c r="C25" s="506"/>
      <c r="D25" s="335"/>
      <c r="E25" s="335"/>
      <c r="F25" s="335"/>
      <c r="G25" s="507"/>
      <c r="H25" s="333"/>
      <c r="I25" s="335"/>
      <c r="J25" s="507"/>
      <c r="K25" s="333"/>
      <c r="L25" s="335"/>
      <c r="M25" s="470"/>
      <c r="N25" s="319"/>
      <c r="O25" s="321"/>
      <c r="P25" s="339"/>
      <c r="Q25" s="319"/>
      <c r="R25" s="321"/>
      <c r="S25" s="470"/>
      <c r="T25" s="319"/>
      <c r="U25" s="321"/>
      <c r="V25" s="324"/>
      <c r="W25" s="333"/>
      <c r="X25" s="335"/>
      <c r="Y25" s="507"/>
      <c r="Z25" s="333"/>
      <c r="AA25" s="335"/>
      <c r="AB25" s="508"/>
      <c r="AC25" s="385"/>
      <c r="AD25" s="393"/>
      <c r="AE25" s="233"/>
      <c r="AG25" s="233"/>
      <c r="AH25" s="509"/>
      <c r="AI25" s="595">
        <v>160</v>
      </c>
      <c r="AJ25" s="483"/>
      <c r="AK25" s="595">
        <v>160</v>
      </c>
      <c r="AL25" s="510"/>
    </row>
    <row r="26" spans="3:248" ht="15.75">
      <c r="C26" s="493" t="s">
        <v>244</v>
      </c>
      <c r="H26" s="495">
        <v>4</v>
      </c>
      <c r="K26" s="494">
        <v>10</v>
      </c>
      <c r="L26" s="235"/>
      <c r="M26" s="521" t="s">
        <v>55</v>
      </c>
      <c r="N26" s="522"/>
      <c r="O26" s="522"/>
      <c r="P26" s="521" t="s">
        <v>209</v>
      </c>
      <c r="Q26" s="522"/>
      <c r="R26" s="522"/>
      <c r="S26" s="523"/>
      <c r="T26" s="522" t="s">
        <v>56</v>
      </c>
      <c r="U26" s="522"/>
      <c r="V26" s="523"/>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row>
    <row r="27" spans="1:248" ht="15" customHeight="1">
      <c r="A27" s="530">
        <v>1</v>
      </c>
      <c r="B27" s="473" t="s">
        <v>45</v>
      </c>
      <c r="C27" s="326" t="s">
        <v>30</v>
      </c>
      <c r="D27" s="474"/>
      <c r="E27" s="303"/>
      <c r="F27" s="304"/>
      <c r="G27" s="309"/>
      <c r="H27" s="311">
        <v>2</v>
      </c>
      <c r="I27" s="310"/>
      <c r="J27" s="309"/>
      <c r="K27" s="311">
        <v>0</v>
      </c>
      <c r="L27" s="310"/>
      <c r="M27" s="524">
        <v>2</v>
      </c>
      <c r="N27" s="525"/>
      <c r="O27" s="526"/>
      <c r="P27" s="517">
        <v>4</v>
      </c>
      <c r="Q27" s="518"/>
      <c r="R27" s="517">
        <v>3</v>
      </c>
      <c r="S27" s="518"/>
      <c r="T27" s="532">
        <v>4</v>
      </c>
      <c r="U27" s="533"/>
      <c r="V27" s="534"/>
      <c r="W27" s="515" t="s">
        <v>245</v>
      </c>
      <c r="X27" s="516"/>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row>
    <row r="28" spans="1:248" ht="15" customHeight="1">
      <c r="A28" s="531"/>
      <c r="B28" s="300" t="s">
        <v>45</v>
      </c>
      <c r="C28" s="337" t="s">
        <v>212</v>
      </c>
      <c r="D28" s="315"/>
      <c r="E28" s="316"/>
      <c r="F28" s="317"/>
      <c r="G28" s="338">
        <v>3</v>
      </c>
      <c r="H28" s="325"/>
      <c r="I28" s="323">
        <v>0</v>
      </c>
      <c r="J28" s="338">
        <v>1</v>
      </c>
      <c r="K28" s="325"/>
      <c r="L28" s="323">
        <v>3</v>
      </c>
      <c r="M28" s="527"/>
      <c r="N28" s="528"/>
      <c r="O28" s="529"/>
      <c r="P28" s="519"/>
      <c r="Q28" s="520"/>
      <c r="R28" s="519"/>
      <c r="S28" s="520"/>
      <c r="T28" s="535"/>
      <c r="U28" s="536"/>
      <c r="V28" s="537"/>
      <c r="W28" s="515"/>
      <c r="X28" s="516"/>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row>
    <row r="29" spans="1:248" ht="15" customHeight="1">
      <c r="A29" s="530">
        <v>4</v>
      </c>
      <c r="B29" s="347" t="s">
        <v>65</v>
      </c>
      <c r="C29" s="301" t="s">
        <v>66</v>
      </c>
      <c r="D29" s="327"/>
      <c r="E29" s="328">
        <v>0</v>
      </c>
      <c r="F29" s="329"/>
      <c r="G29" s="330"/>
      <c r="H29" s="253"/>
      <c r="I29" s="331"/>
      <c r="J29" s="496"/>
      <c r="K29" s="496">
        <v>2</v>
      </c>
      <c r="L29" s="497"/>
      <c r="M29" s="524">
        <v>2</v>
      </c>
      <c r="N29" s="525"/>
      <c r="O29" s="526"/>
      <c r="P29" s="517" t="s">
        <v>67</v>
      </c>
      <c r="Q29" s="518"/>
      <c r="R29" s="517" t="s">
        <v>225</v>
      </c>
      <c r="S29" s="518"/>
      <c r="T29" s="532" t="s">
        <v>227</v>
      </c>
      <c r="U29" s="533"/>
      <c r="V29" s="534"/>
      <c r="W29" s="515" t="s">
        <v>246</v>
      </c>
      <c r="X29" s="516"/>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6"/>
      <c r="GA29" s="126"/>
      <c r="GB29" s="126"/>
      <c r="GC29" s="126"/>
      <c r="GD29" s="126"/>
      <c r="GE29" s="126"/>
      <c r="GF29" s="126"/>
      <c r="GG29" s="126"/>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row>
    <row r="30" spans="1:248" ht="15" customHeight="1">
      <c r="A30" s="531">
        <v>4</v>
      </c>
      <c r="B30" s="347" t="s">
        <v>65</v>
      </c>
      <c r="C30" s="354" t="s">
        <v>75</v>
      </c>
      <c r="D30" s="327">
        <v>0</v>
      </c>
      <c r="E30" s="328"/>
      <c r="F30" s="329">
        <v>3</v>
      </c>
      <c r="G30" s="330"/>
      <c r="H30" s="253"/>
      <c r="I30" s="331"/>
      <c r="J30" s="496">
        <v>3</v>
      </c>
      <c r="K30" s="496"/>
      <c r="L30" s="498">
        <v>1</v>
      </c>
      <c r="M30" s="527"/>
      <c r="N30" s="528"/>
      <c r="O30" s="529"/>
      <c r="P30" s="519"/>
      <c r="Q30" s="520"/>
      <c r="R30" s="519"/>
      <c r="S30" s="520"/>
      <c r="T30" s="535"/>
      <c r="U30" s="536"/>
      <c r="V30" s="537"/>
      <c r="W30" s="515"/>
      <c r="X30" s="516"/>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25"/>
      <c r="EE30" s="125"/>
      <c r="EF30" s="125"/>
      <c r="EG30" s="125"/>
      <c r="EH30" s="125"/>
      <c r="EI30" s="125"/>
      <c r="EJ30" s="125"/>
      <c r="EK30" s="125"/>
      <c r="EL30" s="125"/>
      <c r="EM30" s="125"/>
      <c r="EN30" s="125"/>
      <c r="EO30" s="125"/>
      <c r="EP30" s="125"/>
      <c r="EQ30" s="125"/>
      <c r="ER30" s="125"/>
      <c r="ES30" s="125"/>
      <c r="ET30" s="125"/>
      <c r="EU30" s="125"/>
      <c r="EV30" s="125"/>
      <c r="EW30" s="125"/>
      <c r="EX30" s="125"/>
      <c r="EY30" s="125"/>
      <c r="EZ30" s="125"/>
      <c r="FA30" s="125"/>
      <c r="FB30" s="125"/>
      <c r="FC30" s="125"/>
      <c r="FD30" s="125"/>
      <c r="FE30" s="125"/>
      <c r="FF30" s="125"/>
      <c r="FG30" s="125"/>
      <c r="FH30" s="125"/>
      <c r="FI30" s="125"/>
      <c r="FJ30" s="125"/>
      <c r="FK30" s="125"/>
      <c r="FL30" s="125"/>
      <c r="FM30" s="125"/>
      <c r="FN30" s="125"/>
      <c r="FO30" s="125"/>
      <c r="FP30" s="125"/>
      <c r="FQ30" s="125"/>
      <c r="FR30" s="125"/>
      <c r="FS30" s="125"/>
      <c r="FT30" s="125"/>
      <c r="FU30" s="125"/>
      <c r="FV30" s="125"/>
      <c r="FW30" s="125"/>
      <c r="FX30" s="125"/>
      <c r="FY30" s="125"/>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row>
    <row r="31" spans="1:248" ht="15" customHeight="1">
      <c r="A31" s="530">
        <v>10</v>
      </c>
      <c r="B31" s="347" t="s">
        <v>65</v>
      </c>
      <c r="C31" s="301" t="s">
        <v>164</v>
      </c>
      <c r="D31" s="305"/>
      <c r="E31" s="306">
        <v>2</v>
      </c>
      <c r="F31" s="307"/>
      <c r="G31" s="499"/>
      <c r="H31" s="394">
        <v>0</v>
      </c>
      <c r="I31" s="500"/>
      <c r="J31" s="342"/>
      <c r="K31" s="241"/>
      <c r="L31" s="343"/>
      <c r="M31" s="524">
        <v>2</v>
      </c>
      <c r="N31" s="525"/>
      <c r="O31" s="526"/>
      <c r="P31" s="517" t="s">
        <v>225</v>
      </c>
      <c r="Q31" s="518"/>
      <c r="R31" s="517" t="s">
        <v>225</v>
      </c>
      <c r="S31" s="518"/>
      <c r="T31" s="532" t="s">
        <v>226</v>
      </c>
      <c r="U31" s="533"/>
      <c r="V31" s="534"/>
      <c r="W31" s="515" t="s">
        <v>243</v>
      </c>
      <c r="X31" s="516"/>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6"/>
      <c r="GA31" s="126"/>
      <c r="GB31" s="126"/>
      <c r="GC31" s="126"/>
      <c r="GD31" s="126"/>
      <c r="GE31" s="126"/>
      <c r="GF31" s="126"/>
      <c r="GG31" s="126"/>
      <c r="GH31" s="126"/>
      <c r="GI31" s="126"/>
      <c r="GJ31" s="126"/>
      <c r="GK31" s="126"/>
      <c r="GL31" s="126"/>
      <c r="GM31" s="126"/>
      <c r="GN31" s="126"/>
      <c r="GO31" s="126"/>
      <c r="GP31" s="126"/>
      <c r="GQ31" s="126"/>
      <c r="GR31" s="126"/>
      <c r="GS31" s="126"/>
      <c r="GT31" s="126"/>
      <c r="GU31" s="126"/>
      <c r="GV31" s="126"/>
      <c r="GW31" s="126"/>
      <c r="GX31" s="126"/>
      <c r="GY31" s="126"/>
      <c r="GZ31" s="126"/>
      <c r="HA31" s="126"/>
      <c r="HB31" s="126"/>
      <c r="HC31" s="126"/>
      <c r="HD31" s="126"/>
      <c r="HE31" s="126"/>
      <c r="HF31" s="126"/>
      <c r="HG31" s="126"/>
      <c r="HH31" s="126"/>
      <c r="HI31" s="126"/>
      <c r="HJ31" s="126"/>
      <c r="HK31" s="126"/>
      <c r="HL31" s="126"/>
      <c r="HM31" s="126"/>
      <c r="HN31" s="126"/>
      <c r="HO31" s="126"/>
      <c r="HP31" s="126"/>
      <c r="HQ31" s="126"/>
      <c r="HR31" s="126"/>
      <c r="HS31" s="126"/>
      <c r="HT31" s="126"/>
      <c r="HU31" s="126"/>
      <c r="HV31" s="126"/>
      <c r="HW31" s="126"/>
      <c r="HX31" s="126"/>
      <c r="HY31" s="126"/>
      <c r="HZ31" s="126"/>
      <c r="IA31" s="126"/>
      <c r="IB31" s="126"/>
      <c r="IC31" s="126"/>
      <c r="ID31" s="126"/>
      <c r="IE31" s="126"/>
      <c r="IF31" s="126"/>
      <c r="IG31" s="126"/>
      <c r="IH31" s="126"/>
      <c r="II31" s="126"/>
      <c r="IJ31" s="126"/>
      <c r="IK31" s="126"/>
      <c r="IL31" s="126"/>
      <c r="IM31" s="126"/>
      <c r="IN31" s="126"/>
    </row>
    <row r="32" spans="1:24" ht="12.75" customHeight="1">
      <c r="A32" s="531">
        <v>10</v>
      </c>
      <c r="B32" s="347" t="s">
        <v>76</v>
      </c>
      <c r="C32" s="354" t="s">
        <v>77</v>
      </c>
      <c r="D32" s="318">
        <v>3</v>
      </c>
      <c r="E32" s="319"/>
      <c r="F32" s="320">
        <v>1</v>
      </c>
      <c r="G32" s="501">
        <v>1</v>
      </c>
      <c r="H32" s="502"/>
      <c r="I32" s="503">
        <v>3</v>
      </c>
      <c r="J32" s="345"/>
      <c r="K32" s="316"/>
      <c r="L32" s="317"/>
      <c r="M32" s="527"/>
      <c r="N32" s="528"/>
      <c r="O32" s="529"/>
      <c r="P32" s="519"/>
      <c r="Q32" s="520"/>
      <c r="R32" s="519"/>
      <c r="S32" s="520"/>
      <c r="T32" s="535"/>
      <c r="U32" s="536"/>
      <c r="V32" s="537"/>
      <c r="W32" s="515"/>
      <c r="X32" s="516"/>
    </row>
    <row r="33" spans="1:248" ht="12.75">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2"/>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c r="FH33" s="121"/>
      <c r="FI33" s="121"/>
      <c r="FJ33" s="121"/>
      <c r="FK33" s="121"/>
      <c r="FL33" s="121"/>
      <c r="FM33" s="121"/>
      <c r="FN33" s="121"/>
      <c r="FO33" s="121"/>
      <c r="FP33" s="121"/>
      <c r="FQ33" s="121"/>
      <c r="FR33" s="121"/>
      <c r="FS33" s="121"/>
      <c r="FT33" s="121"/>
      <c r="FU33" s="121"/>
      <c r="FV33" s="121"/>
      <c r="FW33" s="121"/>
      <c r="FX33" s="121"/>
      <c r="FY33" s="121"/>
      <c r="FZ33" s="121"/>
      <c r="GA33" s="121"/>
      <c r="GB33" s="121"/>
      <c r="GC33" s="121"/>
      <c r="GD33" s="121"/>
      <c r="GE33" s="121"/>
      <c r="GF33" s="121"/>
      <c r="GG33" s="121"/>
      <c r="GH33" s="121"/>
      <c r="GI33" s="121"/>
      <c r="GJ33" s="121"/>
      <c r="GK33" s="121"/>
      <c r="GL33" s="121"/>
      <c r="GM33" s="121"/>
      <c r="GN33" s="121"/>
      <c r="GO33" s="121"/>
      <c r="GP33" s="121"/>
      <c r="GQ33" s="121"/>
      <c r="GR33" s="121"/>
      <c r="GS33" s="121"/>
      <c r="GT33" s="121"/>
      <c r="GU33" s="121"/>
      <c r="GV33" s="121"/>
      <c r="GW33" s="121"/>
      <c r="GX33" s="121"/>
      <c r="GY33" s="121"/>
      <c r="GZ33" s="121"/>
      <c r="HA33" s="121"/>
      <c r="HB33" s="121"/>
      <c r="HC33" s="121"/>
      <c r="HD33" s="121"/>
      <c r="HE33" s="121"/>
      <c r="HF33" s="121"/>
      <c r="HG33" s="121"/>
      <c r="HH33" s="121"/>
      <c r="HI33" s="121"/>
      <c r="HJ33" s="121"/>
      <c r="HK33" s="121"/>
      <c r="HL33" s="121"/>
      <c r="HM33" s="121"/>
      <c r="HN33" s="121"/>
      <c r="HO33" s="121"/>
      <c r="HP33" s="121"/>
      <c r="HQ33" s="121"/>
      <c r="HR33" s="121"/>
      <c r="HS33" s="121"/>
      <c r="HT33" s="121"/>
      <c r="HU33" s="121"/>
      <c r="HV33" s="121"/>
      <c r="HW33" s="121"/>
      <c r="HX33" s="121"/>
      <c r="HY33" s="121"/>
      <c r="HZ33" s="121"/>
      <c r="IA33" s="121"/>
      <c r="IB33" s="121"/>
      <c r="IC33" s="121"/>
      <c r="ID33" s="121"/>
      <c r="IE33" s="121"/>
      <c r="IF33" s="121"/>
      <c r="IG33" s="121"/>
      <c r="IH33" s="121"/>
      <c r="II33" s="121"/>
      <c r="IJ33" s="121"/>
      <c r="IK33" s="121"/>
      <c r="IL33" s="121"/>
      <c r="IM33" s="121"/>
      <c r="IN33" s="121"/>
    </row>
    <row r="34" spans="1:248" ht="12.75">
      <c r="A34" s="120"/>
      <c r="B34" s="121"/>
      <c r="C34" s="121"/>
      <c r="D34" s="121"/>
      <c r="E34" s="121"/>
      <c r="F34" s="121"/>
      <c r="G34" s="121"/>
      <c r="H34" s="122"/>
      <c r="I34" s="123"/>
      <c r="J34" s="124"/>
      <c r="K34" s="122"/>
      <c r="L34" s="123"/>
      <c r="M34" s="124"/>
      <c r="N34" s="122"/>
      <c r="O34" s="123"/>
      <c r="P34" s="124"/>
      <c r="Q34" s="122"/>
      <c r="R34" s="123"/>
      <c r="S34" s="124"/>
      <c r="T34" s="122"/>
      <c r="U34" s="123"/>
      <c r="V34" s="124"/>
      <c r="W34" s="122"/>
      <c r="X34" s="123"/>
      <c r="Y34" s="124"/>
      <c r="Z34" s="124"/>
      <c r="AA34" s="123"/>
      <c r="AB34" s="123"/>
      <c r="AC34" s="123"/>
      <c r="AD34" s="123"/>
      <c r="AE34" s="123"/>
      <c r="AF34" s="123"/>
      <c r="AG34" s="123"/>
      <c r="AH34" s="123"/>
      <c r="AI34" s="123"/>
      <c r="AJ34" s="123"/>
      <c r="AK34" s="123"/>
      <c r="AL34" s="122"/>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6"/>
      <c r="GA34" s="126"/>
      <c r="GB34" s="126"/>
      <c r="GC34" s="126"/>
      <c r="GD34" s="126"/>
      <c r="GE34" s="126"/>
      <c r="GF34" s="126"/>
      <c r="GG34" s="126"/>
      <c r="GH34" s="126"/>
      <c r="GI34" s="126"/>
      <c r="GJ34" s="126"/>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row>
    <row r="35" spans="1:248" ht="12.75">
      <c r="A35" s="120"/>
      <c r="B35" s="121"/>
      <c r="C35" s="121"/>
      <c r="D35" s="121"/>
      <c r="E35" s="121"/>
      <c r="F35" s="121"/>
      <c r="G35" s="121"/>
      <c r="H35" s="122"/>
      <c r="I35" s="121"/>
      <c r="J35" s="124"/>
      <c r="K35" s="122"/>
      <c r="L35" s="123"/>
      <c r="M35" s="124"/>
      <c r="N35" s="122"/>
      <c r="O35" s="123"/>
      <c r="P35" s="124"/>
      <c r="Q35" s="122"/>
      <c r="R35" s="123"/>
      <c r="S35" s="124"/>
      <c r="T35" s="122"/>
      <c r="U35" s="123"/>
      <c r="V35" s="124"/>
      <c r="W35" s="122"/>
      <c r="X35" s="123"/>
      <c r="Y35" s="124"/>
      <c r="Z35" s="124"/>
      <c r="AA35" s="123"/>
      <c r="AB35" s="123"/>
      <c r="AC35" s="123"/>
      <c r="AD35" s="123"/>
      <c r="AE35" s="123"/>
      <c r="AF35" s="123"/>
      <c r="AG35" s="123"/>
      <c r="AH35" s="123"/>
      <c r="AI35" s="123"/>
      <c r="AJ35" s="123"/>
      <c r="AK35" s="123"/>
      <c r="AL35" s="122"/>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6"/>
      <c r="GA35" s="126"/>
      <c r="GB35" s="126"/>
      <c r="GC35" s="126"/>
      <c r="GD35" s="126"/>
      <c r="GE35" s="126"/>
      <c r="GF35" s="126"/>
      <c r="GG35" s="126"/>
      <c r="GH35" s="126"/>
      <c r="GI35" s="126"/>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row>
    <row r="36" spans="1:248" ht="12.75">
      <c r="A36" s="120"/>
      <c r="B36" s="121"/>
      <c r="C36" s="121"/>
      <c r="D36" s="121"/>
      <c r="E36" s="121"/>
      <c r="F36" s="121"/>
      <c r="G36" s="121"/>
      <c r="H36" s="122"/>
      <c r="I36" s="123"/>
      <c r="J36" s="124"/>
      <c r="K36" s="122"/>
      <c r="L36" s="123"/>
      <c r="M36" s="124"/>
      <c r="N36" s="122"/>
      <c r="O36" s="123"/>
      <c r="P36" s="124"/>
      <c r="Q36" s="122"/>
      <c r="R36" s="123"/>
      <c r="S36" s="124"/>
      <c r="T36" s="122"/>
      <c r="U36" s="123"/>
      <c r="V36" s="124"/>
      <c r="W36" s="122"/>
      <c r="X36" s="123"/>
      <c r="Y36" s="124"/>
      <c r="Z36" s="124"/>
      <c r="AA36" s="123"/>
      <c r="AB36" s="123"/>
      <c r="AC36" s="123"/>
      <c r="AD36" s="123"/>
      <c r="AE36" s="123"/>
      <c r="AF36" s="123"/>
      <c r="AG36" s="123"/>
      <c r="AH36" s="123"/>
      <c r="AI36" s="123"/>
      <c r="AJ36" s="123"/>
      <c r="AK36" s="123"/>
      <c r="AL36" s="122"/>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6"/>
      <c r="GA36" s="126"/>
      <c r="GB36" s="126"/>
      <c r="GC36" s="126"/>
      <c r="GD36" s="126"/>
      <c r="GE36" s="126"/>
      <c r="GF36" s="126"/>
      <c r="GG36" s="126"/>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row>
    <row r="37" spans="1:248" ht="12.75">
      <c r="A37" s="120"/>
      <c r="B37" s="121"/>
      <c r="C37" s="121"/>
      <c r="D37" s="121"/>
      <c r="E37" s="121"/>
      <c r="F37" s="121"/>
      <c r="G37" s="121"/>
      <c r="H37" s="122"/>
      <c r="I37" s="123"/>
      <c r="J37" s="124"/>
      <c r="K37" s="122"/>
      <c r="L37" s="123"/>
      <c r="M37" s="124"/>
      <c r="N37" s="122"/>
      <c r="O37" s="123"/>
      <c r="P37" s="124"/>
      <c r="Q37" s="122"/>
      <c r="R37" s="123"/>
      <c r="S37" s="124"/>
      <c r="T37" s="122"/>
      <c r="U37" s="123"/>
      <c r="V37" s="124"/>
      <c r="W37" s="122"/>
      <c r="X37" s="123"/>
      <c r="Y37" s="124"/>
      <c r="Z37" s="124"/>
      <c r="AA37" s="123"/>
      <c r="AB37" s="123"/>
      <c r="AC37" s="123"/>
      <c r="AD37" s="123"/>
      <c r="AE37" s="123"/>
      <c r="AF37" s="123"/>
      <c r="AG37" s="123"/>
      <c r="AH37" s="123"/>
      <c r="AI37" s="123"/>
      <c r="AJ37" s="123"/>
      <c r="AK37" s="123"/>
      <c r="AL37" s="122"/>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6"/>
      <c r="GA37" s="126"/>
      <c r="GB37" s="126"/>
      <c r="GC37" s="126"/>
      <c r="GD37" s="126"/>
      <c r="GE37" s="126"/>
      <c r="GF37" s="126"/>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row>
    <row r="38" spans="1:248" ht="12.75">
      <c r="A38" s="127"/>
      <c r="B38" s="127"/>
      <c r="C38" s="127" t="s">
        <v>49</v>
      </c>
      <c r="D38" s="128"/>
      <c r="E38" s="128"/>
      <c r="F38" s="128"/>
      <c r="G38" s="128"/>
      <c r="H38" s="128"/>
      <c r="I38" s="128"/>
      <c r="J38" s="128"/>
      <c r="K38" s="128"/>
      <c r="L38" s="128"/>
      <c r="M38" s="124"/>
      <c r="N38" s="122"/>
      <c r="O38" s="123"/>
      <c r="P38" s="124"/>
      <c r="Q38" s="122"/>
      <c r="R38" s="123"/>
      <c r="S38" s="124"/>
      <c r="T38" s="122"/>
      <c r="U38" s="123"/>
      <c r="V38" s="122"/>
      <c r="W38" s="122"/>
      <c r="X38" s="123"/>
      <c r="Y38" s="124"/>
      <c r="Z38" s="122"/>
      <c r="AA38" s="123"/>
      <c r="AB38" s="123"/>
      <c r="AC38" s="123"/>
      <c r="AD38" s="123"/>
      <c r="AE38" s="123"/>
      <c r="AF38" s="123"/>
      <c r="AG38" s="123"/>
      <c r="AH38" s="123"/>
      <c r="AI38" s="123"/>
      <c r="AJ38" s="123"/>
      <c r="AK38" s="123"/>
      <c r="AL38" s="122"/>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c r="EB38" s="125"/>
      <c r="EC38" s="125"/>
      <c r="ED38" s="125"/>
      <c r="EE38" s="125"/>
      <c r="EF38" s="125"/>
      <c r="EG38" s="125"/>
      <c r="EH38" s="125"/>
      <c r="EI38" s="125"/>
      <c r="EJ38" s="125"/>
      <c r="EK38" s="125"/>
      <c r="EL38" s="125"/>
      <c r="EM38" s="125"/>
      <c r="EN38" s="125"/>
      <c r="EO38" s="125"/>
      <c r="EP38" s="125"/>
      <c r="EQ38" s="125"/>
      <c r="ER38" s="125"/>
      <c r="ES38" s="125"/>
      <c r="ET38" s="125"/>
      <c r="EU38" s="125"/>
      <c r="EV38" s="125"/>
      <c r="EW38" s="125"/>
      <c r="EX38" s="125"/>
      <c r="EY38" s="125"/>
      <c r="EZ38" s="125"/>
      <c r="FA38" s="125"/>
      <c r="FB38" s="125"/>
      <c r="FC38" s="125"/>
      <c r="FD38" s="125"/>
      <c r="FE38" s="125"/>
      <c r="FF38" s="125"/>
      <c r="FG38" s="125"/>
      <c r="FH38" s="125"/>
      <c r="FI38" s="125"/>
      <c r="FJ38" s="125"/>
      <c r="FK38" s="125"/>
      <c r="FL38" s="125"/>
      <c r="FM38" s="125"/>
      <c r="FN38" s="125"/>
      <c r="FO38" s="125"/>
      <c r="FP38" s="125"/>
      <c r="FQ38" s="125"/>
      <c r="FR38" s="125"/>
      <c r="FS38" s="125"/>
      <c r="FT38" s="125"/>
      <c r="FU38" s="125"/>
      <c r="FV38" s="125"/>
      <c r="FW38" s="125"/>
      <c r="FX38" s="125"/>
      <c r="FY38" s="125"/>
      <c r="FZ38" s="126"/>
      <c r="GA38" s="126"/>
      <c r="GB38" s="126"/>
      <c r="GC38" s="126"/>
      <c r="GD38" s="126"/>
      <c r="GE38" s="126"/>
      <c r="GF38" s="126"/>
      <c r="GG38" s="126"/>
      <c r="GH38" s="126"/>
      <c r="GI38" s="126"/>
      <c r="GJ38" s="126"/>
      <c r="GK38" s="126"/>
      <c r="GL38" s="126"/>
      <c r="GM38" s="126"/>
      <c r="GN38" s="126"/>
      <c r="GO38" s="126"/>
      <c r="GP38" s="126"/>
      <c r="GQ38" s="126"/>
      <c r="GR38" s="126"/>
      <c r="GS38" s="126"/>
      <c r="GT38" s="126"/>
      <c r="GU38" s="126"/>
      <c r="GV38" s="126"/>
      <c r="GW38" s="126"/>
      <c r="GX38" s="126"/>
      <c r="GY38" s="126"/>
      <c r="GZ38" s="126"/>
      <c r="HA38" s="126"/>
      <c r="HB38" s="126"/>
      <c r="HC38" s="126"/>
      <c r="HD38" s="126"/>
      <c r="HE38" s="126"/>
      <c r="HF38" s="126"/>
      <c r="HG38" s="126"/>
      <c r="HH38" s="126"/>
      <c r="HI38" s="126"/>
      <c r="HJ38" s="126"/>
      <c r="HK38" s="126"/>
      <c r="HL38" s="126"/>
      <c r="HM38" s="126"/>
      <c r="HN38" s="126"/>
      <c r="HO38" s="126"/>
      <c r="HP38" s="126"/>
      <c r="HQ38" s="126"/>
      <c r="HR38" s="126"/>
      <c r="HS38" s="126"/>
      <c r="HT38" s="126"/>
      <c r="HU38" s="126"/>
      <c r="HV38" s="126"/>
      <c r="HW38" s="126"/>
      <c r="HX38" s="126"/>
      <c r="HY38" s="126"/>
      <c r="HZ38" s="126"/>
      <c r="IA38" s="126"/>
      <c r="IB38" s="126"/>
      <c r="IC38" s="126"/>
      <c r="ID38" s="126"/>
      <c r="IE38" s="126"/>
      <c r="IF38" s="126"/>
      <c r="IG38" s="126"/>
      <c r="IH38" s="126"/>
      <c r="II38" s="126"/>
      <c r="IJ38" s="126"/>
      <c r="IK38" s="126"/>
      <c r="IL38" s="126"/>
      <c r="IM38" s="126"/>
      <c r="IN38" s="126"/>
    </row>
  </sheetData>
  <sheetProtection/>
  <protectedRanges>
    <protectedRange sqref="N34:N38" name="Diapazons4_1_1"/>
    <protectedRange sqref="R34:Z38" name="Diapazons2_1_1"/>
    <protectedRange sqref="I34:I38 M34:N38 A34:F38" name="Diapazons1_9_2_1_1"/>
    <protectedRange sqref="L34:L38" name="Diapazons3_1_1"/>
  </protectedRanges>
  <mergeCells count="84">
    <mergeCell ref="A23:A24"/>
    <mergeCell ref="AH23:AH24"/>
    <mergeCell ref="AI23:AI24"/>
    <mergeCell ref="AJ23:AJ24"/>
    <mergeCell ref="AK23:AK24"/>
    <mergeCell ref="C1:AH1"/>
    <mergeCell ref="AH19:AH20"/>
    <mergeCell ref="AI19:AI20"/>
    <mergeCell ref="AJ19:AJ20"/>
    <mergeCell ref="AK19:AK20"/>
    <mergeCell ref="AL21:AL22"/>
    <mergeCell ref="A17:A18"/>
    <mergeCell ref="AH17:AH18"/>
    <mergeCell ref="AL23:AL24"/>
    <mergeCell ref="A21:A22"/>
    <mergeCell ref="AH21:AH22"/>
    <mergeCell ref="AI21:AI22"/>
    <mergeCell ref="AJ21:AJ22"/>
    <mergeCell ref="AK21:AK22"/>
    <mergeCell ref="A19:A20"/>
    <mergeCell ref="AL19:AL20"/>
    <mergeCell ref="A15:A16"/>
    <mergeCell ref="AH15:AH16"/>
    <mergeCell ref="AI15:AI16"/>
    <mergeCell ref="AJ15:AJ16"/>
    <mergeCell ref="AK15:AK16"/>
    <mergeCell ref="AL13:AL14"/>
    <mergeCell ref="AI17:AI18"/>
    <mergeCell ref="AJ17:AJ18"/>
    <mergeCell ref="AK17:AK18"/>
    <mergeCell ref="AL17:AL18"/>
    <mergeCell ref="A9:A10"/>
    <mergeCell ref="AH9:AH10"/>
    <mergeCell ref="AL15:AL16"/>
    <mergeCell ref="A13:A14"/>
    <mergeCell ref="AH13:AH14"/>
    <mergeCell ref="AI13:AI14"/>
    <mergeCell ref="AJ13:AJ14"/>
    <mergeCell ref="AK13:AK14"/>
    <mergeCell ref="A11:A12"/>
    <mergeCell ref="AH11:AH12"/>
    <mergeCell ref="AI11:AI12"/>
    <mergeCell ref="AJ11:AJ12"/>
    <mergeCell ref="AK11:AK12"/>
    <mergeCell ref="AL11:AL12"/>
    <mergeCell ref="AL9:AL10"/>
    <mergeCell ref="A7:A8"/>
    <mergeCell ref="AH7:AH8"/>
    <mergeCell ref="AI7:AI8"/>
    <mergeCell ref="AJ7:AJ8"/>
    <mergeCell ref="AK7:AK8"/>
    <mergeCell ref="AI5:AI6"/>
    <mergeCell ref="AJ5:AJ6"/>
    <mergeCell ref="AK5:AK6"/>
    <mergeCell ref="AI9:AI10"/>
    <mergeCell ref="AJ9:AJ10"/>
    <mergeCell ref="AK9:AK10"/>
    <mergeCell ref="AL5:AL6"/>
    <mergeCell ref="AL7:AL8"/>
    <mergeCell ref="AE4:AG4"/>
    <mergeCell ref="AI4:AK4"/>
    <mergeCell ref="A27:A28"/>
    <mergeCell ref="A29:A30"/>
    <mergeCell ref="W27:X28"/>
    <mergeCell ref="W29:X30"/>
    <mergeCell ref="A5:A6"/>
    <mergeCell ref="AH5:AH6"/>
    <mergeCell ref="P31:Q32"/>
    <mergeCell ref="A31:A32"/>
    <mergeCell ref="R29:S30"/>
    <mergeCell ref="R31:S32"/>
    <mergeCell ref="T27:V28"/>
    <mergeCell ref="T29:V30"/>
    <mergeCell ref="T31:V32"/>
    <mergeCell ref="W31:X32"/>
    <mergeCell ref="P27:Q28"/>
    <mergeCell ref="P29:Q30"/>
    <mergeCell ref="R27:S28"/>
    <mergeCell ref="M26:O26"/>
    <mergeCell ref="P26:S26"/>
    <mergeCell ref="T26:V26"/>
    <mergeCell ref="M27:O28"/>
    <mergeCell ref="M29:O30"/>
    <mergeCell ref="M31:O32"/>
  </mergeCells>
  <conditionalFormatting sqref="G34:G37">
    <cfRule type="expression" priority="93" dxfId="0" stopIfTrue="1">
      <formula>A34=0</formula>
    </cfRule>
  </conditionalFormatting>
  <conditionalFormatting sqref="H34:H37">
    <cfRule type="expression" priority="92" dxfId="0" stopIfTrue="1">
      <formula>A34=0</formula>
    </cfRule>
  </conditionalFormatting>
  <conditionalFormatting sqref="J34:J37">
    <cfRule type="expression" priority="91" dxfId="0" stopIfTrue="1">
      <formula>A34=0</formula>
    </cfRule>
  </conditionalFormatting>
  <conditionalFormatting sqref="R34:R38">
    <cfRule type="expression" priority="89" dxfId="0" stopIfTrue="1">
      <formula>A34=0</formula>
    </cfRule>
    <cfRule type="expression" priority="90" dxfId="29" stopIfTrue="1">
      <formula>R34=99</formula>
    </cfRule>
  </conditionalFormatting>
  <conditionalFormatting sqref="O34:O38 AA34:AA38">
    <cfRule type="expression" priority="88" dxfId="0" stopIfTrue="1">
      <formula>A34=0</formula>
    </cfRule>
  </conditionalFormatting>
  <conditionalFormatting sqref="P34:P38">
    <cfRule type="expression" priority="87" dxfId="0" stopIfTrue="1">
      <formula>A34=0</formula>
    </cfRule>
  </conditionalFormatting>
  <conditionalFormatting sqref="S34:S38">
    <cfRule type="expression" priority="86" dxfId="0" stopIfTrue="1">
      <formula>A34=0</formula>
    </cfRule>
  </conditionalFormatting>
  <conditionalFormatting sqref="W34:W38">
    <cfRule type="expression" priority="85" dxfId="0" stopIfTrue="1">
      <formula>A34=0</formula>
    </cfRule>
  </conditionalFormatting>
  <conditionalFormatting sqref="Y34:Y38">
    <cfRule type="expression" priority="84" dxfId="0" stopIfTrue="1">
      <formula>A34=0</formula>
    </cfRule>
  </conditionalFormatting>
  <conditionalFormatting sqref="D34:D37">
    <cfRule type="expression" priority="81" dxfId="21" stopIfTrue="1">
      <formula>L34=1</formula>
    </cfRule>
    <cfRule type="expression" priority="82" dxfId="20" stopIfTrue="1">
      <formula>L34=2</formula>
    </cfRule>
    <cfRule type="expression" priority="83" dxfId="19" stopIfTrue="1">
      <formula>L34=3</formula>
    </cfRule>
  </conditionalFormatting>
  <conditionalFormatting sqref="T34:T38">
    <cfRule type="expression" priority="79" dxfId="0" stopIfTrue="1">
      <formula>A34=0</formula>
    </cfRule>
    <cfRule type="expression" priority="80" dxfId="13" stopIfTrue="1">
      <formula>T34=99</formula>
    </cfRule>
  </conditionalFormatting>
  <conditionalFormatting sqref="V34:V37">
    <cfRule type="expression" priority="77" dxfId="16" stopIfTrue="1">
      <formula>A34=0</formula>
    </cfRule>
    <cfRule type="expression" priority="78" dxfId="13" stopIfTrue="1">
      <formula>V34=99</formula>
    </cfRule>
  </conditionalFormatting>
  <conditionalFormatting sqref="X34:X38">
    <cfRule type="expression" priority="75" dxfId="0" stopIfTrue="1">
      <formula>A34=0</formula>
    </cfRule>
    <cfRule type="expression" priority="76" dxfId="13" stopIfTrue="1">
      <formula>X34=99</formula>
    </cfRule>
  </conditionalFormatting>
  <conditionalFormatting sqref="Z34:Z37">
    <cfRule type="expression" priority="73" dxfId="12" stopIfTrue="1">
      <formula>A34=0</formula>
    </cfRule>
    <cfRule type="expression" priority="74" dxfId="11" stopIfTrue="1">
      <formula>Z34=99</formula>
    </cfRule>
  </conditionalFormatting>
  <conditionalFormatting sqref="M34:M38">
    <cfRule type="expression" priority="72" dxfId="0" stopIfTrue="1">
      <formula>A34=0</formula>
    </cfRule>
  </conditionalFormatting>
  <conditionalFormatting sqref="L34:L37">
    <cfRule type="cellIs" priority="69" dxfId="21" operator="equal" stopIfTrue="1">
      <formula>1</formula>
    </cfRule>
    <cfRule type="cellIs" priority="70" dxfId="20" operator="equal" stopIfTrue="1">
      <formula>2</formula>
    </cfRule>
    <cfRule type="cellIs" priority="71" dxfId="19" operator="equal" stopIfTrue="1">
      <formula>3</formula>
    </cfRule>
  </conditionalFormatting>
  <conditionalFormatting sqref="G34:G36">
    <cfRule type="expression" priority="68" dxfId="0" stopIfTrue="1">
      <formula>A34=0</formula>
    </cfRule>
  </conditionalFormatting>
  <conditionalFormatting sqref="H34:H37">
    <cfRule type="expression" priority="67" dxfId="0" stopIfTrue="1">
      <formula>A34=0</formula>
    </cfRule>
  </conditionalFormatting>
  <conditionalFormatting sqref="J34:J36">
    <cfRule type="expression" priority="66" dxfId="0" stopIfTrue="1">
      <formula>A34=0</formula>
    </cfRule>
  </conditionalFormatting>
  <conditionalFormatting sqref="R34:R36">
    <cfRule type="expression" priority="64" dxfId="0" stopIfTrue="1">
      <formula>A34=0</formula>
    </cfRule>
    <cfRule type="expression" priority="65" dxfId="29" stopIfTrue="1">
      <formula>R34=99</formula>
    </cfRule>
  </conditionalFormatting>
  <conditionalFormatting sqref="O34:O36">
    <cfRule type="expression" priority="63" dxfId="0" stopIfTrue="1">
      <formula>A34=0</formula>
    </cfRule>
  </conditionalFormatting>
  <conditionalFormatting sqref="P34:P36">
    <cfRule type="expression" priority="62" dxfId="0" stopIfTrue="1">
      <formula>A34=0</formula>
    </cfRule>
  </conditionalFormatting>
  <conditionalFormatting sqref="Q34:Q38">
    <cfRule type="expression" priority="61" dxfId="0" stopIfTrue="1">
      <formula>A34=0</formula>
    </cfRule>
  </conditionalFormatting>
  <conditionalFormatting sqref="S34:S36">
    <cfRule type="expression" priority="60" dxfId="0" stopIfTrue="1">
      <formula>A34=0</formula>
    </cfRule>
  </conditionalFormatting>
  <conditionalFormatting sqref="U34:U38">
    <cfRule type="expression" priority="59" dxfId="0" stopIfTrue="1">
      <formula>A34=0</formula>
    </cfRule>
  </conditionalFormatting>
  <conditionalFormatting sqref="W34:W36">
    <cfRule type="expression" priority="58" dxfId="0" stopIfTrue="1">
      <formula>A34=0</formula>
    </cfRule>
  </conditionalFormatting>
  <conditionalFormatting sqref="Y34:Y36">
    <cfRule type="expression" priority="57" dxfId="0" stopIfTrue="1">
      <formula>A34=0</formula>
    </cfRule>
  </conditionalFormatting>
  <conditionalFormatting sqref="D34:D36">
    <cfRule type="expression" priority="54" dxfId="21" stopIfTrue="1">
      <formula>L34=1</formula>
    </cfRule>
    <cfRule type="expression" priority="55" dxfId="20" stopIfTrue="1">
      <formula>L34=2</formula>
    </cfRule>
    <cfRule type="expression" priority="56" dxfId="19" stopIfTrue="1">
      <formula>L34=3</formula>
    </cfRule>
  </conditionalFormatting>
  <conditionalFormatting sqref="T34:T36">
    <cfRule type="expression" priority="52" dxfId="0" stopIfTrue="1">
      <formula>A34=0</formula>
    </cfRule>
    <cfRule type="expression" priority="53" dxfId="13" stopIfTrue="1">
      <formula>T34=99</formula>
    </cfRule>
  </conditionalFormatting>
  <conditionalFormatting sqref="V34:V36">
    <cfRule type="expression" priority="50" dxfId="16" stopIfTrue="1">
      <formula>A34=0</formula>
    </cfRule>
    <cfRule type="expression" priority="51" dxfId="13" stopIfTrue="1">
      <formula>V34=99</formula>
    </cfRule>
  </conditionalFormatting>
  <conditionalFormatting sqref="X34:X36">
    <cfRule type="expression" priority="48" dxfId="0" stopIfTrue="1">
      <formula>A34=0</formula>
    </cfRule>
    <cfRule type="expression" priority="49" dxfId="13" stopIfTrue="1">
      <formula>X34=99</formula>
    </cfRule>
  </conditionalFormatting>
  <conditionalFormatting sqref="Z34:Z36">
    <cfRule type="expression" priority="46" dxfId="12" stopIfTrue="1">
      <formula>A34=0</formula>
    </cfRule>
    <cfRule type="expression" priority="47" dxfId="11" stopIfTrue="1">
      <formula>Z34=99</formula>
    </cfRule>
  </conditionalFormatting>
  <conditionalFormatting sqref="M34:M36">
    <cfRule type="expression" priority="45" dxfId="0" stopIfTrue="1">
      <formula>A34=0</formula>
    </cfRule>
  </conditionalFormatting>
  <conditionalFormatting sqref="G34:G37">
    <cfRule type="expression" priority="44" dxfId="0" stopIfTrue="1">
      <formula>A34=0</formula>
    </cfRule>
  </conditionalFormatting>
  <conditionalFormatting sqref="H34:H37">
    <cfRule type="expression" priority="43" dxfId="0" stopIfTrue="1">
      <formula>A34=0</formula>
    </cfRule>
  </conditionalFormatting>
  <conditionalFormatting sqref="J34:J37">
    <cfRule type="expression" priority="42" dxfId="0" stopIfTrue="1">
      <formula>A34=0</formula>
    </cfRule>
  </conditionalFormatting>
  <conditionalFormatting sqref="R34:R38">
    <cfRule type="expression" priority="40" dxfId="0" stopIfTrue="1">
      <formula>A34=0</formula>
    </cfRule>
    <cfRule type="expression" priority="41" dxfId="29" stopIfTrue="1">
      <formula>R34=99</formula>
    </cfRule>
  </conditionalFormatting>
  <conditionalFormatting sqref="O34:O38">
    <cfRule type="expression" priority="39" dxfId="0" stopIfTrue="1">
      <formula>A34=0</formula>
    </cfRule>
  </conditionalFormatting>
  <conditionalFormatting sqref="P34:P38">
    <cfRule type="expression" priority="38" dxfId="0" stopIfTrue="1">
      <formula>A34=0</formula>
    </cfRule>
  </conditionalFormatting>
  <conditionalFormatting sqref="Q34:Q38">
    <cfRule type="expression" priority="37" dxfId="0" stopIfTrue="1">
      <formula>A34=0</formula>
    </cfRule>
  </conditionalFormatting>
  <conditionalFormatting sqref="S34:S38">
    <cfRule type="expression" priority="36" dxfId="0" stopIfTrue="1">
      <formula>A34=0</formula>
    </cfRule>
  </conditionalFormatting>
  <conditionalFormatting sqref="U34:U38">
    <cfRule type="expression" priority="35" dxfId="0" stopIfTrue="1">
      <formula>A34=0</formula>
    </cfRule>
  </conditionalFormatting>
  <conditionalFormatting sqref="W34:W38">
    <cfRule type="expression" priority="34" dxfId="0" stopIfTrue="1">
      <formula>A34=0</formula>
    </cfRule>
  </conditionalFormatting>
  <conditionalFormatting sqref="Y34:Y38">
    <cfRule type="expression" priority="33" dxfId="0" stopIfTrue="1">
      <formula>A34=0</formula>
    </cfRule>
  </conditionalFormatting>
  <conditionalFormatting sqref="D34:D37">
    <cfRule type="expression" priority="30" dxfId="21" stopIfTrue="1">
      <formula>L34=1</formula>
    </cfRule>
    <cfRule type="expression" priority="31" dxfId="20" stopIfTrue="1">
      <formula>L34=2</formula>
    </cfRule>
    <cfRule type="expression" priority="32" dxfId="19" stopIfTrue="1">
      <formula>L34=3</formula>
    </cfRule>
  </conditionalFormatting>
  <conditionalFormatting sqref="T34:T38">
    <cfRule type="expression" priority="28" dxfId="0" stopIfTrue="1">
      <formula>A34=0</formula>
    </cfRule>
    <cfRule type="expression" priority="29" dxfId="13" stopIfTrue="1">
      <formula>T34=99</formula>
    </cfRule>
  </conditionalFormatting>
  <conditionalFormatting sqref="V34:V37">
    <cfRule type="expression" priority="26" dxfId="16" stopIfTrue="1">
      <formula>A34=0</formula>
    </cfRule>
    <cfRule type="expression" priority="27" dxfId="13" stopIfTrue="1">
      <formula>V34=99</formula>
    </cfRule>
  </conditionalFormatting>
  <conditionalFormatting sqref="X34:X38">
    <cfRule type="expression" priority="24" dxfId="0" stopIfTrue="1">
      <formula>A34=0</formula>
    </cfRule>
    <cfRule type="expression" priority="25" dxfId="13" stopIfTrue="1">
      <formula>X34=99</formula>
    </cfRule>
  </conditionalFormatting>
  <conditionalFormatting sqref="Z34:Z37">
    <cfRule type="expression" priority="22" dxfId="12" stopIfTrue="1">
      <formula>A34=0</formula>
    </cfRule>
    <cfRule type="expression" priority="23" dxfId="11" stopIfTrue="1">
      <formula>Z34=99</formula>
    </cfRule>
  </conditionalFormatting>
  <conditionalFormatting sqref="M34:M38">
    <cfRule type="expression" priority="21" dxfId="0" stopIfTrue="1">
      <formula>A34=0</formula>
    </cfRule>
  </conditionalFormatting>
  <conditionalFormatting sqref="V34:V37">
    <cfRule type="expression" priority="20" dxfId="0" stopIfTrue="1">
      <formula>FJ34=0</formula>
    </cfRule>
  </conditionalFormatting>
  <conditionalFormatting sqref="Z34:Z37">
    <cfRule type="expression" priority="19" dxfId="0" stopIfTrue="1">
      <formula>FN34=0</formula>
    </cfRule>
  </conditionalFormatting>
  <conditionalFormatting sqref="F35">
    <cfRule type="expression" priority="18" dxfId="0" stopIfTrue="1">
      <formula>A35=0</formula>
    </cfRule>
  </conditionalFormatting>
  <conditionalFormatting sqref="I35">
    <cfRule type="expression" priority="17" dxfId="0" stopIfTrue="1">
      <formula>E35=0</formula>
    </cfRule>
  </conditionalFormatting>
  <conditionalFormatting sqref="E35">
    <cfRule type="expression" priority="94" dxfId="0" stopIfTrue="1">
      <formula>FO35=0</formula>
    </cfRule>
  </conditionalFormatting>
  <conditionalFormatting sqref="AB34:AK34 AJ38:AK38 AK35:AK37 AB38:AF38 AB35:AE37">
    <cfRule type="expression" priority="95" dxfId="0" stopIfTrue="1">
      <formula>Q34=0</formula>
    </cfRule>
  </conditionalFormatting>
  <conditionalFormatting sqref="AG38:AI38">
    <cfRule type="expression" priority="16" dxfId="0" stopIfTrue="1">
      <formula>V38=0</formula>
    </cfRule>
  </conditionalFormatting>
  <conditionalFormatting sqref="AF35:AJ37">
    <cfRule type="expression" priority="15" dxfId="0" stopIfTrue="1">
      <formula>U35=0</formula>
    </cfRule>
  </conditionalFormatting>
  <conditionalFormatting sqref="AL33:AL38">
    <cfRule type="expression" priority="13" dxfId="0" stopIfTrue="1">
      <formula>S33=0</formula>
    </cfRule>
    <cfRule type="expression" priority="14" dxfId="13" stopIfTrue="1">
      <formula>AL33=99</formula>
    </cfRule>
  </conditionalFormatting>
  <conditionalFormatting sqref="AL33:AL38">
    <cfRule type="expression" priority="11" dxfId="0" stopIfTrue="1">
      <formula>S33=0</formula>
    </cfRule>
    <cfRule type="expression" priority="12" dxfId="13" stopIfTrue="1">
      <formula>AL33=99</formula>
    </cfRule>
  </conditionalFormatting>
  <conditionalFormatting sqref="AL33:AL38">
    <cfRule type="expression" priority="9" dxfId="0" stopIfTrue="1">
      <formula>S33=0</formula>
    </cfRule>
    <cfRule type="expression" priority="10" dxfId="13" stopIfTrue="1">
      <formula>AL33=99</formula>
    </cfRule>
  </conditionalFormatting>
  <conditionalFormatting sqref="V38">
    <cfRule type="expression" priority="7" dxfId="0" stopIfTrue="1">
      <formula>C38=0</formula>
    </cfRule>
    <cfRule type="expression" priority="8" dxfId="13" stopIfTrue="1">
      <formula>V38=99</formula>
    </cfRule>
  </conditionalFormatting>
  <conditionalFormatting sqref="V38">
    <cfRule type="expression" priority="5" dxfId="0" stopIfTrue="1">
      <formula>C38=0</formula>
    </cfRule>
    <cfRule type="expression" priority="6" dxfId="13" stopIfTrue="1">
      <formula>V38=99</formula>
    </cfRule>
  </conditionalFormatting>
  <conditionalFormatting sqref="Z38">
    <cfRule type="expression" priority="3" dxfId="0" stopIfTrue="1">
      <formula>G38=0</formula>
    </cfRule>
    <cfRule type="expression" priority="4" dxfId="13" stopIfTrue="1">
      <formula>Z38=99</formula>
    </cfRule>
  </conditionalFormatting>
  <conditionalFormatting sqref="Z38">
    <cfRule type="expression" priority="1" dxfId="0" stopIfTrue="1">
      <formula>G38=0</formula>
    </cfRule>
    <cfRule type="expression" priority="2" dxfId="13" stopIfTrue="1">
      <formula>Z38=99</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N30"/>
  <sheetViews>
    <sheetView zoomScalePageLayoutView="0" workbookViewId="0" topLeftCell="A10">
      <selection activeCell="A25" sqref="A25:IV30"/>
    </sheetView>
  </sheetViews>
  <sheetFormatPr defaultColWidth="9.140625" defaultRowHeight="12.75"/>
  <cols>
    <col min="1" max="1" width="3.8515625" style="297" bestFit="1" customWidth="1"/>
    <col min="2" max="2" width="12.8515625" style="233" customWidth="1"/>
    <col min="3" max="3" width="21.28125" style="233" customWidth="1"/>
    <col min="4" max="4" width="1.8515625" style="234" customWidth="1"/>
    <col min="5" max="5" width="1.8515625" style="232" customWidth="1"/>
    <col min="6" max="6" width="1.8515625" style="235" customWidth="1"/>
    <col min="7" max="7" width="1.8515625" style="234" customWidth="1"/>
    <col min="8" max="8" width="1.8515625" style="233" customWidth="1"/>
    <col min="9" max="9" width="1.8515625" style="235" customWidth="1"/>
    <col min="10" max="10" width="1.8515625" style="234" customWidth="1"/>
    <col min="11" max="11" width="1.8515625" style="233" customWidth="1"/>
    <col min="12" max="12" width="1.8515625" style="235" customWidth="1"/>
    <col min="13" max="13" width="1.8515625" style="234" customWidth="1"/>
    <col min="14" max="14" width="1.8515625" style="233" customWidth="1"/>
    <col min="15" max="15" width="1.8515625" style="235" customWidth="1"/>
    <col min="16" max="16" width="1.8515625" style="234" customWidth="1"/>
    <col min="17" max="17" width="1.8515625" style="233" customWidth="1"/>
    <col min="18" max="18" width="1.8515625" style="235" customWidth="1"/>
    <col min="19" max="19" width="1.8515625" style="234" customWidth="1"/>
    <col min="20" max="20" width="1.8515625" style="233" customWidth="1"/>
    <col min="21" max="21" width="1.8515625" style="235" customWidth="1"/>
    <col min="22" max="22" width="1.8515625" style="234" customWidth="1"/>
    <col min="23" max="23" width="1.8515625" style="233" customWidth="1"/>
    <col min="24" max="24" width="1.8515625" style="235" customWidth="1"/>
    <col min="25" max="25" width="1.8515625" style="234" customWidth="1"/>
    <col min="26" max="26" width="1.8515625" style="233" customWidth="1"/>
    <col min="27" max="30" width="1.8515625" style="235" customWidth="1"/>
    <col min="31" max="31" width="1.8515625" style="234" customWidth="1"/>
    <col min="32" max="32" width="1.8515625" style="233" customWidth="1"/>
    <col min="33" max="33" width="1.8515625" style="235" customWidth="1"/>
    <col min="34" max="34" width="6.421875" style="233" customWidth="1"/>
    <col min="35" max="35" width="4.00390625" style="232" customWidth="1"/>
    <col min="36" max="36" width="1.57421875" style="233" customWidth="1"/>
    <col min="37" max="37" width="4.00390625" style="232" customWidth="1"/>
    <col min="38" max="38" width="8.00390625" style="233" customWidth="1"/>
    <col min="39" max="16384" width="9.140625" style="233" customWidth="1"/>
  </cols>
  <sheetData>
    <row r="1" spans="2:38" ht="44.25" customHeight="1">
      <c r="B1" s="561" t="s">
        <v>217</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row>
    <row r="2" ht="4.5" customHeight="1"/>
    <row r="3" spans="1:38" ht="12.75" customHeight="1">
      <c r="A3" s="298" t="s">
        <v>207</v>
      </c>
      <c r="B3" s="236"/>
      <c r="C3" s="299" t="s">
        <v>208</v>
      </c>
      <c r="D3" s="237"/>
      <c r="E3" s="237">
        <v>1</v>
      </c>
      <c r="F3" s="237"/>
      <c r="G3" s="237"/>
      <c r="H3" s="237">
        <v>2</v>
      </c>
      <c r="I3" s="237"/>
      <c r="J3" s="237"/>
      <c r="K3" s="237">
        <v>3</v>
      </c>
      <c r="L3" s="237"/>
      <c r="M3" s="237"/>
      <c r="N3" s="237">
        <v>4</v>
      </c>
      <c r="O3" s="237"/>
      <c r="P3" s="237"/>
      <c r="Q3" s="237">
        <v>5</v>
      </c>
      <c r="R3" s="237"/>
      <c r="S3" s="237"/>
      <c r="T3" s="237">
        <v>6</v>
      </c>
      <c r="U3" s="237"/>
      <c r="V3" s="237"/>
      <c r="W3" s="237">
        <v>7</v>
      </c>
      <c r="X3" s="237"/>
      <c r="Y3" s="237"/>
      <c r="Z3" s="237">
        <v>8</v>
      </c>
      <c r="AA3" s="237"/>
      <c r="AB3" s="237"/>
      <c r="AC3" s="237">
        <v>9</v>
      </c>
      <c r="AD3" s="237"/>
      <c r="AE3" s="562">
        <v>10</v>
      </c>
      <c r="AF3" s="562"/>
      <c r="AG3" s="562"/>
      <c r="AH3" s="236" t="s">
        <v>55</v>
      </c>
      <c r="AI3" s="522" t="s">
        <v>209</v>
      </c>
      <c r="AJ3" s="522"/>
      <c r="AK3" s="522"/>
      <c r="AL3" s="236" t="s">
        <v>56</v>
      </c>
    </row>
    <row r="4" spans="1:38" ht="12.75" customHeight="1">
      <c r="A4" s="530">
        <v>1</v>
      </c>
      <c r="B4" s="300" t="s">
        <v>45</v>
      </c>
      <c r="C4" s="301" t="s">
        <v>36</v>
      </c>
      <c r="D4" s="302"/>
      <c r="E4" s="303"/>
      <c r="F4" s="304"/>
      <c r="G4" s="309"/>
      <c r="H4" s="311">
        <v>3</v>
      </c>
      <c r="I4" s="310"/>
      <c r="J4" s="363"/>
      <c r="K4" s="364">
        <v>1</v>
      </c>
      <c r="L4" s="365"/>
      <c r="M4" s="363"/>
      <c r="N4" s="366">
        <v>1</v>
      </c>
      <c r="O4" s="367"/>
      <c r="P4" s="368"/>
      <c r="Q4" s="369">
        <v>1</v>
      </c>
      <c r="R4" s="370"/>
      <c r="S4" s="305"/>
      <c r="T4" s="306">
        <v>0</v>
      </c>
      <c r="U4" s="307"/>
      <c r="V4" s="309"/>
      <c r="W4" s="311">
        <v>3</v>
      </c>
      <c r="X4" s="310"/>
      <c r="Y4" s="305"/>
      <c r="Z4" s="394">
        <v>0</v>
      </c>
      <c r="AA4" s="307"/>
      <c r="AB4" s="379"/>
      <c r="AC4" s="364">
        <v>1</v>
      </c>
      <c r="AD4" s="365"/>
      <c r="AE4" s="359"/>
      <c r="AF4" s="333">
        <v>3</v>
      </c>
      <c r="AG4" s="334"/>
      <c r="AH4" s="553">
        <f>SUM(E4+H4+K4+N4+Q4+T4+W4+Z4+AC4+AF4)</f>
        <v>13</v>
      </c>
      <c r="AI4" s="550">
        <f>SUM(D5+G5+J5+M5+P5+S5+V5+Y5+AB5+AE5)</f>
        <v>19</v>
      </c>
      <c r="AJ4" s="554" t="s">
        <v>210</v>
      </c>
      <c r="AK4" s="550">
        <f>SUM(F5+I5+L5+O5+R5+U5+X5+AA5+AD5+AG5)</f>
        <v>15</v>
      </c>
      <c r="AL4" s="539">
        <v>6</v>
      </c>
    </row>
    <row r="5" spans="1:38" ht="12.75" customHeight="1">
      <c r="A5" s="531"/>
      <c r="B5" s="300" t="s">
        <v>45</v>
      </c>
      <c r="C5" s="314" t="s">
        <v>27</v>
      </c>
      <c r="D5" s="315"/>
      <c r="E5" s="316"/>
      <c r="F5" s="317"/>
      <c r="G5" s="338">
        <v>3</v>
      </c>
      <c r="H5" s="325"/>
      <c r="I5" s="323">
        <v>0</v>
      </c>
      <c r="J5" s="371">
        <v>2</v>
      </c>
      <c r="K5" s="372"/>
      <c r="L5" s="373">
        <v>2</v>
      </c>
      <c r="M5" s="374">
        <v>2</v>
      </c>
      <c r="N5" s="373"/>
      <c r="O5" s="375">
        <v>2</v>
      </c>
      <c r="P5" s="376">
        <v>2</v>
      </c>
      <c r="Q5" s="377"/>
      <c r="R5" s="378">
        <v>2</v>
      </c>
      <c r="S5" s="318">
        <v>1</v>
      </c>
      <c r="T5" s="319"/>
      <c r="U5" s="320">
        <v>3</v>
      </c>
      <c r="V5" s="338">
        <v>3</v>
      </c>
      <c r="W5" s="325"/>
      <c r="X5" s="323">
        <v>0</v>
      </c>
      <c r="Y5" s="318">
        <v>1</v>
      </c>
      <c r="Z5" s="319"/>
      <c r="AA5" s="320">
        <v>3</v>
      </c>
      <c r="AB5" s="380">
        <v>2</v>
      </c>
      <c r="AC5" s="372"/>
      <c r="AD5" s="373">
        <v>2</v>
      </c>
      <c r="AE5" s="358">
        <v>3</v>
      </c>
      <c r="AF5" s="325"/>
      <c r="AG5" s="323">
        <v>1</v>
      </c>
      <c r="AH5" s="545"/>
      <c r="AI5" s="547"/>
      <c r="AJ5" s="549"/>
      <c r="AK5" s="547"/>
      <c r="AL5" s="540"/>
    </row>
    <row r="6" spans="1:38" ht="12.75" customHeight="1">
      <c r="A6" s="530">
        <v>2</v>
      </c>
      <c r="B6" s="300" t="s">
        <v>45</v>
      </c>
      <c r="C6" s="326" t="s">
        <v>211</v>
      </c>
      <c r="D6" s="327"/>
      <c r="E6" s="328">
        <v>0</v>
      </c>
      <c r="F6" s="329"/>
      <c r="G6" s="330"/>
      <c r="H6" s="253"/>
      <c r="I6" s="331"/>
      <c r="J6" s="332"/>
      <c r="K6" s="333">
        <v>0</v>
      </c>
      <c r="L6" s="334"/>
      <c r="M6" s="309"/>
      <c r="N6" s="311">
        <v>0</v>
      </c>
      <c r="O6" s="310"/>
      <c r="P6" s="332"/>
      <c r="Q6" s="335">
        <v>0</v>
      </c>
      <c r="R6" s="334"/>
      <c r="S6" s="332"/>
      <c r="T6" s="335">
        <v>0</v>
      </c>
      <c r="U6" s="334"/>
      <c r="V6" s="381"/>
      <c r="W6" s="364">
        <v>1</v>
      </c>
      <c r="X6" s="367"/>
      <c r="Y6" s="395"/>
      <c r="Z6" s="394">
        <v>0</v>
      </c>
      <c r="AA6" s="396"/>
      <c r="AB6" s="397"/>
      <c r="AC6" s="394">
        <v>0</v>
      </c>
      <c r="AD6" s="396"/>
      <c r="AE6" s="336"/>
      <c r="AF6" s="328">
        <v>0</v>
      </c>
      <c r="AG6" s="329"/>
      <c r="AH6" s="553">
        <f>SUM(E6+H6+K6+N6+Q6+T6+W6+Z6+AC6+AF6)</f>
        <v>1</v>
      </c>
      <c r="AI6" s="550">
        <f>SUM(D7+G7+J7+M7+P7+S7+V7+Y7+AB7+AE7)</f>
        <v>3</v>
      </c>
      <c r="AJ6" s="554" t="s">
        <v>210</v>
      </c>
      <c r="AK6" s="550">
        <f>SUM(F7+I7+L7+O7+R7+U7+X7+AA7+AD7+AG7)</f>
        <v>26</v>
      </c>
      <c r="AL6" s="563" t="s">
        <v>219</v>
      </c>
    </row>
    <row r="7" spans="1:38" ht="12.75" customHeight="1">
      <c r="A7" s="531">
        <v>2</v>
      </c>
      <c r="B7" s="300" t="s">
        <v>45</v>
      </c>
      <c r="C7" s="337" t="s">
        <v>38</v>
      </c>
      <c r="D7" s="327">
        <v>0</v>
      </c>
      <c r="E7" s="328"/>
      <c r="F7" s="329">
        <v>3</v>
      </c>
      <c r="G7" s="330"/>
      <c r="H7" s="253"/>
      <c r="I7" s="331"/>
      <c r="J7" s="332">
        <v>0</v>
      </c>
      <c r="K7" s="333"/>
      <c r="L7" s="334">
        <v>3</v>
      </c>
      <c r="M7" s="338">
        <v>0</v>
      </c>
      <c r="N7" s="325"/>
      <c r="O7" s="323">
        <v>3</v>
      </c>
      <c r="P7" s="332">
        <v>0</v>
      </c>
      <c r="Q7" s="335"/>
      <c r="R7" s="334">
        <v>3</v>
      </c>
      <c r="S7" s="332">
        <v>0</v>
      </c>
      <c r="T7" s="335"/>
      <c r="U7" s="334">
        <v>3</v>
      </c>
      <c r="V7" s="371">
        <v>2</v>
      </c>
      <c r="W7" s="372"/>
      <c r="X7" s="375">
        <v>2</v>
      </c>
      <c r="Y7" s="318">
        <v>0</v>
      </c>
      <c r="Z7" s="319"/>
      <c r="AA7" s="320">
        <v>3</v>
      </c>
      <c r="AB7" s="339">
        <v>1</v>
      </c>
      <c r="AC7" s="319"/>
      <c r="AD7" s="320">
        <v>3</v>
      </c>
      <c r="AE7" s="336">
        <v>0</v>
      </c>
      <c r="AF7" s="328"/>
      <c r="AG7" s="329">
        <v>3</v>
      </c>
      <c r="AH7" s="545"/>
      <c r="AI7" s="547"/>
      <c r="AJ7" s="549"/>
      <c r="AK7" s="547"/>
      <c r="AL7" s="563"/>
    </row>
    <row r="8" spans="1:38" ht="12.75" customHeight="1">
      <c r="A8" s="530">
        <v>3</v>
      </c>
      <c r="B8" s="300" t="s">
        <v>45</v>
      </c>
      <c r="C8" s="340" t="s">
        <v>30</v>
      </c>
      <c r="D8" s="363"/>
      <c r="E8" s="364">
        <v>1</v>
      </c>
      <c r="F8" s="367"/>
      <c r="G8" s="350"/>
      <c r="H8" s="311">
        <v>3</v>
      </c>
      <c r="I8" s="313"/>
      <c r="J8" s="342"/>
      <c r="K8" s="241"/>
      <c r="L8" s="343"/>
      <c r="M8" s="363"/>
      <c r="N8" s="364">
        <v>1</v>
      </c>
      <c r="O8" s="367"/>
      <c r="P8" s="363"/>
      <c r="Q8" s="364">
        <v>1</v>
      </c>
      <c r="R8" s="367"/>
      <c r="S8" s="379"/>
      <c r="T8" s="364">
        <v>1</v>
      </c>
      <c r="U8" s="365"/>
      <c r="V8" s="309"/>
      <c r="W8" s="311">
        <v>3</v>
      </c>
      <c r="X8" s="310"/>
      <c r="Y8" s="305"/>
      <c r="Z8" s="394">
        <v>0</v>
      </c>
      <c r="AA8" s="307"/>
      <c r="AB8" s="309"/>
      <c r="AC8" s="311">
        <v>3</v>
      </c>
      <c r="AD8" s="310"/>
      <c r="AE8" s="382"/>
      <c r="AF8" s="364">
        <v>1</v>
      </c>
      <c r="AG8" s="367"/>
      <c r="AH8" s="553">
        <f>SUM(E8+H8+K8+N8+Q8+T8+W8+Z8+AC8+AF8)</f>
        <v>14</v>
      </c>
      <c r="AI8" s="550">
        <f>SUM(D9+G9+J9+M9+P9+S9+V9+Y9+AB9+AE9)</f>
        <v>19</v>
      </c>
      <c r="AJ8" s="548" t="s">
        <v>210</v>
      </c>
      <c r="AK8" s="550">
        <f>SUM(F9+I9+L9+O9+R9+U9+X9+AA9+AD9+AG9)</f>
        <v>14</v>
      </c>
      <c r="AL8" s="559">
        <v>5</v>
      </c>
    </row>
    <row r="9" spans="1:38" ht="12.75" customHeight="1">
      <c r="A9" s="531">
        <v>3</v>
      </c>
      <c r="B9" s="300" t="s">
        <v>45</v>
      </c>
      <c r="C9" s="337" t="s">
        <v>212</v>
      </c>
      <c r="D9" s="371">
        <v>2</v>
      </c>
      <c r="E9" s="372"/>
      <c r="F9" s="375">
        <v>2</v>
      </c>
      <c r="G9" s="352">
        <v>3</v>
      </c>
      <c r="H9" s="325"/>
      <c r="I9" s="322">
        <v>0</v>
      </c>
      <c r="J9" s="345"/>
      <c r="K9" s="316"/>
      <c r="L9" s="317"/>
      <c r="M9" s="371">
        <v>2</v>
      </c>
      <c r="N9" s="372"/>
      <c r="O9" s="375">
        <v>2</v>
      </c>
      <c r="P9" s="371">
        <v>2</v>
      </c>
      <c r="Q9" s="372"/>
      <c r="R9" s="375">
        <v>2</v>
      </c>
      <c r="S9" s="380">
        <v>2</v>
      </c>
      <c r="T9" s="372"/>
      <c r="U9" s="373">
        <v>2</v>
      </c>
      <c r="V9" s="338">
        <v>3</v>
      </c>
      <c r="W9" s="325"/>
      <c r="X9" s="323">
        <v>1</v>
      </c>
      <c r="Y9" s="318">
        <v>0</v>
      </c>
      <c r="Z9" s="319"/>
      <c r="AA9" s="320">
        <v>3</v>
      </c>
      <c r="AB9" s="338">
        <v>3</v>
      </c>
      <c r="AC9" s="325"/>
      <c r="AD9" s="323">
        <v>0</v>
      </c>
      <c r="AE9" s="383">
        <v>2</v>
      </c>
      <c r="AF9" s="372"/>
      <c r="AG9" s="375">
        <v>2</v>
      </c>
      <c r="AH9" s="545"/>
      <c r="AI9" s="547"/>
      <c r="AJ9" s="548"/>
      <c r="AK9" s="547"/>
      <c r="AL9" s="560"/>
    </row>
    <row r="10" spans="1:38" ht="12.75" customHeight="1">
      <c r="A10" s="530">
        <v>4</v>
      </c>
      <c r="B10" s="346" t="s">
        <v>68</v>
      </c>
      <c r="C10" s="326" t="s">
        <v>213</v>
      </c>
      <c r="D10" s="384"/>
      <c r="E10" s="385">
        <v>1</v>
      </c>
      <c r="F10" s="386"/>
      <c r="G10" s="360"/>
      <c r="H10" s="361">
        <v>3</v>
      </c>
      <c r="I10" s="362"/>
      <c r="J10" s="384"/>
      <c r="K10" s="385">
        <v>1</v>
      </c>
      <c r="L10" s="386"/>
      <c r="M10" s="330"/>
      <c r="N10" s="253"/>
      <c r="O10" s="331"/>
      <c r="P10" s="379"/>
      <c r="Q10" s="364">
        <v>1</v>
      </c>
      <c r="R10" s="365"/>
      <c r="S10" s="363"/>
      <c r="T10" s="364">
        <v>1</v>
      </c>
      <c r="U10" s="367"/>
      <c r="V10" s="309"/>
      <c r="W10" s="311">
        <v>3</v>
      </c>
      <c r="X10" s="310"/>
      <c r="Y10" s="363"/>
      <c r="Z10" s="364">
        <v>1</v>
      </c>
      <c r="AA10" s="367"/>
      <c r="AB10" s="305"/>
      <c r="AC10" s="394">
        <v>0</v>
      </c>
      <c r="AD10" s="310"/>
      <c r="AE10" s="388"/>
      <c r="AF10" s="385">
        <v>1</v>
      </c>
      <c r="AG10" s="386"/>
      <c r="AH10" s="553">
        <f>SUM(E10+H10+K10+N10+Q10+T10+W10+Z10+AC10+AF10)</f>
        <v>12</v>
      </c>
      <c r="AI10" s="550">
        <f>SUM(D11+G11+J11+M11+P11+S11+V11+Y11+AB11+AE11)</f>
        <v>19</v>
      </c>
      <c r="AJ10" s="554" t="s">
        <v>210</v>
      </c>
      <c r="AK10" s="550">
        <f>SUM(F11+I11+L11+O11+R11+U11+X11+AA11+AD11+AG11)</f>
        <v>15</v>
      </c>
      <c r="AL10" s="551">
        <v>7</v>
      </c>
    </row>
    <row r="11" spans="1:38" ht="12.75" customHeight="1">
      <c r="A11" s="531">
        <v>4</v>
      </c>
      <c r="B11" s="347" t="s">
        <v>68</v>
      </c>
      <c r="C11" s="337" t="s">
        <v>126</v>
      </c>
      <c r="D11" s="387" t="s">
        <v>64</v>
      </c>
      <c r="E11" s="385"/>
      <c r="F11" s="386">
        <v>2</v>
      </c>
      <c r="G11" s="360">
        <v>3</v>
      </c>
      <c r="H11" s="361"/>
      <c r="I11" s="362">
        <v>0</v>
      </c>
      <c r="J11" s="384">
        <v>2</v>
      </c>
      <c r="K11" s="385"/>
      <c r="L11" s="386">
        <v>2</v>
      </c>
      <c r="M11" s="330"/>
      <c r="N11" s="253"/>
      <c r="O11" s="331"/>
      <c r="P11" s="380">
        <v>2</v>
      </c>
      <c r="Q11" s="372"/>
      <c r="R11" s="373">
        <v>2</v>
      </c>
      <c r="S11" s="371">
        <v>2</v>
      </c>
      <c r="T11" s="372"/>
      <c r="U11" s="375">
        <v>2</v>
      </c>
      <c r="V11" s="338">
        <v>3</v>
      </c>
      <c r="W11" s="325"/>
      <c r="X11" s="323">
        <v>0</v>
      </c>
      <c r="Y11" s="371">
        <v>2</v>
      </c>
      <c r="Z11" s="372"/>
      <c r="AA11" s="375">
        <v>2</v>
      </c>
      <c r="AB11" s="318">
        <v>1</v>
      </c>
      <c r="AC11" s="319"/>
      <c r="AD11" s="320">
        <v>3</v>
      </c>
      <c r="AE11" s="388">
        <v>2</v>
      </c>
      <c r="AF11" s="385"/>
      <c r="AG11" s="386">
        <v>2</v>
      </c>
      <c r="AH11" s="545"/>
      <c r="AI11" s="547"/>
      <c r="AJ11" s="549"/>
      <c r="AK11" s="547"/>
      <c r="AL11" s="552"/>
    </row>
    <row r="12" spans="1:38" ht="12.75" customHeight="1">
      <c r="A12" s="530">
        <v>5</v>
      </c>
      <c r="B12" s="348" t="s">
        <v>47</v>
      </c>
      <c r="C12" s="326" t="s">
        <v>31</v>
      </c>
      <c r="D12" s="363"/>
      <c r="E12" s="364">
        <v>1</v>
      </c>
      <c r="F12" s="367"/>
      <c r="G12" s="350"/>
      <c r="H12" s="311">
        <v>3</v>
      </c>
      <c r="I12" s="313"/>
      <c r="J12" s="363"/>
      <c r="K12" s="364">
        <v>1</v>
      </c>
      <c r="L12" s="367"/>
      <c r="M12" s="388"/>
      <c r="N12" s="389">
        <v>1</v>
      </c>
      <c r="O12" s="386"/>
      <c r="P12" s="342"/>
      <c r="Q12" s="349"/>
      <c r="R12" s="343"/>
      <c r="S12" s="363"/>
      <c r="T12" s="364">
        <v>1</v>
      </c>
      <c r="U12" s="367"/>
      <c r="V12" s="309"/>
      <c r="W12" s="311">
        <v>3</v>
      </c>
      <c r="X12" s="310"/>
      <c r="Y12" s="391"/>
      <c r="Z12" s="364">
        <v>1</v>
      </c>
      <c r="AA12" s="365"/>
      <c r="AB12" s="309"/>
      <c r="AC12" s="311">
        <v>3</v>
      </c>
      <c r="AD12" s="310"/>
      <c r="AE12" s="305"/>
      <c r="AF12" s="306">
        <v>0</v>
      </c>
      <c r="AG12" s="307"/>
      <c r="AH12" s="553">
        <f>SUM(E12+H12+K12+N12+Q12+T12+W12+Z12+AC12+AF12)</f>
        <v>14</v>
      </c>
      <c r="AI12" s="550">
        <f>SUM(D13+G13+J13+M13+P13+S13+V13+Y13+AB13+AE13)</f>
        <v>20</v>
      </c>
      <c r="AJ12" s="548" t="s">
        <v>210</v>
      </c>
      <c r="AK12" s="550">
        <f>SUM(F13+I13+L13+O13+R13+U13+X13+AA13+AD13+AG13)</f>
        <v>13</v>
      </c>
      <c r="AL12" s="538">
        <v>4</v>
      </c>
    </row>
    <row r="13" spans="1:38" ht="12.75" customHeight="1">
      <c r="A13" s="531">
        <v>5</v>
      </c>
      <c r="B13" s="348" t="s">
        <v>47</v>
      </c>
      <c r="C13" s="337" t="s">
        <v>39</v>
      </c>
      <c r="D13" s="371">
        <v>2</v>
      </c>
      <c r="E13" s="372"/>
      <c r="F13" s="375">
        <v>2</v>
      </c>
      <c r="G13" s="352">
        <v>3</v>
      </c>
      <c r="H13" s="325"/>
      <c r="I13" s="322">
        <v>0</v>
      </c>
      <c r="J13" s="371">
        <v>2</v>
      </c>
      <c r="K13" s="372"/>
      <c r="L13" s="375">
        <v>2</v>
      </c>
      <c r="M13" s="390">
        <v>2</v>
      </c>
      <c r="N13" s="372"/>
      <c r="O13" s="375">
        <v>2</v>
      </c>
      <c r="P13" s="345"/>
      <c r="Q13" s="351"/>
      <c r="R13" s="317"/>
      <c r="S13" s="371">
        <v>2</v>
      </c>
      <c r="T13" s="372"/>
      <c r="U13" s="375">
        <v>2</v>
      </c>
      <c r="V13" s="338">
        <v>3</v>
      </c>
      <c r="W13" s="325"/>
      <c r="X13" s="323">
        <v>0</v>
      </c>
      <c r="Y13" s="392">
        <v>2</v>
      </c>
      <c r="Z13" s="372"/>
      <c r="AA13" s="373">
        <v>2</v>
      </c>
      <c r="AB13" s="338">
        <v>3</v>
      </c>
      <c r="AC13" s="325"/>
      <c r="AD13" s="323">
        <v>0</v>
      </c>
      <c r="AE13" s="318">
        <v>1</v>
      </c>
      <c r="AF13" s="319"/>
      <c r="AG13" s="320">
        <v>3</v>
      </c>
      <c r="AH13" s="545"/>
      <c r="AI13" s="547"/>
      <c r="AJ13" s="548"/>
      <c r="AK13" s="547"/>
      <c r="AL13" s="538"/>
    </row>
    <row r="14" spans="1:38" ht="12.75" customHeight="1">
      <c r="A14" s="530">
        <v>6</v>
      </c>
      <c r="B14" s="348" t="s">
        <v>65</v>
      </c>
      <c r="C14" s="326" t="s">
        <v>135</v>
      </c>
      <c r="D14" s="309"/>
      <c r="E14" s="313">
        <v>3</v>
      </c>
      <c r="F14" s="310"/>
      <c r="G14" s="360"/>
      <c r="H14" s="361">
        <v>3</v>
      </c>
      <c r="I14" s="362"/>
      <c r="J14" s="388"/>
      <c r="K14" s="385">
        <v>1</v>
      </c>
      <c r="L14" s="393"/>
      <c r="M14" s="363"/>
      <c r="N14" s="364">
        <v>1</v>
      </c>
      <c r="O14" s="367"/>
      <c r="P14" s="379"/>
      <c r="Q14" s="364">
        <v>1</v>
      </c>
      <c r="R14" s="365"/>
      <c r="S14" s="330"/>
      <c r="T14" s="331"/>
      <c r="U14" s="331"/>
      <c r="V14" s="332"/>
      <c r="W14" s="333">
        <v>3</v>
      </c>
      <c r="X14" s="334"/>
      <c r="Y14" s="309"/>
      <c r="Z14" s="311">
        <v>3</v>
      </c>
      <c r="AA14" s="310"/>
      <c r="AB14" s="363"/>
      <c r="AC14" s="364">
        <v>1</v>
      </c>
      <c r="AD14" s="367"/>
      <c r="AE14" s="336"/>
      <c r="AF14" s="328">
        <v>0</v>
      </c>
      <c r="AG14" s="329"/>
      <c r="AH14" s="553">
        <f>SUM(E14+H14+K14+N14+Q14+T14+W14+Z14+AC14+AF14)</f>
        <v>16</v>
      </c>
      <c r="AI14" s="550">
        <f>SUM(D15+G15+J15+M15+P15+S15+V15+Y15+AB15+AE15)</f>
        <v>20</v>
      </c>
      <c r="AJ14" s="554" t="s">
        <v>210</v>
      </c>
      <c r="AK14" s="550">
        <f>SUM(F15+I15+L15+O15+R15+U15+X15+AA15+AD15+AG15)</f>
        <v>13</v>
      </c>
      <c r="AL14" s="555">
        <v>3</v>
      </c>
    </row>
    <row r="15" spans="1:38" ht="12.75" customHeight="1">
      <c r="A15" s="531">
        <v>6</v>
      </c>
      <c r="B15" s="348" t="s">
        <v>65</v>
      </c>
      <c r="C15" s="337" t="s">
        <v>128</v>
      </c>
      <c r="D15" s="338">
        <v>3</v>
      </c>
      <c r="E15" s="322"/>
      <c r="F15" s="323">
        <v>1</v>
      </c>
      <c r="G15" s="360">
        <v>3</v>
      </c>
      <c r="H15" s="361"/>
      <c r="I15" s="362">
        <v>0</v>
      </c>
      <c r="J15" s="383">
        <v>2</v>
      </c>
      <c r="K15" s="372"/>
      <c r="L15" s="373">
        <v>2</v>
      </c>
      <c r="M15" s="371">
        <v>2</v>
      </c>
      <c r="N15" s="372"/>
      <c r="O15" s="375">
        <v>2</v>
      </c>
      <c r="P15" s="380">
        <v>2</v>
      </c>
      <c r="Q15" s="372"/>
      <c r="R15" s="373">
        <v>2</v>
      </c>
      <c r="S15" s="330"/>
      <c r="T15" s="331"/>
      <c r="U15" s="331"/>
      <c r="V15" s="353" t="s">
        <v>67</v>
      </c>
      <c r="W15" s="333"/>
      <c r="X15" s="334">
        <v>0</v>
      </c>
      <c r="Y15" s="338">
        <v>3</v>
      </c>
      <c r="Z15" s="325"/>
      <c r="AA15" s="323">
        <v>1</v>
      </c>
      <c r="AB15" s="371">
        <v>2</v>
      </c>
      <c r="AC15" s="372"/>
      <c r="AD15" s="375">
        <v>2</v>
      </c>
      <c r="AE15" s="336">
        <v>0</v>
      </c>
      <c r="AF15" s="328"/>
      <c r="AG15" s="329">
        <v>3</v>
      </c>
      <c r="AH15" s="545"/>
      <c r="AI15" s="547"/>
      <c r="AJ15" s="549"/>
      <c r="AK15" s="547"/>
      <c r="AL15" s="556"/>
    </row>
    <row r="16" spans="1:39" ht="12.75" customHeight="1">
      <c r="A16" s="530">
        <v>7</v>
      </c>
      <c r="B16" s="348" t="s">
        <v>69</v>
      </c>
      <c r="C16" s="326" t="s">
        <v>218</v>
      </c>
      <c r="D16" s="305"/>
      <c r="E16" s="306">
        <v>0</v>
      </c>
      <c r="F16" s="307"/>
      <c r="G16" s="363"/>
      <c r="H16" s="364">
        <v>1</v>
      </c>
      <c r="I16" s="367"/>
      <c r="J16" s="305"/>
      <c r="K16" s="306">
        <v>0</v>
      </c>
      <c r="L16" s="307"/>
      <c r="M16" s="305"/>
      <c r="N16" s="306">
        <v>0</v>
      </c>
      <c r="O16" s="307"/>
      <c r="P16" s="305"/>
      <c r="Q16" s="306">
        <v>0</v>
      </c>
      <c r="R16" s="307"/>
      <c r="S16" s="341"/>
      <c r="T16" s="308">
        <v>0</v>
      </c>
      <c r="U16" s="308"/>
      <c r="V16" s="342"/>
      <c r="W16" s="241"/>
      <c r="X16" s="343"/>
      <c r="Y16" s="305"/>
      <c r="Z16" s="306">
        <v>0</v>
      </c>
      <c r="AA16" s="307"/>
      <c r="AB16" s="305"/>
      <c r="AC16" s="306">
        <v>0</v>
      </c>
      <c r="AD16" s="307"/>
      <c r="AE16" s="305"/>
      <c r="AF16" s="306">
        <v>0</v>
      </c>
      <c r="AG16" s="307"/>
      <c r="AH16" s="553">
        <f>SUM(E16+H16+K16+N16+Q16+T16+W16+Z16+AC16+AF16)</f>
        <v>1</v>
      </c>
      <c r="AI16" s="550">
        <f>SUM(D17+G17+J17+M17+P17+S17+V17+Y17+AB17+AE17)</f>
        <v>3</v>
      </c>
      <c r="AJ16" s="548" t="s">
        <v>210</v>
      </c>
      <c r="AK16" s="550">
        <f>SUM(F17+I17+L17+O17+R17+U17+X17+AA17+AD17+AG17)</f>
        <v>26</v>
      </c>
      <c r="AL16" s="564"/>
      <c r="AM16" s="232"/>
    </row>
    <row r="17" spans="1:38" ht="12.75" customHeight="1">
      <c r="A17" s="531">
        <v>7</v>
      </c>
      <c r="B17" s="348" t="s">
        <v>47</v>
      </c>
      <c r="C17" s="337" t="s">
        <v>42</v>
      </c>
      <c r="D17" s="318">
        <v>0</v>
      </c>
      <c r="E17" s="319"/>
      <c r="F17" s="320">
        <v>3</v>
      </c>
      <c r="G17" s="371">
        <v>2</v>
      </c>
      <c r="H17" s="372"/>
      <c r="I17" s="375">
        <v>2</v>
      </c>
      <c r="J17" s="318">
        <v>1</v>
      </c>
      <c r="K17" s="319"/>
      <c r="L17" s="320">
        <v>3</v>
      </c>
      <c r="M17" s="318">
        <v>0</v>
      </c>
      <c r="N17" s="319"/>
      <c r="O17" s="320">
        <v>3</v>
      </c>
      <c r="P17" s="318">
        <v>0</v>
      </c>
      <c r="Q17" s="319"/>
      <c r="R17" s="320">
        <v>3</v>
      </c>
      <c r="S17" s="344">
        <v>0</v>
      </c>
      <c r="T17" s="321"/>
      <c r="U17" s="321">
        <v>3</v>
      </c>
      <c r="V17" s="345"/>
      <c r="W17" s="316"/>
      <c r="X17" s="317"/>
      <c r="Y17" s="318">
        <v>0</v>
      </c>
      <c r="Z17" s="319"/>
      <c r="AA17" s="320">
        <v>3</v>
      </c>
      <c r="AB17" s="318">
        <v>0</v>
      </c>
      <c r="AC17" s="319"/>
      <c r="AD17" s="320">
        <v>3</v>
      </c>
      <c r="AE17" s="318">
        <v>0</v>
      </c>
      <c r="AF17" s="319"/>
      <c r="AG17" s="320">
        <v>3</v>
      </c>
      <c r="AH17" s="545"/>
      <c r="AI17" s="547"/>
      <c r="AJ17" s="548"/>
      <c r="AK17" s="547"/>
      <c r="AL17" s="565"/>
    </row>
    <row r="18" spans="1:38" ht="12.75" customHeight="1">
      <c r="A18" s="530">
        <v>8</v>
      </c>
      <c r="B18" s="346" t="s">
        <v>65</v>
      </c>
      <c r="C18" s="301" t="s">
        <v>66</v>
      </c>
      <c r="D18" s="309"/>
      <c r="E18" s="311">
        <v>3</v>
      </c>
      <c r="F18" s="310"/>
      <c r="G18" s="309"/>
      <c r="H18" s="311">
        <v>3</v>
      </c>
      <c r="I18" s="310"/>
      <c r="J18" s="309"/>
      <c r="K18" s="311">
        <v>3</v>
      </c>
      <c r="L18" s="310"/>
      <c r="M18" s="363"/>
      <c r="N18" s="364">
        <v>1</v>
      </c>
      <c r="O18" s="367"/>
      <c r="P18" s="363"/>
      <c r="Q18" s="365">
        <v>1</v>
      </c>
      <c r="R18" s="367"/>
      <c r="S18" s="305"/>
      <c r="T18" s="306">
        <v>0</v>
      </c>
      <c r="U18" s="307"/>
      <c r="V18" s="309"/>
      <c r="W18" s="311">
        <v>3</v>
      </c>
      <c r="X18" s="310"/>
      <c r="Y18" s="302"/>
      <c r="Z18" s="241"/>
      <c r="AA18" s="349"/>
      <c r="AB18" s="309"/>
      <c r="AC18" s="311">
        <v>3</v>
      </c>
      <c r="AD18" s="310"/>
      <c r="AE18" s="336"/>
      <c r="AF18" s="328">
        <v>0</v>
      </c>
      <c r="AG18" s="329"/>
      <c r="AH18" s="553">
        <f>SUM(E18+H18+K18+N18+Q18+T18+W18+Z18+AC18+AF18)</f>
        <v>17</v>
      </c>
      <c r="AI18" s="550">
        <f>SUM(D19+G19+J19+M19+P19+S19+V19+Y19+AB19+AE19)</f>
        <v>20</v>
      </c>
      <c r="AJ18" s="554" t="s">
        <v>210</v>
      </c>
      <c r="AK18" s="550">
        <f>SUM(F19+I19+L19+O19+R19+U19+X19+AA19+AD19+AG19)</f>
        <v>12</v>
      </c>
      <c r="AL18" s="555">
        <v>2</v>
      </c>
    </row>
    <row r="19" spans="1:38" ht="12.75" customHeight="1">
      <c r="A19" s="531">
        <v>8</v>
      </c>
      <c r="B19" s="347" t="s">
        <v>65</v>
      </c>
      <c r="C19" s="354" t="s">
        <v>75</v>
      </c>
      <c r="D19" s="338">
        <v>3</v>
      </c>
      <c r="E19" s="325"/>
      <c r="F19" s="323">
        <v>1</v>
      </c>
      <c r="G19" s="338">
        <v>3</v>
      </c>
      <c r="H19" s="325"/>
      <c r="I19" s="323">
        <v>0</v>
      </c>
      <c r="J19" s="338">
        <v>3</v>
      </c>
      <c r="K19" s="325"/>
      <c r="L19" s="323">
        <v>0</v>
      </c>
      <c r="M19" s="371">
        <v>2</v>
      </c>
      <c r="N19" s="372"/>
      <c r="O19" s="375">
        <v>2</v>
      </c>
      <c r="P19" s="371">
        <v>2</v>
      </c>
      <c r="Q19" s="373"/>
      <c r="R19" s="375">
        <v>2</v>
      </c>
      <c r="S19" s="318">
        <v>1</v>
      </c>
      <c r="T19" s="319"/>
      <c r="U19" s="320">
        <v>3</v>
      </c>
      <c r="V19" s="338">
        <v>3</v>
      </c>
      <c r="W19" s="325"/>
      <c r="X19" s="323">
        <v>0</v>
      </c>
      <c r="Y19" s="315"/>
      <c r="Z19" s="316"/>
      <c r="AA19" s="351"/>
      <c r="AB19" s="338">
        <v>3</v>
      </c>
      <c r="AC19" s="325"/>
      <c r="AD19" s="323">
        <v>1</v>
      </c>
      <c r="AE19" s="339">
        <v>0</v>
      </c>
      <c r="AF19" s="319"/>
      <c r="AG19" s="320">
        <v>3</v>
      </c>
      <c r="AH19" s="545"/>
      <c r="AI19" s="547"/>
      <c r="AJ19" s="549"/>
      <c r="AK19" s="547"/>
      <c r="AL19" s="556"/>
    </row>
    <row r="20" spans="1:38" ht="12.75" customHeight="1">
      <c r="A20" s="530">
        <v>9</v>
      </c>
      <c r="B20" s="346" t="s">
        <v>46</v>
      </c>
      <c r="C20" s="301" t="s">
        <v>34</v>
      </c>
      <c r="D20" s="388"/>
      <c r="E20" s="385">
        <v>1</v>
      </c>
      <c r="F20" s="386"/>
      <c r="G20" s="359"/>
      <c r="H20" s="333">
        <v>3</v>
      </c>
      <c r="I20" s="334"/>
      <c r="J20" s="305"/>
      <c r="K20" s="306">
        <v>0</v>
      </c>
      <c r="L20" s="307"/>
      <c r="M20" s="309"/>
      <c r="N20" s="311">
        <v>3</v>
      </c>
      <c r="O20" s="310"/>
      <c r="P20" s="305"/>
      <c r="Q20" s="306">
        <v>0</v>
      </c>
      <c r="R20" s="307"/>
      <c r="S20" s="363"/>
      <c r="T20" s="364">
        <v>1</v>
      </c>
      <c r="U20" s="367"/>
      <c r="V20" s="309"/>
      <c r="W20" s="311">
        <v>3</v>
      </c>
      <c r="X20" s="307"/>
      <c r="Y20" s="305"/>
      <c r="Z20" s="306">
        <v>0</v>
      </c>
      <c r="AA20" s="307"/>
      <c r="AB20" s="355"/>
      <c r="AC20" s="356"/>
      <c r="AD20" s="356"/>
      <c r="AE20" s="305"/>
      <c r="AF20" s="306">
        <v>0</v>
      </c>
      <c r="AG20" s="307"/>
      <c r="AH20" s="553">
        <f>SUM(E20+H20+K20+N20+Q20+T20+W20+Z20+AC20+AF20)</f>
        <v>11</v>
      </c>
      <c r="AI20" s="550">
        <f>SUM(D21+G21+J21+M21+P21+S21+V21+Y21+AB21+AE21)</f>
        <v>15</v>
      </c>
      <c r="AJ20" s="554" t="s">
        <v>210</v>
      </c>
      <c r="AK20" s="550">
        <f>SUM(F21+I21+L21+O21+R21+U21+X21+AA21+AD21+AG21)</f>
        <v>18</v>
      </c>
      <c r="AL20" s="551">
        <v>8</v>
      </c>
    </row>
    <row r="21" spans="1:38" ht="12.75" customHeight="1">
      <c r="A21" s="531">
        <v>9</v>
      </c>
      <c r="B21" s="347" t="s">
        <v>46</v>
      </c>
      <c r="C21" s="354" t="s">
        <v>214</v>
      </c>
      <c r="D21" s="383">
        <v>2</v>
      </c>
      <c r="E21" s="372"/>
      <c r="F21" s="375">
        <v>2</v>
      </c>
      <c r="G21" s="358">
        <v>3</v>
      </c>
      <c r="H21" s="325"/>
      <c r="I21" s="323">
        <v>1</v>
      </c>
      <c r="J21" s="318">
        <v>0</v>
      </c>
      <c r="K21" s="319"/>
      <c r="L21" s="320">
        <v>3</v>
      </c>
      <c r="M21" s="338">
        <v>3</v>
      </c>
      <c r="N21" s="325"/>
      <c r="O21" s="323">
        <v>1</v>
      </c>
      <c r="P21" s="318">
        <v>0</v>
      </c>
      <c r="Q21" s="319"/>
      <c r="R21" s="320">
        <v>3</v>
      </c>
      <c r="S21" s="371">
        <v>2</v>
      </c>
      <c r="T21" s="372"/>
      <c r="U21" s="375">
        <v>2</v>
      </c>
      <c r="V21" s="338">
        <v>3</v>
      </c>
      <c r="W21" s="325"/>
      <c r="X21" s="320">
        <v>0</v>
      </c>
      <c r="Y21" s="318">
        <v>1</v>
      </c>
      <c r="Z21" s="319"/>
      <c r="AA21" s="320">
        <v>3</v>
      </c>
      <c r="AB21" s="355"/>
      <c r="AC21" s="356"/>
      <c r="AD21" s="356"/>
      <c r="AE21" s="318">
        <v>1</v>
      </c>
      <c r="AF21" s="319"/>
      <c r="AG21" s="320">
        <v>3</v>
      </c>
      <c r="AH21" s="545"/>
      <c r="AI21" s="547"/>
      <c r="AJ21" s="549"/>
      <c r="AK21" s="547"/>
      <c r="AL21" s="552"/>
    </row>
    <row r="22" spans="1:38" ht="12.75" customHeight="1">
      <c r="A22" s="530">
        <v>10</v>
      </c>
      <c r="B22" s="346" t="s">
        <v>69</v>
      </c>
      <c r="C22" s="301" t="s">
        <v>215</v>
      </c>
      <c r="D22" s="395"/>
      <c r="E22" s="398">
        <v>0</v>
      </c>
      <c r="F22" s="396"/>
      <c r="G22" s="312"/>
      <c r="H22" s="311">
        <v>3</v>
      </c>
      <c r="I22" s="313"/>
      <c r="J22" s="382"/>
      <c r="K22" s="364">
        <v>1</v>
      </c>
      <c r="L22" s="367"/>
      <c r="M22" s="379"/>
      <c r="N22" s="364">
        <v>1</v>
      </c>
      <c r="O22" s="365"/>
      <c r="P22" s="309"/>
      <c r="Q22" s="311">
        <v>3</v>
      </c>
      <c r="R22" s="310"/>
      <c r="S22" s="312"/>
      <c r="T22" s="311">
        <v>3</v>
      </c>
      <c r="U22" s="313"/>
      <c r="V22" s="332"/>
      <c r="W22" s="333">
        <v>3</v>
      </c>
      <c r="X22" s="334"/>
      <c r="Y22" s="312"/>
      <c r="Z22" s="311">
        <v>3</v>
      </c>
      <c r="AA22" s="313"/>
      <c r="AB22" s="305"/>
      <c r="AC22" s="311">
        <v>3</v>
      </c>
      <c r="AD22" s="307"/>
      <c r="AE22" s="357"/>
      <c r="AF22" s="303"/>
      <c r="AG22" s="304"/>
      <c r="AH22" s="553">
        <f>SUM(E22+H22+K22+N22+Q22+T22+W22+Z22+AC22+AF22)</f>
        <v>20</v>
      </c>
      <c r="AI22" s="550">
        <f>SUM(D23+G23+J23+M23+P23+S23+V23+Y23+AB23+AE23)</f>
        <v>23</v>
      </c>
      <c r="AJ22" s="554" t="s">
        <v>210</v>
      </c>
      <c r="AK22" s="550">
        <f>SUM(F23+I23+L23+O23+R23+U23+X23+AA23+AD23+AG23)</f>
        <v>9</v>
      </c>
      <c r="AL22" s="555">
        <v>1</v>
      </c>
    </row>
    <row r="23" spans="1:38" ht="12.75" customHeight="1">
      <c r="A23" s="531">
        <v>10</v>
      </c>
      <c r="B23" s="347" t="s">
        <v>65</v>
      </c>
      <c r="C23" s="354" t="s">
        <v>216</v>
      </c>
      <c r="D23" s="400">
        <v>1</v>
      </c>
      <c r="E23" s="322"/>
      <c r="F23" s="399">
        <v>3</v>
      </c>
      <c r="G23" s="324">
        <v>3</v>
      </c>
      <c r="H23" s="325"/>
      <c r="I23" s="322">
        <v>0</v>
      </c>
      <c r="J23" s="383">
        <v>2</v>
      </c>
      <c r="K23" s="372"/>
      <c r="L23" s="375">
        <v>2</v>
      </c>
      <c r="M23" s="380">
        <v>2</v>
      </c>
      <c r="N23" s="372"/>
      <c r="O23" s="373">
        <v>2</v>
      </c>
      <c r="P23" s="338">
        <v>3</v>
      </c>
      <c r="Q23" s="325"/>
      <c r="R23" s="323">
        <v>1</v>
      </c>
      <c r="S23" s="324">
        <v>3</v>
      </c>
      <c r="T23" s="325"/>
      <c r="U23" s="322">
        <v>0</v>
      </c>
      <c r="V23" s="358">
        <v>3</v>
      </c>
      <c r="W23" s="325"/>
      <c r="X23" s="323">
        <v>0</v>
      </c>
      <c r="Y23" s="324">
        <v>3</v>
      </c>
      <c r="Z23" s="325"/>
      <c r="AA23" s="322">
        <v>0</v>
      </c>
      <c r="AB23" s="338">
        <v>3</v>
      </c>
      <c r="AC23" s="325"/>
      <c r="AD23" s="323">
        <v>1</v>
      </c>
      <c r="AE23" s="345"/>
      <c r="AF23" s="316"/>
      <c r="AG23" s="317"/>
      <c r="AH23" s="545"/>
      <c r="AI23" s="547"/>
      <c r="AJ23" s="549"/>
      <c r="AK23" s="547"/>
      <c r="AL23" s="556"/>
    </row>
    <row r="24" spans="35:37" ht="12.75" customHeight="1">
      <c r="AI24" s="232">
        <v>161</v>
      </c>
      <c r="AK24" s="232">
        <v>161</v>
      </c>
    </row>
    <row r="25" spans="1:248" ht="12.75">
      <c r="A25" s="12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2"/>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row>
    <row r="26" spans="1:248" ht="12.75">
      <c r="A26" s="120"/>
      <c r="B26" s="121"/>
      <c r="C26" s="121"/>
      <c r="D26" s="121"/>
      <c r="E26" s="121"/>
      <c r="F26" s="121"/>
      <c r="G26" s="121"/>
      <c r="H26" s="122"/>
      <c r="I26" s="123"/>
      <c r="J26" s="124"/>
      <c r="K26" s="122"/>
      <c r="L26" s="123"/>
      <c r="M26" s="124"/>
      <c r="N26" s="122"/>
      <c r="O26" s="123"/>
      <c r="P26" s="124"/>
      <c r="Q26" s="122"/>
      <c r="R26" s="123"/>
      <c r="S26" s="124"/>
      <c r="T26" s="122"/>
      <c r="U26" s="123"/>
      <c r="V26" s="124"/>
      <c r="W26" s="122"/>
      <c r="X26" s="123"/>
      <c r="Y26" s="124"/>
      <c r="Z26" s="124"/>
      <c r="AA26" s="123"/>
      <c r="AB26" s="123"/>
      <c r="AC26" s="123"/>
      <c r="AD26" s="123"/>
      <c r="AE26" s="123"/>
      <c r="AF26" s="123"/>
      <c r="AG26" s="123"/>
      <c r="AH26" s="123"/>
      <c r="AI26" s="123"/>
      <c r="AJ26" s="123"/>
      <c r="AK26" s="123"/>
      <c r="AL26" s="122"/>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row>
    <row r="27" spans="1:248" ht="12.75">
      <c r="A27" s="120"/>
      <c r="B27" s="121"/>
      <c r="C27" s="121"/>
      <c r="D27" s="121"/>
      <c r="E27" s="121"/>
      <c r="F27" s="121"/>
      <c r="G27" s="121"/>
      <c r="H27" s="122"/>
      <c r="I27" s="121"/>
      <c r="J27" s="124"/>
      <c r="K27" s="122"/>
      <c r="L27" s="123"/>
      <c r="M27" s="124"/>
      <c r="N27" s="122"/>
      <c r="O27" s="123"/>
      <c r="P27" s="124"/>
      <c r="Q27" s="122"/>
      <c r="R27" s="123"/>
      <c r="S27" s="124"/>
      <c r="T27" s="122"/>
      <c r="U27" s="123"/>
      <c r="V27" s="124"/>
      <c r="W27" s="122"/>
      <c r="X27" s="123"/>
      <c r="Y27" s="124"/>
      <c r="Z27" s="124"/>
      <c r="AA27" s="123"/>
      <c r="AB27" s="123"/>
      <c r="AC27" s="123"/>
      <c r="AD27" s="123"/>
      <c r="AE27" s="123"/>
      <c r="AF27" s="123"/>
      <c r="AG27" s="123"/>
      <c r="AH27" s="123"/>
      <c r="AI27" s="123"/>
      <c r="AJ27" s="123"/>
      <c r="AK27" s="123"/>
      <c r="AL27" s="122"/>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row>
    <row r="28" spans="1:248" ht="12.75">
      <c r="A28" s="120"/>
      <c r="B28" s="121"/>
      <c r="C28" s="121"/>
      <c r="D28" s="121"/>
      <c r="E28" s="121"/>
      <c r="F28" s="121"/>
      <c r="G28" s="121"/>
      <c r="H28" s="122"/>
      <c r="I28" s="123"/>
      <c r="J28" s="124"/>
      <c r="K28" s="122"/>
      <c r="L28" s="123"/>
      <c r="M28" s="124"/>
      <c r="N28" s="122"/>
      <c r="O28" s="123"/>
      <c r="P28" s="124"/>
      <c r="Q28" s="122"/>
      <c r="R28" s="123"/>
      <c r="S28" s="124"/>
      <c r="T28" s="122"/>
      <c r="U28" s="123"/>
      <c r="V28" s="124"/>
      <c r="W28" s="122"/>
      <c r="X28" s="123"/>
      <c r="Y28" s="124"/>
      <c r="Z28" s="124"/>
      <c r="AA28" s="123"/>
      <c r="AB28" s="123"/>
      <c r="AC28" s="123"/>
      <c r="AD28" s="123"/>
      <c r="AE28" s="123"/>
      <c r="AF28" s="123"/>
      <c r="AG28" s="123"/>
      <c r="AH28" s="123"/>
      <c r="AI28" s="123"/>
      <c r="AJ28" s="123"/>
      <c r="AK28" s="123"/>
      <c r="AL28" s="122"/>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row>
    <row r="29" spans="1:248" ht="12.75">
      <c r="A29" s="120"/>
      <c r="B29" s="121"/>
      <c r="C29" s="121"/>
      <c r="D29" s="121"/>
      <c r="E29" s="121"/>
      <c r="F29" s="121"/>
      <c r="G29" s="121"/>
      <c r="H29" s="122"/>
      <c r="I29" s="123"/>
      <c r="J29" s="124"/>
      <c r="K29" s="122"/>
      <c r="L29" s="123"/>
      <c r="M29" s="124"/>
      <c r="N29" s="122"/>
      <c r="O29" s="123"/>
      <c r="P29" s="124"/>
      <c r="Q29" s="122"/>
      <c r="R29" s="123"/>
      <c r="S29" s="124"/>
      <c r="T29" s="122"/>
      <c r="U29" s="123"/>
      <c r="V29" s="124"/>
      <c r="W29" s="122"/>
      <c r="X29" s="123"/>
      <c r="Y29" s="124"/>
      <c r="Z29" s="124"/>
      <c r="AA29" s="123"/>
      <c r="AB29" s="123"/>
      <c r="AC29" s="123"/>
      <c r="AD29" s="123"/>
      <c r="AE29" s="123"/>
      <c r="AF29" s="123"/>
      <c r="AG29" s="123"/>
      <c r="AH29" s="123"/>
      <c r="AI29" s="123"/>
      <c r="AJ29" s="123"/>
      <c r="AK29" s="123"/>
      <c r="AL29" s="122"/>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6"/>
      <c r="GA29" s="126"/>
      <c r="GB29" s="126"/>
      <c r="GC29" s="126"/>
      <c r="GD29" s="126"/>
      <c r="GE29" s="126"/>
      <c r="GF29" s="126"/>
      <c r="GG29" s="126"/>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row>
    <row r="30" spans="1:248" ht="12.75">
      <c r="A30" s="127"/>
      <c r="B30" s="127"/>
      <c r="C30" s="127" t="s">
        <v>49</v>
      </c>
      <c r="D30" s="128"/>
      <c r="E30" s="128"/>
      <c r="F30" s="128"/>
      <c r="G30" s="128"/>
      <c r="H30" s="128"/>
      <c r="I30" s="128"/>
      <c r="J30" s="128"/>
      <c r="K30" s="128"/>
      <c r="L30" s="128"/>
      <c r="M30" s="124"/>
      <c r="N30" s="122"/>
      <c r="O30" s="123"/>
      <c r="P30" s="124"/>
      <c r="Q30" s="122"/>
      <c r="R30" s="123"/>
      <c r="S30" s="124"/>
      <c r="T30" s="122"/>
      <c r="U30" s="123"/>
      <c r="V30" s="122"/>
      <c r="W30" s="122"/>
      <c r="X30" s="123"/>
      <c r="Y30" s="124"/>
      <c r="Z30" s="122"/>
      <c r="AA30" s="123"/>
      <c r="AB30" s="123"/>
      <c r="AC30" s="123"/>
      <c r="AD30" s="123"/>
      <c r="AE30" s="123"/>
      <c r="AF30" s="123"/>
      <c r="AG30" s="123"/>
      <c r="AH30" s="123"/>
      <c r="AI30" s="123"/>
      <c r="AJ30" s="123"/>
      <c r="AK30" s="123"/>
      <c r="AL30" s="122"/>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25"/>
      <c r="EE30" s="125"/>
      <c r="EF30" s="125"/>
      <c r="EG30" s="125"/>
      <c r="EH30" s="125"/>
      <c r="EI30" s="125"/>
      <c r="EJ30" s="125"/>
      <c r="EK30" s="125"/>
      <c r="EL30" s="125"/>
      <c r="EM30" s="125"/>
      <c r="EN30" s="125"/>
      <c r="EO30" s="125"/>
      <c r="EP30" s="125"/>
      <c r="EQ30" s="125"/>
      <c r="ER30" s="125"/>
      <c r="ES30" s="125"/>
      <c r="ET30" s="125"/>
      <c r="EU30" s="125"/>
      <c r="EV30" s="125"/>
      <c r="EW30" s="125"/>
      <c r="EX30" s="125"/>
      <c r="EY30" s="125"/>
      <c r="EZ30" s="125"/>
      <c r="FA30" s="125"/>
      <c r="FB30" s="125"/>
      <c r="FC30" s="125"/>
      <c r="FD30" s="125"/>
      <c r="FE30" s="125"/>
      <c r="FF30" s="125"/>
      <c r="FG30" s="125"/>
      <c r="FH30" s="125"/>
      <c r="FI30" s="125"/>
      <c r="FJ30" s="125"/>
      <c r="FK30" s="125"/>
      <c r="FL30" s="125"/>
      <c r="FM30" s="125"/>
      <c r="FN30" s="125"/>
      <c r="FO30" s="125"/>
      <c r="FP30" s="125"/>
      <c r="FQ30" s="125"/>
      <c r="FR30" s="125"/>
      <c r="FS30" s="125"/>
      <c r="FT30" s="125"/>
      <c r="FU30" s="125"/>
      <c r="FV30" s="125"/>
      <c r="FW30" s="125"/>
      <c r="FX30" s="125"/>
      <c r="FY30" s="125"/>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row>
    <row r="31" ht="12.75" customHeight="1"/>
    <row r="32" ht="12.75" customHeight="1"/>
    <row r="33" ht="12.75" customHeight="1"/>
    <row r="34" ht="12.75" customHeight="1"/>
    <row r="35" ht="12.75" customHeight="1"/>
  </sheetData>
  <sheetProtection/>
  <protectedRanges>
    <protectedRange sqref="N26:N30" name="Diapazons4_1"/>
    <protectedRange sqref="R26:Z30" name="Diapazons2_1"/>
    <protectedRange sqref="I26:I30 M26:N30 A26:F30" name="Diapazons1_9_2_1"/>
    <protectedRange sqref="L26:L30" name="Diapazons3_1"/>
  </protectedRanges>
  <mergeCells count="63">
    <mergeCell ref="A22:A23"/>
    <mergeCell ref="AH22:AH23"/>
    <mergeCell ref="AI22:AI23"/>
    <mergeCell ref="AJ22:AJ23"/>
    <mergeCell ref="AK22:AK23"/>
    <mergeCell ref="B1:AL1"/>
    <mergeCell ref="AL22:AL23"/>
    <mergeCell ref="AI16:AI17"/>
    <mergeCell ref="AJ16:AJ17"/>
    <mergeCell ref="AK16:AK17"/>
    <mergeCell ref="AL18:AL19"/>
    <mergeCell ref="A16:A17"/>
    <mergeCell ref="AH16:AH17"/>
    <mergeCell ref="A20:A21"/>
    <mergeCell ref="AH20:AH21"/>
    <mergeCell ref="AI20:AI21"/>
    <mergeCell ref="AJ20:AJ21"/>
    <mergeCell ref="AK20:AK21"/>
    <mergeCell ref="AL20:AL21"/>
    <mergeCell ref="AL16:AL17"/>
    <mergeCell ref="A12:A13"/>
    <mergeCell ref="A18:A19"/>
    <mergeCell ref="AH18:AH19"/>
    <mergeCell ref="AI18:AI19"/>
    <mergeCell ref="AJ18:AJ19"/>
    <mergeCell ref="AK18:AK19"/>
    <mergeCell ref="A14:A15"/>
    <mergeCell ref="AH14:AH15"/>
    <mergeCell ref="AI14:AI15"/>
    <mergeCell ref="AJ14:AJ15"/>
    <mergeCell ref="AK14:AK15"/>
    <mergeCell ref="AL14:AL15"/>
    <mergeCell ref="AH12:AH13"/>
    <mergeCell ref="AI12:AI13"/>
    <mergeCell ref="AJ12:AJ13"/>
    <mergeCell ref="AK12:AK13"/>
    <mergeCell ref="AL12:AL13"/>
    <mergeCell ref="A10:A11"/>
    <mergeCell ref="AH10:AH11"/>
    <mergeCell ref="AI10:AI11"/>
    <mergeCell ref="AJ10:AJ11"/>
    <mergeCell ref="AK10:AK11"/>
    <mergeCell ref="AL10:AL11"/>
    <mergeCell ref="A8:A9"/>
    <mergeCell ref="AH8:AH9"/>
    <mergeCell ref="AI8:AI9"/>
    <mergeCell ref="AJ8:AJ9"/>
    <mergeCell ref="AK8:AK9"/>
    <mergeCell ref="AL8:AL9"/>
    <mergeCell ref="AL4:AL5"/>
    <mergeCell ref="A6:A7"/>
    <mergeCell ref="AH6:AH7"/>
    <mergeCell ref="AI6:AI7"/>
    <mergeCell ref="AJ6:AJ7"/>
    <mergeCell ref="AK6:AK7"/>
    <mergeCell ref="AL6:AL7"/>
    <mergeCell ref="AE3:AG3"/>
    <mergeCell ref="AI3:AK3"/>
    <mergeCell ref="A4:A5"/>
    <mergeCell ref="AH4:AH5"/>
    <mergeCell ref="AI4:AI5"/>
    <mergeCell ref="AJ4:AJ5"/>
    <mergeCell ref="AK4:AK5"/>
  </mergeCells>
  <conditionalFormatting sqref="G26:G29">
    <cfRule type="expression" priority="93" dxfId="0" stopIfTrue="1">
      <formula>A26=0</formula>
    </cfRule>
  </conditionalFormatting>
  <conditionalFormatting sqref="H26:H29">
    <cfRule type="expression" priority="92" dxfId="0" stopIfTrue="1">
      <formula>A26=0</formula>
    </cfRule>
  </conditionalFormatting>
  <conditionalFormatting sqref="J26:J29">
    <cfRule type="expression" priority="91" dxfId="0" stopIfTrue="1">
      <formula>A26=0</formula>
    </cfRule>
  </conditionalFormatting>
  <conditionalFormatting sqref="R26:R30">
    <cfRule type="expression" priority="89" dxfId="0" stopIfTrue="1">
      <formula>A26=0</formula>
    </cfRule>
    <cfRule type="expression" priority="90" dxfId="29" stopIfTrue="1">
      <formula>R26=99</formula>
    </cfRule>
  </conditionalFormatting>
  <conditionalFormatting sqref="O26:O30 AA26:AA30">
    <cfRule type="expression" priority="88" dxfId="0" stopIfTrue="1">
      <formula>A26=0</formula>
    </cfRule>
  </conditionalFormatting>
  <conditionalFormatting sqref="P26:P30">
    <cfRule type="expression" priority="87" dxfId="0" stopIfTrue="1">
      <formula>A26=0</formula>
    </cfRule>
  </conditionalFormatting>
  <conditionalFormatting sqref="S26:S30">
    <cfRule type="expression" priority="86" dxfId="0" stopIfTrue="1">
      <formula>A26=0</formula>
    </cfRule>
  </conditionalFormatting>
  <conditionalFormatting sqref="W26:W30">
    <cfRule type="expression" priority="85" dxfId="0" stopIfTrue="1">
      <formula>A26=0</formula>
    </cfRule>
  </conditionalFormatting>
  <conditionalFormatting sqref="Y26:Y30">
    <cfRule type="expression" priority="84" dxfId="0" stopIfTrue="1">
      <formula>A26=0</formula>
    </cfRule>
  </conditionalFormatting>
  <conditionalFormatting sqref="D26:D29">
    <cfRule type="expression" priority="81" dxfId="21" stopIfTrue="1">
      <formula>L26=1</formula>
    </cfRule>
    <cfRule type="expression" priority="82" dxfId="20" stopIfTrue="1">
      <formula>L26=2</formula>
    </cfRule>
    <cfRule type="expression" priority="83" dxfId="19" stopIfTrue="1">
      <formula>L26=3</formula>
    </cfRule>
  </conditionalFormatting>
  <conditionalFormatting sqref="T26:T30">
    <cfRule type="expression" priority="79" dxfId="0" stopIfTrue="1">
      <formula>A26=0</formula>
    </cfRule>
    <cfRule type="expression" priority="80" dxfId="13" stopIfTrue="1">
      <formula>T26=99</formula>
    </cfRule>
  </conditionalFormatting>
  <conditionalFormatting sqref="V26:V29">
    <cfRule type="expression" priority="77" dxfId="16" stopIfTrue="1">
      <formula>A26=0</formula>
    </cfRule>
    <cfRule type="expression" priority="78" dxfId="13" stopIfTrue="1">
      <formula>V26=99</formula>
    </cfRule>
  </conditionalFormatting>
  <conditionalFormatting sqref="X26:X30">
    <cfRule type="expression" priority="75" dxfId="0" stopIfTrue="1">
      <formula>A26=0</formula>
    </cfRule>
    <cfRule type="expression" priority="76" dxfId="13" stopIfTrue="1">
      <formula>X26=99</formula>
    </cfRule>
  </conditionalFormatting>
  <conditionalFormatting sqref="Z26:Z29">
    <cfRule type="expression" priority="73" dxfId="12" stopIfTrue="1">
      <formula>A26=0</formula>
    </cfRule>
    <cfRule type="expression" priority="74" dxfId="11" stopIfTrue="1">
      <formula>Z26=99</formula>
    </cfRule>
  </conditionalFormatting>
  <conditionalFormatting sqref="M26:M30">
    <cfRule type="expression" priority="72" dxfId="0" stopIfTrue="1">
      <formula>A26=0</formula>
    </cfRule>
  </conditionalFormatting>
  <conditionalFormatting sqref="L26:L29">
    <cfRule type="cellIs" priority="69" dxfId="21" operator="equal" stopIfTrue="1">
      <formula>1</formula>
    </cfRule>
    <cfRule type="cellIs" priority="70" dxfId="20" operator="equal" stopIfTrue="1">
      <formula>2</formula>
    </cfRule>
    <cfRule type="cellIs" priority="71" dxfId="19" operator="equal" stopIfTrue="1">
      <formula>3</formula>
    </cfRule>
  </conditionalFormatting>
  <conditionalFormatting sqref="G26:G28">
    <cfRule type="expression" priority="68" dxfId="0" stopIfTrue="1">
      <formula>A26=0</formula>
    </cfRule>
  </conditionalFormatting>
  <conditionalFormatting sqref="H26:H29">
    <cfRule type="expression" priority="67" dxfId="0" stopIfTrue="1">
      <formula>A26=0</formula>
    </cfRule>
  </conditionalFormatting>
  <conditionalFormatting sqref="J26:J28">
    <cfRule type="expression" priority="66" dxfId="0" stopIfTrue="1">
      <formula>A26=0</formula>
    </cfRule>
  </conditionalFormatting>
  <conditionalFormatting sqref="R26:R28">
    <cfRule type="expression" priority="64" dxfId="0" stopIfTrue="1">
      <formula>A26=0</formula>
    </cfRule>
    <cfRule type="expression" priority="65" dxfId="29" stopIfTrue="1">
      <formula>R26=99</formula>
    </cfRule>
  </conditionalFormatting>
  <conditionalFormatting sqref="O26:O28">
    <cfRule type="expression" priority="63" dxfId="0" stopIfTrue="1">
      <formula>A26=0</formula>
    </cfRule>
  </conditionalFormatting>
  <conditionalFormatting sqref="P26:P28">
    <cfRule type="expression" priority="62" dxfId="0" stopIfTrue="1">
      <formula>A26=0</formula>
    </cfRule>
  </conditionalFormatting>
  <conditionalFormatting sqref="Q26:Q30">
    <cfRule type="expression" priority="61" dxfId="0" stopIfTrue="1">
      <formula>A26=0</formula>
    </cfRule>
  </conditionalFormatting>
  <conditionalFormatting sqref="S26:S28">
    <cfRule type="expression" priority="60" dxfId="0" stopIfTrue="1">
      <formula>A26=0</formula>
    </cfRule>
  </conditionalFormatting>
  <conditionalFormatting sqref="U26:U30">
    <cfRule type="expression" priority="59" dxfId="0" stopIfTrue="1">
      <formula>A26=0</formula>
    </cfRule>
  </conditionalFormatting>
  <conditionalFormatting sqref="W26:W28">
    <cfRule type="expression" priority="58" dxfId="0" stopIfTrue="1">
      <formula>A26=0</formula>
    </cfRule>
  </conditionalFormatting>
  <conditionalFormatting sqref="Y26:Y28">
    <cfRule type="expression" priority="57" dxfId="0" stopIfTrue="1">
      <formula>A26=0</formula>
    </cfRule>
  </conditionalFormatting>
  <conditionalFormatting sqref="D26:D28">
    <cfRule type="expression" priority="54" dxfId="21" stopIfTrue="1">
      <formula>L26=1</formula>
    </cfRule>
    <cfRule type="expression" priority="55" dxfId="20" stopIfTrue="1">
      <formula>L26=2</formula>
    </cfRule>
    <cfRule type="expression" priority="56" dxfId="19" stopIfTrue="1">
      <formula>L26=3</formula>
    </cfRule>
  </conditionalFormatting>
  <conditionalFormatting sqref="T26:T28">
    <cfRule type="expression" priority="52" dxfId="0" stopIfTrue="1">
      <formula>A26=0</formula>
    </cfRule>
    <cfRule type="expression" priority="53" dxfId="13" stopIfTrue="1">
      <formula>T26=99</formula>
    </cfRule>
  </conditionalFormatting>
  <conditionalFormatting sqref="V26:V28">
    <cfRule type="expression" priority="50" dxfId="16" stopIfTrue="1">
      <formula>A26=0</formula>
    </cfRule>
    <cfRule type="expression" priority="51" dxfId="13" stopIfTrue="1">
      <formula>V26=99</formula>
    </cfRule>
  </conditionalFormatting>
  <conditionalFormatting sqref="X26:X28">
    <cfRule type="expression" priority="48" dxfId="0" stopIfTrue="1">
      <formula>A26=0</formula>
    </cfRule>
    <cfRule type="expression" priority="49" dxfId="13" stopIfTrue="1">
      <formula>X26=99</formula>
    </cfRule>
  </conditionalFormatting>
  <conditionalFormatting sqref="Z26:Z28">
    <cfRule type="expression" priority="46" dxfId="12" stopIfTrue="1">
      <formula>A26=0</formula>
    </cfRule>
    <cfRule type="expression" priority="47" dxfId="11" stopIfTrue="1">
      <formula>Z26=99</formula>
    </cfRule>
  </conditionalFormatting>
  <conditionalFormatting sqref="M26:M28">
    <cfRule type="expression" priority="45" dxfId="0" stopIfTrue="1">
      <formula>A26=0</formula>
    </cfRule>
  </conditionalFormatting>
  <conditionalFormatting sqref="G26:G29">
    <cfRule type="expression" priority="44" dxfId="0" stopIfTrue="1">
      <formula>A26=0</formula>
    </cfRule>
  </conditionalFormatting>
  <conditionalFormatting sqref="H26:H29">
    <cfRule type="expression" priority="43" dxfId="0" stopIfTrue="1">
      <formula>A26=0</formula>
    </cfRule>
  </conditionalFormatting>
  <conditionalFormatting sqref="J26:J29">
    <cfRule type="expression" priority="42" dxfId="0" stopIfTrue="1">
      <formula>A26=0</formula>
    </cfRule>
  </conditionalFormatting>
  <conditionalFormatting sqref="R26:R30">
    <cfRule type="expression" priority="40" dxfId="0" stopIfTrue="1">
      <formula>A26=0</formula>
    </cfRule>
    <cfRule type="expression" priority="41" dxfId="29" stopIfTrue="1">
      <formula>R26=99</formula>
    </cfRule>
  </conditionalFormatting>
  <conditionalFormatting sqref="O26:O30">
    <cfRule type="expression" priority="39" dxfId="0" stopIfTrue="1">
      <formula>A26=0</formula>
    </cfRule>
  </conditionalFormatting>
  <conditionalFormatting sqref="P26:P30">
    <cfRule type="expression" priority="38" dxfId="0" stopIfTrue="1">
      <formula>A26=0</formula>
    </cfRule>
  </conditionalFormatting>
  <conditionalFormatting sqref="Q26:Q30">
    <cfRule type="expression" priority="37" dxfId="0" stopIfTrue="1">
      <formula>A26=0</formula>
    </cfRule>
  </conditionalFormatting>
  <conditionalFormatting sqref="S26:S30">
    <cfRule type="expression" priority="36" dxfId="0" stopIfTrue="1">
      <formula>A26=0</formula>
    </cfRule>
  </conditionalFormatting>
  <conditionalFormatting sqref="U26:U30">
    <cfRule type="expression" priority="35" dxfId="0" stopIfTrue="1">
      <formula>A26=0</formula>
    </cfRule>
  </conditionalFormatting>
  <conditionalFormatting sqref="W26:W30">
    <cfRule type="expression" priority="34" dxfId="0" stopIfTrue="1">
      <formula>A26=0</formula>
    </cfRule>
  </conditionalFormatting>
  <conditionalFormatting sqref="Y26:Y30">
    <cfRule type="expression" priority="33" dxfId="0" stopIfTrue="1">
      <formula>A26=0</formula>
    </cfRule>
  </conditionalFormatting>
  <conditionalFormatting sqref="D26:D29">
    <cfRule type="expression" priority="30" dxfId="21" stopIfTrue="1">
      <formula>L26=1</formula>
    </cfRule>
    <cfRule type="expression" priority="31" dxfId="20" stopIfTrue="1">
      <formula>L26=2</formula>
    </cfRule>
    <cfRule type="expression" priority="32" dxfId="19" stopIfTrue="1">
      <formula>L26=3</formula>
    </cfRule>
  </conditionalFormatting>
  <conditionalFormatting sqref="T26:T30">
    <cfRule type="expression" priority="28" dxfId="0" stopIfTrue="1">
      <formula>A26=0</formula>
    </cfRule>
    <cfRule type="expression" priority="29" dxfId="13" stopIfTrue="1">
      <formula>T26=99</formula>
    </cfRule>
  </conditionalFormatting>
  <conditionalFormatting sqref="V26:V29">
    <cfRule type="expression" priority="26" dxfId="16" stopIfTrue="1">
      <formula>A26=0</formula>
    </cfRule>
    <cfRule type="expression" priority="27" dxfId="13" stopIfTrue="1">
      <formula>V26=99</formula>
    </cfRule>
  </conditionalFormatting>
  <conditionalFormatting sqref="X26:X30">
    <cfRule type="expression" priority="24" dxfId="0" stopIfTrue="1">
      <formula>A26=0</formula>
    </cfRule>
    <cfRule type="expression" priority="25" dxfId="13" stopIfTrue="1">
      <formula>X26=99</formula>
    </cfRule>
  </conditionalFormatting>
  <conditionalFormatting sqref="Z26:Z29">
    <cfRule type="expression" priority="22" dxfId="12" stopIfTrue="1">
      <formula>A26=0</formula>
    </cfRule>
    <cfRule type="expression" priority="23" dxfId="11" stopIfTrue="1">
      <formula>Z26=99</formula>
    </cfRule>
  </conditionalFormatting>
  <conditionalFormatting sqref="M26:M30">
    <cfRule type="expression" priority="21" dxfId="0" stopIfTrue="1">
      <formula>A26=0</formula>
    </cfRule>
  </conditionalFormatting>
  <conditionalFormatting sqref="V26:V29">
    <cfRule type="expression" priority="20" dxfId="0" stopIfTrue="1">
      <formula>FJ26=0</formula>
    </cfRule>
  </conditionalFormatting>
  <conditionalFormatting sqref="Z26:Z29">
    <cfRule type="expression" priority="19" dxfId="0" stopIfTrue="1">
      <formula>FN26=0</formula>
    </cfRule>
  </conditionalFormatting>
  <conditionalFormatting sqref="F27">
    <cfRule type="expression" priority="18" dxfId="0" stopIfTrue="1">
      <formula>A27=0</formula>
    </cfRule>
  </conditionalFormatting>
  <conditionalFormatting sqref="I27">
    <cfRule type="expression" priority="17" dxfId="0" stopIfTrue="1">
      <formula>E27=0</formula>
    </cfRule>
  </conditionalFormatting>
  <conditionalFormatting sqref="E27">
    <cfRule type="expression" priority="94" dxfId="0" stopIfTrue="1">
      <formula>FO27=0</formula>
    </cfRule>
  </conditionalFormatting>
  <conditionalFormatting sqref="AB26:AK26 AJ30:AK30 AK27:AK29 AB30:AF30 AB27:AE29">
    <cfRule type="expression" priority="95" dxfId="0" stopIfTrue="1">
      <formula>Q26=0</formula>
    </cfRule>
  </conditionalFormatting>
  <conditionalFormatting sqref="AG30:AI30">
    <cfRule type="expression" priority="16" dxfId="0" stopIfTrue="1">
      <formula>V30=0</formula>
    </cfRule>
  </conditionalFormatting>
  <conditionalFormatting sqref="AF27:AJ29">
    <cfRule type="expression" priority="15" dxfId="0" stopIfTrue="1">
      <formula>U27=0</formula>
    </cfRule>
  </conditionalFormatting>
  <conditionalFormatting sqref="AL25:AL30">
    <cfRule type="expression" priority="13" dxfId="0" stopIfTrue="1">
      <formula>S25=0</formula>
    </cfRule>
    <cfRule type="expression" priority="14" dxfId="13" stopIfTrue="1">
      <formula>AL25=99</formula>
    </cfRule>
  </conditionalFormatting>
  <conditionalFormatting sqref="AL25:AL30">
    <cfRule type="expression" priority="11" dxfId="0" stopIfTrue="1">
      <formula>S25=0</formula>
    </cfRule>
    <cfRule type="expression" priority="12" dxfId="13" stopIfTrue="1">
      <formula>AL25=99</formula>
    </cfRule>
  </conditionalFormatting>
  <conditionalFormatting sqref="AL25:AL30">
    <cfRule type="expression" priority="9" dxfId="0" stopIfTrue="1">
      <formula>S25=0</formula>
    </cfRule>
    <cfRule type="expression" priority="10" dxfId="13" stopIfTrue="1">
      <formula>AL25=99</formula>
    </cfRule>
  </conditionalFormatting>
  <conditionalFormatting sqref="V30">
    <cfRule type="expression" priority="7" dxfId="0" stopIfTrue="1">
      <formula>C30=0</formula>
    </cfRule>
    <cfRule type="expression" priority="8" dxfId="13" stopIfTrue="1">
      <formula>V30=99</formula>
    </cfRule>
  </conditionalFormatting>
  <conditionalFormatting sqref="V30">
    <cfRule type="expression" priority="5" dxfId="0" stopIfTrue="1">
      <formula>C30=0</formula>
    </cfRule>
    <cfRule type="expression" priority="6" dxfId="13" stopIfTrue="1">
      <formula>V30=99</formula>
    </cfRule>
  </conditionalFormatting>
  <conditionalFormatting sqref="Z30">
    <cfRule type="expression" priority="3" dxfId="0" stopIfTrue="1">
      <formula>G30=0</formula>
    </cfRule>
    <cfRule type="expression" priority="4" dxfId="13" stopIfTrue="1">
      <formula>Z30=99</formula>
    </cfRule>
  </conditionalFormatting>
  <conditionalFormatting sqref="Z30">
    <cfRule type="expression" priority="1" dxfId="0" stopIfTrue="1">
      <formula>G30=0</formula>
    </cfRule>
    <cfRule type="expression" priority="2" dxfId="13" stopIfTrue="1">
      <formula>Z30=99</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11"/>
  </sheetPr>
  <dimension ref="A1:IV40"/>
  <sheetViews>
    <sheetView zoomScalePageLayoutView="0" workbookViewId="0" topLeftCell="A1">
      <selection activeCell="B18" sqref="B18"/>
    </sheetView>
  </sheetViews>
  <sheetFormatPr defaultColWidth="9.140625" defaultRowHeight="12.75"/>
  <cols>
    <col min="1" max="1" width="3.8515625" style="0" customWidth="1"/>
    <col min="2" max="2" width="19.8515625" style="0" customWidth="1"/>
    <col min="3" max="3" width="12.8515625" style="0" customWidth="1"/>
    <col min="4" max="4" width="5.7109375" style="0" customWidth="1"/>
    <col min="5" max="7" width="5.28125" style="0" customWidth="1"/>
    <col min="8" max="8" width="6.57421875" style="0" customWidth="1"/>
    <col min="9" max="9" width="5.28125" style="0" customWidth="1"/>
    <col min="10" max="12" width="3.7109375" style="0" customWidth="1"/>
    <col min="13" max="15" width="5.7109375" style="0" customWidth="1"/>
    <col min="16" max="37" width="3.7109375" style="0" customWidth="1"/>
    <col min="38" max="38" width="2.7109375" style="114" customWidth="1"/>
    <col min="39" max="39" width="5.8515625" style="114" hidden="1" customWidth="1"/>
    <col min="40" max="40" width="2.7109375" style="114" customWidth="1"/>
    <col min="41" max="51" width="4.7109375" style="0" customWidth="1"/>
    <col min="52" max="52" width="2.7109375" style="0" customWidth="1"/>
    <col min="53" max="63" width="4.7109375" style="0" customWidth="1"/>
    <col min="64" max="64" width="6.7109375" style="0" customWidth="1"/>
    <col min="65" max="67" width="7.7109375" style="0" customWidth="1"/>
  </cols>
  <sheetData>
    <row r="1" spans="1:68" ht="18.75" customHeight="1">
      <c r="A1" s="574" t="s">
        <v>231</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I1" s="1"/>
      <c r="AJ1" s="1"/>
      <c r="AK1" s="1"/>
      <c r="AL1" s="2"/>
      <c r="AM1" s="2"/>
      <c r="AN1" s="2"/>
      <c r="AO1" s="575" t="s">
        <v>0</v>
      </c>
      <c r="AP1" s="576"/>
      <c r="AQ1" s="3">
        <f>SUM(MAX(L5:L22)*2)</f>
        <v>18</v>
      </c>
      <c r="AR1" s="575" t="s">
        <v>1</v>
      </c>
      <c r="AS1" s="576"/>
      <c r="AT1" s="576"/>
      <c r="AU1" s="4">
        <f>SUM(AQ1/100*65)</f>
        <v>11.7</v>
      </c>
      <c r="AV1" s="577" t="s">
        <v>2</v>
      </c>
      <c r="AW1" s="578"/>
      <c r="AX1" s="5">
        <f>MAX(L5:L22)</f>
        <v>9</v>
      </c>
      <c r="AY1" s="6"/>
      <c r="AZ1" s="1"/>
      <c r="BA1" s="1"/>
      <c r="BB1" s="1"/>
      <c r="BC1" s="6"/>
      <c r="BD1" s="6"/>
      <c r="BE1" s="6"/>
      <c r="BF1" s="6"/>
      <c r="BG1" s="6"/>
      <c r="BH1" s="6"/>
      <c r="BI1" s="6"/>
      <c r="BJ1" s="6"/>
      <c r="BK1" s="6"/>
      <c r="BL1" s="6"/>
      <c r="BM1" s="6"/>
      <c r="BN1" s="6"/>
      <c r="BO1" s="6"/>
      <c r="BP1" s="7"/>
    </row>
    <row r="2" spans="1:68" ht="25.5">
      <c r="A2" s="574"/>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8"/>
      <c r="AI2" s="8"/>
      <c r="AJ2" s="8"/>
      <c r="AK2" s="8"/>
      <c r="AL2" s="9"/>
      <c r="AM2" s="9"/>
      <c r="AN2" s="9"/>
      <c r="AO2" s="6"/>
      <c r="AP2" s="6"/>
      <c r="AQ2" s="6"/>
      <c r="AR2" s="6"/>
      <c r="AS2" s="6"/>
      <c r="AT2" s="6"/>
      <c r="AU2" s="6"/>
      <c r="AV2" s="6"/>
      <c r="AW2" s="6"/>
      <c r="AX2" s="6"/>
      <c r="AY2" s="6"/>
      <c r="AZ2" s="1"/>
      <c r="BA2" s="1"/>
      <c r="BB2" s="1"/>
      <c r="BC2" s="6"/>
      <c r="BD2" s="6"/>
      <c r="BE2" s="6"/>
      <c r="BF2" s="6"/>
      <c r="BG2" s="6"/>
      <c r="BH2" s="6"/>
      <c r="BI2" s="6"/>
      <c r="BJ2" s="6"/>
      <c r="BK2" s="6"/>
      <c r="BL2" s="6"/>
      <c r="BM2" s="6"/>
      <c r="BN2" s="6"/>
      <c r="BO2" s="6"/>
      <c r="BP2" s="7"/>
    </row>
    <row r="3" spans="1:68" ht="15.75">
      <c r="A3" s="579" t="s">
        <v>230</v>
      </c>
      <c r="B3" s="579"/>
      <c r="C3" s="10"/>
      <c r="D3" s="567" t="s">
        <v>4</v>
      </c>
      <c r="E3" s="567"/>
      <c r="F3" s="567"/>
      <c r="G3" s="567"/>
      <c r="H3" s="11">
        <f>IF(A25&lt;12,0)+IF(A25=12,0.82)+IF(A25=13,0.83)+IF(A25=14,0.84)+IF(A25=15,0.85)+IF(A25=16,0.86)+IF(A25=17,0.87)+IF(A25=18,0.88)+IF(A25=19,0.89)+IF(A25=20,0.9)+IF(A25=21,0.91)+IF(A25=22,0.92)+IF(A25=23,0.93)+IF(A25=24,0.94)+IF(A25=25,0.95)+IF(A25=26,0.96)+IF(A25=27,0.97)+IF(A25=28,0.98)+IF(A25=29,0.99)+IF(A25=30,1)</f>
        <v>0.87</v>
      </c>
      <c r="I3" s="10"/>
      <c r="J3" s="10"/>
      <c r="K3" s="10"/>
      <c r="L3" s="10"/>
      <c r="M3" s="567" t="s">
        <v>5</v>
      </c>
      <c r="N3" s="567"/>
      <c r="O3" s="567"/>
      <c r="P3" s="567"/>
      <c r="Q3" s="568"/>
      <c r="R3" s="568"/>
      <c r="S3" s="568"/>
      <c r="T3" s="568"/>
      <c r="U3" s="568"/>
      <c r="V3" s="568"/>
      <c r="W3" s="568"/>
      <c r="X3" s="568"/>
      <c r="Y3" s="568"/>
      <c r="Z3" s="568"/>
      <c r="AA3" s="568"/>
      <c r="AB3" s="568"/>
      <c r="AC3" s="568"/>
      <c r="AD3" s="568"/>
      <c r="AE3" s="568"/>
      <c r="AF3" s="568"/>
      <c r="AG3" s="568"/>
      <c r="AH3" s="568"/>
      <c r="AI3" s="568"/>
      <c r="AJ3" s="568"/>
      <c r="AK3" s="568"/>
      <c r="AL3" s="12"/>
      <c r="AM3" s="12"/>
      <c r="AN3" s="12"/>
      <c r="AO3" s="571" t="s">
        <v>6</v>
      </c>
      <c r="AP3" s="571"/>
      <c r="AQ3" s="571"/>
      <c r="AR3" s="571"/>
      <c r="AS3" s="571"/>
      <c r="AT3" s="571"/>
      <c r="AU3" s="571"/>
      <c r="AV3" s="571"/>
      <c r="AW3" s="571"/>
      <c r="AX3" s="571"/>
      <c r="AY3" s="571"/>
      <c r="AZ3" s="1"/>
      <c r="BA3" s="571" t="s">
        <v>7</v>
      </c>
      <c r="BB3" s="571"/>
      <c r="BC3" s="571"/>
      <c r="BD3" s="571"/>
      <c r="BE3" s="571"/>
      <c r="BF3" s="571"/>
      <c r="BG3" s="571"/>
      <c r="BH3" s="571"/>
      <c r="BI3" s="571"/>
      <c r="BJ3" s="571"/>
      <c r="BK3" s="571"/>
      <c r="BL3" s="571"/>
      <c r="BM3" s="571"/>
      <c r="BN3" s="571"/>
      <c r="BO3" s="571"/>
      <c r="BP3" s="7"/>
    </row>
    <row r="4" spans="1:68" ht="24">
      <c r="A4" s="13" t="s">
        <v>8</v>
      </c>
      <c r="B4" s="14" t="s">
        <v>9</v>
      </c>
      <c r="C4" s="15" t="s">
        <v>10</v>
      </c>
      <c r="D4" s="16" t="s">
        <v>11</v>
      </c>
      <c r="E4" s="17" t="s">
        <v>12</v>
      </c>
      <c r="F4" s="18" t="s">
        <v>13</v>
      </c>
      <c r="G4" s="18" t="s">
        <v>14</v>
      </c>
      <c r="H4" s="18" t="s">
        <v>15</v>
      </c>
      <c r="I4" s="18" t="s">
        <v>16</v>
      </c>
      <c r="J4" s="18" t="s">
        <v>17</v>
      </c>
      <c r="K4" s="18" t="s">
        <v>18</v>
      </c>
      <c r="L4" s="18" t="s">
        <v>19</v>
      </c>
      <c r="M4" s="18" t="s">
        <v>20</v>
      </c>
      <c r="N4" s="18" t="s">
        <v>21</v>
      </c>
      <c r="O4" s="19" t="s">
        <v>22</v>
      </c>
      <c r="P4" s="572">
        <v>1</v>
      </c>
      <c r="Q4" s="573"/>
      <c r="R4" s="570">
        <v>2</v>
      </c>
      <c r="S4" s="566"/>
      <c r="T4" s="566">
        <v>3</v>
      </c>
      <c r="U4" s="566"/>
      <c r="V4" s="566">
        <v>4</v>
      </c>
      <c r="W4" s="566"/>
      <c r="X4" s="566">
        <v>5</v>
      </c>
      <c r="Y4" s="566"/>
      <c r="Z4" s="566">
        <v>6</v>
      </c>
      <c r="AA4" s="566"/>
      <c r="AB4" s="566">
        <v>7</v>
      </c>
      <c r="AC4" s="566"/>
      <c r="AD4" s="566">
        <v>8</v>
      </c>
      <c r="AE4" s="566"/>
      <c r="AF4" s="566">
        <v>9</v>
      </c>
      <c r="AG4" s="566"/>
      <c r="AH4" s="569">
        <v>10</v>
      </c>
      <c r="AI4" s="570"/>
      <c r="AJ4" s="569">
        <v>11</v>
      </c>
      <c r="AK4" s="570"/>
      <c r="AL4" s="20"/>
      <c r="AM4" s="20"/>
      <c r="AN4" s="20"/>
      <c r="AO4" s="21">
        <v>1</v>
      </c>
      <c r="AP4" s="21">
        <v>2</v>
      </c>
      <c r="AQ4" s="21">
        <v>3</v>
      </c>
      <c r="AR4" s="21">
        <v>4</v>
      </c>
      <c r="AS4" s="21">
        <v>5</v>
      </c>
      <c r="AT4" s="21">
        <v>6</v>
      </c>
      <c r="AU4" s="21">
        <v>7</v>
      </c>
      <c r="AV4" s="21">
        <v>8</v>
      </c>
      <c r="AW4" s="21">
        <v>9</v>
      </c>
      <c r="AX4" s="21">
        <v>10</v>
      </c>
      <c r="AY4" s="21">
        <v>11</v>
      </c>
      <c r="AZ4" s="22"/>
      <c r="BA4" s="21">
        <v>1</v>
      </c>
      <c r="BB4" s="21">
        <v>2</v>
      </c>
      <c r="BC4" s="21">
        <v>3</v>
      </c>
      <c r="BD4" s="21">
        <v>4</v>
      </c>
      <c r="BE4" s="21">
        <v>5</v>
      </c>
      <c r="BF4" s="21">
        <v>6</v>
      </c>
      <c r="BG4" s="21">
        <v>7</v>
      </c>
      <c r="BH4" s="21">
        <v>8</v>
      </c>
      <c r="BI4" s="21">
        <v>9</v>
      </c>
      <c r="BJ4" s="21">
        <v>10</v>
      </c>
      <c r="BK4" s="21">
        <v>11</v>
      </c>
      <c r="BL4" s="21" t="s">
        <v>23</v>
      </c>
      <c r="BM4" s="23" t="s">
        <v>24</v>
      </c>
      <c r="BN4" s="23" t="s">
        <v>25</v>
      </c>
      <c r="BO4" s="24" t="s">
        <v>26</v>
      </c>
      <c r="BP4" s="7"/>
    </row>
    <row r="5" spans="1:68" ht="15">
      <c r="A5" s="216">
        <v>1</v>
      </c>
      <c r="B5" s="440" t="s">
        <v>27</v>
      </c>
      <c r="C5" s="209" t="s">
        <v>45</v>
      </c>
      <c r="D5" s="441"/>
      <c r="E5" s="25">
        <f>IF(G5=0,0,IF(G5+F5&lt;1000,1000,G5+F5))</f>
        <v>1000</v>
      </c>
      <c r="F5" s="26">
        <f aca="true" t="shared" si="0" ref="F5:F22">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0</v>
      </c>
      <c r="G5" s="27">
        <v>1000</v>
      </c>
      <c r="H5" s="28">
        <f aca="true" t="shared" si="1" ref="H5:H22">IF(J5=0,0,(IF(IF($A$25&gt;=30,(SUM(31-J5)*$H$3),(SUM(30-J5)*$H$3))&lt;0,0,IF($A$25&gt;=30,(SUM(31-J5)*$H$3),(SUM(30-J5)*$H$3)))))</f>
        <v>12.18</v>
      </c>
      <c r="I5" s="29">
        <f>IF(M5=0,0,G5-M5)</f>
        <v>0</v>
      </c>
      <c r="J5" s="217">
        <v>16</v>
      </c>
      <c r="K5" s="115">
        <v>7</v>
      </c>
      <c r="L5" s="30">
        <v>8</v>
      </c>
      <c r="M5" s="31">
        <f aca="true" t="shared" si="2" ref="M5:M22">IF(L5=0,0,SUM(AO5:AY5)/L5)</f>
        <v>1000</v>
      </c>
      <c r="N5" s="29">
        <f aca="true" t="shared" si="3" ref="N5:N22">BL5</f>
        <v>67</v>
      </c>
      <c r="O5" s="32">
        <f aca="true" t="shared" si="4" ref="O5:O22">BO5</f>
        <v>67</v>
      </c>
      <c r="P5" s="33">
        <v>10</v>
      </c>
      <c r="Q5" s="34">
        <v>0</v>
      </c>
      <c r="R5" s="35">
        <v>99</v>
      </c>
      <c r="S5" s="34">
        <v>2</v>
      </c>
      <c r="T5" s="36">
        <v>11</v>
      </c>
      <c r="U5" s="37">
        <v>0</v>
      </c>
      <c r="V5" s="38">
        <v>16</v>
      </c>
      <c r="W5" s="37">
        <v>0</v>
      </c>
      <c r="X5" s="36">
        <v>7</v>
      </c>
      <c r="Y5" s="37">
        <v>1</v>
      </c>
      <c r="Z5" s="36">
        <v>17</v>
      </c>
      <c r="AA5" s="37">
        <v>0</v>
      </c>
      <c r="AB5" s="36">
        <v>15</v>
      </c>
      <c r="AC5" s="39">
        <v>0</v>
      </c>
      <c r="AD5" s="40">
        <v>5</v>
      </c>
      <c r="AE5" s="64">
        <v>2</v>
      </c>
      <c r="AF5" s="38">
        <v>12</v>
      </c>
      <c r="AG5" s="453">
        <v>2</v>
      </c>
      <c r="AH5" s="38">
        <v>99</v>
      </c>
      <c r="AI5" s="37">
        <v>0</v>
      </c>
      <c r="AJ5" s="36">
        <v>99</v>
      </c>
      <c r="AK5" s="37">
        <v>0</v>
      </c>
      <c r="AL5" s="42"/>
      <c r="AM5" s="43">
        <f>SUM(Q5+S5+U5+W5+Y5+AA5+AC5+AE5+AG5+AI5+AK5)</f>
        <v>7</v>
      </c>
      <c r="AN5" s="42"/>
      <c r="AO5" s="44">
        <f aca="true" t="shared" si="5" ref="AO5:AO22">IF(B5=0,0,IF(B5="BRIVS",0,(LOOKUP(P5,$A$5:$A$23,$G$5:$G$23))))</f>
        <v>1000</v>
      </c>
      <c r="AP5" s="45">
        <f aca="true" t="shared" si="6" ref="AP5:AP22">IF(B5=0,0,IF(B5="BRIVS",0,(LOOKUP(R5,$A$5:$A$23,$G$5:$G$23))))</f>
        <v>0</v>
      </c>
      <c r="AQ5" s="46">
        <f aca="true" t="shared" si="7" ref="AQ5:AQ22">IF(B5=0,0,IF(B5="BRIVS",0,(LOOKUP(T5,$A$5:$A$23,$G$5:$G$23))))</f>
        <v>1000</v>
      </c>
      <c r="AR5" s="45">
        <f aca="true" t="shared" si="8" ref="AR5:AR22">IF(B5=0,0,IF(B5="BRIVS",0,(LOOKUP(V5,$A$5:$A$23,$G$5:$G$23))))</f>
        <v>1000</v>
      </c>
      <c r="AS5" s="46">
        <f aca="true" t="shared" si="9" ref="AS5:AS22">IF(B5=0,0,IF(B5="BRIVS",0,(LOOKUP(X5,$A$5:$A$23,$G$5:$G$23))))</f>
        <v>1000</v>
      </c>
      <c r="AT5" s="46">
        <f aca="true" t="shared" si="10" ref="AT5:AT22">IF(B5=0,0,IF(B5="BRIVS",0,(LOOKUP(Z5,$A$5:$A$23,$G$5:$G$23))))</f>
        <v>1000</v>
      </c>
      <c r="AU5" s="46">
        <f aca="true" t="shared" si="11" ref="AU5:AU22">IF(B5=0,0,IF(B5="BRIVS",0,(LOOKUP(AB5,$A$5:$A$23,$G$5:$G$23))))</f>
        <v>1000</v>
      </c>
      <c r="AV5" s="46">
        <f aca="true" t="shared" si="12" ref="AV5:AV22">IF(B5=0,0,IF(B5="BRIVS",0,(LOOKUP(AD5,$A$5:$A$23,$G$5:$G$23))))</f>
        <v>1000</v>
      </c>
      <c r="AW5" s="45">
        <f aca="true" t="shared" si="13" ref="AW5:AW22">IF(B5=0,0,IF(B5="BRIVS",0,(LOOKUP(AF5,$A$5:$A$23,$G$5:$G$23))))</f>
        <v>1000</v>
      </c>
      <c r="AX5" s="46">
        <f aca="true" t="shared" si="14" ref="AX5:AX22">IF(B5=0,0,IF(B5="BRIVS",0,(LOOKUP(AH5,$A$5:$A$23,$G$5:$G$23))))</f>
        <v>0</v>
      </c>
      <c r="AY5" s="47">
        <f aca="true" t="shared" si="15" ref="AY5:AY22">IF(B5=0,0,IF(B5="BRIVS",0,(LOOKUP(AJ5,$A$5:$A$23,$G$5:$G$23))))</f>
        <v>0</v>
      </c>
      <c r="AZ5" s="1"/>
      <c r="BA5" s="48">
        <f aca="true" t="shared" si="16" ref="BA5:BA22">IF(P5=99,0,(LOOKUP($P5,$A$5:$A$24,$K$5:$K$24)))</f>
        <v>13</v>
      </c>
      <c r="BB5" s="49">
        <f aca="true" t="shared" si="17" ref="BB5:BB22">IF(R5=99,0,(LOOKUP($R5,$A$5:$A$24,$K$5:$K$24)))</f>
        <v>0</v>
      </c>
      <c r="BC5" s="49">
        <f aca="true" t="shared" si="18" ref="BC5:BC22">IF(T5=99,0,(LOOKUP($T5,$A$5:$A$24,$K$5:$K$24)))</f>
        <v>8</v>
      </c>
      <c r="BD5" s="50">
        <f aca="true" t="shared" si="19" ref="BD5:BD22">IF(V5=99,0,(LOOKUP($V5,$A$5:$A$24,$K$5:$K$24)))</f>
        <v>9</v>
      </c>
      <c r="BE5" s="49">
        <f aca="true" t="shared" si="20" ref="BE5:BE22">IF(X5=99,0,(LOOKUP($X5,$A$5:$A$24,$K$5:$K$24)))</f>
        <v>8</v>
      </c>
      <c r="BF5" s="49">
        <f aca="true" t="shared" si="21" ref="BF5:BF22">IF(Z5=99,0,(LOOKUP($Z5,$A$5:$A$24,$K$5:$K$24)))</f>
        <v>8</v>
      </c>
      <c r="BG5" s="49">
        <f aca="true" t="shared" si="22" ref="BG5:BG22">IF(AB5=99,0,(LOOKUP($AB5,$A$5:$A$24,$K$5:$K$24)))</f>
        <v>7</v>
      </c>
      <c r="BH5" s="49">
        <f aca="true" t="shared" si="23" ref="BH5:BH22">IF(AD5=99,0,(LOOKUP($AD5,$A$5:$A$24,$K$5:$K$24)))</f>
        <v>7</v>
      </c>
      <c r="BI5" s="49">
        <f aca="true" t="shared" si="24" ref="BI5:BI22">IF(AF5=99,0,(LOOKUP($AF5,$A$5:$A$24,$K$5:$K$24)))</f>
        <v>7</v>
      </c>
      <c r="BJ5" s="49">
        <f aca="true" t="shared" si="25" ref="BJ5:BJ22">IF(AH5=99,0,(LOOKUP($AH5,$A$5:$A$24,$K$5:$K$24)))</f>
        <v>0</v>
      </c>
      <c r="BK5" s="49">
        <f aca="true" t="shared" si="26" ref="BK5:BK22">IF(AJ5=99,0,(LOOKUP($AJ5,$A$5:$A$24,$K$5:$K$24)))</f>
        <v>0</v>
      </c>
      <c r="BL5" s="51">
        <f>SUM(BA5,BB5,BC5,BD5,BE5,BG5,BF5,BH5,BI5,BJ5,BK5)</f>
        <v>67</v>
      </c>
      <c r="BM5" s="45">
        <f>IF($AX$1&gt;7,(IF($AX$1=8,MIN(BA5:BH5),IF($AX$1=9,MIN(BA5:BI5),IF($AX$1=10,MIN(BA5:BJ5),IF($AX$1=11,MIN(BA5:BK5)))))),(IF($AX$1=4,MIN(BA5:BD5),IF($AX$1=5,MIN(BA5:BE5),IF($AX$1=6,MIN(BA5:BF5),IF($AX$1=7,MIN(BA5:BG5)))))))</f>
        <v>0</v>
      </c>
      <c r="BN5" s="45">
        <f>IF($AX$1&gt;7,(IF($AX$1=8,MAX(BA5:BH5),IF($AX$1=9,MAX(BA5:BI5),IF($AX$1=10,MAX(BA5:BJ5),IF($AX$1=11,MAX(BA5:BK5)))))),(IF($AX$1=4,MAX(BA5:BD5),IF($AX$1=5,MAX(BA5:BE5),IF($AX$1=6,MAX(BA5:BF5),IF($AX$1=7,MAX(BA5:BG5)))))))</f>
        <v>13</v>
      </c>
      <c r="BO5" s="52">
        <f>SUM($BL5-$BM5)</f>
        <v>67</v>
      </c>
      <c r="BP5" s="7"/>
    </row>
    <row r="6" spans="1:68" ht="15">
      <c r="A6" s="218">
        <v>2</v>
      </c>
      <c r="B6" s="442" t="s">
        <v>71</v>
      </c>
      <c r="C6" s="228" t="s">
        <v>68</v>
      </c>
      <c r="D6" s="443"/>
      <c r="E6" s="53">
        <f>IF(G6=0,0,IF(G6+F6&lt;1000,1000,G6+F6))</f>
        <v>1000</v>
      </c>
      <c r="F6" s="54">
        <f t="shared" si="0"/>
        <v>0</v>
      </c>
      <c r="G6" s="55">
        <v>1000</v>
      </c>
      <c r="H6" s="56">
        <f t="shared" si="1"/>
        <v>21.75</v>
      </c>
      <c r="I6" s="57">
        <f>IF(M6=0,0,G6-M6)</f>
        <v>0</v>
      </c>
      <c r="J6" s="58">
        <v>5</v>
      </c>
      <c r="K6" s="116">
        <v>10</v>
      </c>
      <c r="L6" s="60">
        <v>9</v>
      </c>
      <c r="M6" s="61">
        <f t="shared" si="2"/>
        <v>1000</v>
      </c>
      <c r="N6" s="57">
        <f t="shared" si="3"/>
        <v>92</v>
      </c>
      <c r="O6" s="62">
        <f t="shared" si="4"/>
        <v>85</v>
      </c>
      <c r="P6" s="63">
        <v>11</v>
      </c>
      <c r="Q6" s="64">
        <v>2</v>
      </c>
      <c r="R6" s="65">
        <v>7</v>
      </c>
      <c r="S6" s="66">
        <v>2</v>
      </c>
      <c r="T6" s="67">
        <v>6</v>
      </c>
      <c r="U6" s="68">
        <v>0</v>
      </c>
      <c r="V6" s="65">
        <v>13</v>
      </c>
      <c r="W6" s="68">
        <v>0</v>
      </c>
      <c r="X6" s="67">
        <v>17</v>
      </c>
      <c r="Y6" s="68">
        <v>1</v>
      </c>
      <c r="Z6" s="67">
        <v>9</v>
      </c>
      <c r="AA6" s="68">
        <v>1</v>
      </c>
      <c r="AB6" s="67">
        <v>5</v>
      </c>
      <c r="AC6" s="66">
        <v>2</v>
      </c>
      <c r="AD6" s="63">
        <v>8</v>
      </c>
      <c r="AE6" s="64">
        <v>0</v>
      </c>
      <c r="AF6" s="69">
        <v>4</v>
      </c>
      <c r="AG6" s="66">
        <v>2</v>
      </c>
      <c r="AH6" s="65">
        <v>99</v>
      </c>
      <c r="AI6" s="68">
        <v>0</v>
      </c>
      <c r="AJ6" s="65">
        <v>99</v>
      </c>
      <c r="AK6" s="68">
        <v>0</v>
      </c>
      <c r="AL6" s="42"/>
      <c r="AM6" s="43">
        <f aca="true" t="shared" si="27" ref="AM6:AM22">SUM(Q6+S6+U6+W6+Y6+AA6+AC6+AE6+AG6+AI6+AK6)</f>
        <v>10</v>
      </c>
      <c r="AN6" s="42"/>
      <c r="AO6" s="70">
        <f t="shared" si="5"/>
        <v>1000</v>
      </c>
      <c r="AP6" s="71">
        <f t="shared" si="6"/>
        <v>1000</v>
      </c>
      <c r="AQ6" s="72">
        <f t="shared" si="7"/>
        <v>1000</v>
      </c>
      <c r="AR6" s="71">
        <f t="shared" si="8"/>
        <v>1000</v>
      </c>
      <c r="AS6" s="72">
        <f t="shared" si="9"/>
        <v>1000</v>
      </c>
      <c r="AT6" s="72">
        <f t="shared" si="10"/>
        <v>1000</v>
      </c>
      <c r="AU6" s="72">
        <f t="shared" si="11"/>
        <v>1000</v>
      </c>
      <c r="AV6" s="72">
        <f t="shared" si="12"/>
        <v>1000</v>
      </c>
      <c r="AW6" s="71">
        <f t="shared" si="13"/>
        <v>1000</v>
      </c>
      <c r="AX6" s="72">
        <f t="shared" si="14"/>
        <v>0</v>
      </c>
      <c r="AY6" s="73">
        <f t="shared" si="15"/>
        <v>0</v>
      </c>
      <c r="AZ6" s="1"/>
      <c r="BA6" s="74">
        <f t="shared" si="16"/>
        <v>8</v>
      </c>
      <c r="BB6" s="75">
        <f t="shared" si="17"/>
        <v>8</v>
      </c>
      <c r="BC6" s="75">
        <f t="shared" si="18"/>
        <v>12</v>
      </c>
      <c r="BD6" s="76">
        <f t="shared" si="19"/>
        <v>16</v>
      </c>
      <c r="BE6" s="75">
        <f t="shared" si="20"/>
        <v>8</v>
      </c>
      <c r="BF6" s="75">
        <f t="shared" si="21"/>
        <v>9</v>
      </c>
      <c r="BG6" s="75">
        <f t="shared" si="22"/>
        <v>7</v>
      </c>
      <c r="BH6" s="75">
        <f t="shared" si="23"/>
        <v>16</v>
      </c>
      <c r="BI6" s="75">
        <f t="shared" si="24"/>
        <v>8</v>
      </c>
      <c r="BJ6" s="75">
        <f t="shared" si="25"/>
        <v>0</v>
      </c>
      <c r="BK6" s="75">
        <f t="shared" si="26"/>
        <v>0</v>
      </c>
      <c r="BL6" s="77">
        <f>SUM(BA6,BB6,BC6,BD6,BE6,BG6,BF6,BH6,BI6,BJ6,BK6)</f>
        <v>92</v>
      </c>
      <c r="BM6" s="71">
        <f>IF($AX$1&gt;7,(IF($AX$1=8,MIN(BA6:BH6),IF($AX$1=9,MIN(BA6:BI6),IF($AX$1=10,MIN(BA6:BJ6),IF($AX$1=11,MIN(BA6:BK6)))))),(IF($AX$1=4,MIN(BA6:BD6),IF($AX$1=5,MIN(BA6:BE6),IF($AX$1=6,MIN(BA6:BF6),IF($AX$1=7,MIN(BA6:BG6)))))))</f>
        <v>7</v>
      </c>
      <c r="BN6" s="71">
        <f>IF($AX$1&gt;7,(IF($AX$1=8,MAX(BA6:BH6),IF($AX$1=9,MAX(BA6:BI6),IF($AX$1=10,MAX(BA6:BJ6),IF($AX$1=11,MAX(BA6:BK6)))))),(IF($AX$1=4,MAX(BA6:BD6),IF($AX$1=5,MAX(BA6:BE6),IF($AX$1=6,MAX(BA6:BF6),IF($AX$1=7,MAX(BA6:BG6)))))))</f>
        <v>16</v>
      </c>
      <c r="BO6" s="78">
        <f aca="true" t="shared" si="28" ref="BO6:BO22">SUM($BL6-$BM6)</f>
        <v>85</v>
      </c>
      <c r="BP6" s="7"/>
    </row>
    <row r="7" spans="1:68" ht="15">
      <c r="A7" s="218">
        <v>3</v>
      </c>
      <c r="B7" s="442" t="s">
        <v>30</v>
      </c>
      <c r="C7" s="209" t="s">
        <v>45</v>
      </c>
      <c r="D7" s="443"/>
      <c r="E7" s="79">
        <f aca="true" t="shared" si="29" ref="E7:E22">IF(G7=0,0,IF(G7+F7&lt;1000,1000,G7+F7))</f>
        <v>1000</v>
      </c>
      <c r="F7" s="54">
        <f t="shared" si="0"/>
        <v>0</v>
      </c>
      <c r="G7" s="55">
        <v>1000</v>
      </c>
      <c r="H7" s="56">
        <f t="shared" si="1"/>
        <v>14.79</v>
      </c>
      <c r="I7" s="57">
        <f aca="true" t="shared" si="30" ref="I7:I22">IF(M7=0,0,G7-M7)</f>
        <v>0</v>
      </c>
      <c r="J7" s="58">
        <v>13</v>
      </c>
      <c r="K7" s="116">
        <v>7</v>
      </c>
      <c r="L7" s="60">
        <v>9</v>
      </c>
      <c r="M7" s="61">
        <f t="shared" si="2"/>
        <v>1000</v>
      </c>
      <c r="N7" s="57">
        <f t="shared" si="3"/>
        <v>86</v>
      </c>
      <c r="O7" s="62">
        <f t="shared" si="4"/>
        <v>79</v>
      </c>
      <c r="P7" s="63">
        <v>12</v>
      </c>
      <c r="Q7" s="64">
        <v>1</v>
      </c>
      <c r="R7" s="65">
        <v>16</v>
      </c>
      <c r="S7" s="66">
        <v>2</v>
      </c>
      <c r="T7" s="67">
        <v>14</v>
      </c>
      <c r="U7" s="68">
        <v>1</v>
      </c>
      <c r="V7" s="65">
        <v>11</v>
      </c>
      <c r="W7" s="68">
        <v>0</v>
      </c>
      <c r="X7" s="67">
        <v>9</v>
      </c>
      <c r="Y7" s="68">
        <v>1</v>
      </c>
      <c r="Z7" s="67">
        <v>4</v>
      </c>
      <c r="AA7" s="68">
        <v>2</v>
      </c>
      <c r="AB7" s="67">
        <v>8</v>
      </c>
      <c r="AC7" s="66">
        <v>0</v>
      </c>
      <c r="AD7" s="63">
        <v>6</v>
      </c>
      <c r="AE7" s="64">
        <v>0</v>
      </c>
      <c r="AF7" s="69">
        <v>5</v>
      </c>
      <c r="AG7" s="66">
        <v>0</v>
      </c>
      <c r="AH7" s="65">
        <v>99</v>
      </c>
      <c r="AI7" s="68">
        <v>0</v>
      </c>
      <c r="AJ7" s="65">
        <v>99</v>
      </c>
      <c r="AK7" s="68">
        <v>0</v>
      </c>
      <c r="AL7" s="42"/>
      <c r="AM7" s="43">
        <f t="shared" si="27"/>
        <v>7</v>
      </c>
      <c r="AN7" s="42"/>
      <c r="AO7" s="70">
        <f t="shared" si="5"/>
        <v>1000</v>
      </c>
      <c r="AP7" s="71">
        <f t="shared" si="6"/>
        <v>1000</v>
      </c>
      <c r="AQ7" s="72">
        <f t="shared" si="7"/>
        <v>1000</v>
      </c>
      <c r="AR7" s="71">
        <f t="shared" si="8"/>
        <v>1000</v>
      </c>
      <c r="AS7" s="72">
        <f t="shared" si="9"/>
        <v>1000</v>
      </c>
      <c r="AT7" s="72">
        <f t="shared" si="10"/>
        <v>1000</v>
      </c>
      <c r="AU7" s="72">
        <f t="shared" si="11"/>
        <v>1000</v>
      </c>
      <c r="AV7" s="72">
        <f t="shared" si="12"/>
        <v>1000</v>
      </c>
      <c r="AW7" s="71">
        <f t="shared" si="13"/>
        <v>1000</v>
      </c>
      <c r="AX7" s="72">
        <f t="shared" si="14"/>
        <v>0</v>
      </c>
      <c r="AY7" s="73">
        <f t="shared" si="15"/>
        <v>0</v>
      </c>
      <c r="AZ7" s="1"/>
      <c r="BA7" s="74">
        <f t="shared" si="16"/>
        <v>7</v>
      </c>
      <c r="BB7" s="75">
        <f t="shared" si="17"/>
        <v>9</v>
      </c>
      <c r="BC7" s="75">
        <f t="shared" si="18"/>
        <v>10</v>
      </c>
      <c r="BD7" s="76">
        <f t="shared" si="19"/>
        <v>8</v>
      </c>
      <c r="BE7" s="75">
        <f t="shared" si="20"/>
        <v>9</v>
      </c>
      <c r="BF7" s="75">
        <f t="shared" si="21"/>
        <v>8</v>
      </c>
      <c r="BG7" s="75">
        <f t="shared" si="22"/>
        <v>16</v>
      </c>
      <c r="BH7" s="75">
        <f t="shared" si="23"/>
        <v>12</v>
      </c>
      <c r="BI7" s="75">
        <f t="shared" si="24"/>
        <v>7</v>
      </c>
      <c r="BJ7" s="75">
        <f t="shared" si="25"/>
        <v>0</v>
      </c>
      <c r="BK7" s="75">
        <f t="shared" si="26"/>
        <v>0</v>
      </c>
      <c r="BL7" s="77">
        <f aca="true" t="shared" si="31" ref="BL7:BL22">SUM(BA7,BB7,BC7,BD7,BE7,BG7,BF7,BH7,BI7,BJ7,BK7)</f>
        <v>86</v>
      </c>
      <c r="BM7" s="71">
        <f aca="true" t="shared" si="32" ref="BM7:BM22">IF($AX$1&gt;7,(IF($AX$1=8,MIN(BA7:BH7),IF($AX$1=9,MIN(BA7:BI7),IF($AX$1=10,MIN(BA7:BJ7),IF($AX$1=11,MIN(BA7:BK7)))))),(IF($AX$1=4,MIN(BA7:BD7),IF($AX$1=5,MIN(BA7:BE7),IF($AX$1=6,MIN(BA7:BF7),IF($AX$1=7,MIN(BA7:BG7)))))))</f>
        <v>7</v>
      </c>
      <c r="BN7" s="71">
        <f aca="true" t="shared" si="33" ref="BN7:BN22">IF($AX$1&gt;7,(IF($AX$1=8,MAX(BA7:BH7),IF($AX$1=9,MAX(BA7:BI7),IF($AX$1=10,MAX(BA7:BJ7),IF($AX$1=11,MAX(BA7:BK7)))))),(IF($AX$1=4,MAX(BA7:BD7),IF($AX$1=5,MAX(BA7:BE7),IF($AX$1=6,MAX(BA7:BF7),IF($AX$1=7,MAX(BA7:BG7)))))))</f>
        <v>16</v>
      </c>
      <c r="BO7" s="78">
        <f t="shared" si="28"/>
        <v>79</v>
      </c>
      <c r="BP7" s="7"/>
    </row>
    <row r="8" spans="1:68" ht="15">
      <c r="A8" s="218">
        <v>4</v>
      </c>
      <c r="B8" s="442" t="s">
        <v>81</v>
      </c>
      <c r="C8" s="447" t="s">
        <v>48</v>
      </c>
      <c r="D8" s="443"/>
      <c r="E8" s="79">
        <f t="shared" si="29"/>
        <v>1000</v>
      </c>
      <c r="F8" s="54">
        <f t="shared" si="0"/>
        <v>0</v>
      </c>
      <c r="G8" s="55">
        <v>1000</v>
      </c>
      <c r="H8" s="56">
        <f t="shared" si="1"/>
        <v>17.4</v>
      </c>
      <c r="I8" s="57">
        <f t="shared" si="30"/>
        <v>0</v>
      </c>
      <c r="J8" s="58">
        <v>10</v>
      </c>
      <c r="K8" s="116">
        <v>8</v>
      </c>
      <c r="L8" s="60">
        <v>8</v>
      </c>
      <c r="M8" s="61">
        <f t="shared" si="2"/>
        <v>1000</v>
      </c>
      <c r="N8" s="57">
        <f t="shared" si="3"/>
        <v>83</v>
      </c>
      <c r="O8" s="62">
        <f t="shared" si="4"/>
        <v>83</v>
      </c>
      <c r="P8" s="63">
        <v>13</v>
      </c>
      <c r="Q8" s="64">
        <v>0</v>
      </c>
      <c r="R8" s="65">
        <v>15</v>
      </c>
      <c r="S8" s="66">
        <v>1</v>
      </c>
      <c r="T8" s="67">
        <v>17</v>
      </c>
      <c r="U8" s="68">
        <v>2</v>
      </c>
      <c r="V8" s="65">
        <v>14</v>
      </c>
      <c r="W8" s="68">
        <v>2</v>
      </c>
      <c r="X8" s="67">
        <v>6</v>
      </c>
      <c r="Y8" s="68">
        <v>0</v>
      </c>
      <c r="Z8" s="67">
        <v>3</v>
      </c>
      <c r="AA8" s="68">
        <v>0</v>
      </c>
      <c r="AB8" s="67">
        <v>99</v>
      </c>
      <c r="AC8" s="66">
        <v>2</v>
      </c>
      <c r="AD8" s="80">
        <v>10</v>
      </c>
      <c r="AE8" s="64">
        <v>1</v>
      </c>
      <c r="AF8" s="69">
        <v>2</v>
      </c>
      <c r="AG8" s="66">
        <v>0</v>
      </c>
      <c r="AH8" s="65">
        <v>99</v>
      </c>
      <c r="AI8" s="68">
        <v>0</v>
      </c>
      <c r="AJ8" s="65">
        <v>99</v>
      </c>
      <c r="AK8" s="68">
        <v>0</v>
      </c>
      <c r="AL8" s="42"/>
      <c r="AM8" s="43">
        <f t="shared" si="27"/>
        <v>8</v>
      </c>
      <c r="AN8" s="42"/>
      <c r="AO8" s="70">
        <f t="shared" si="5"/>
        <v>1000</v>
      </c>
      <c r="AP8" s="71">
        <f t="shared" si="6"/>
        <v>1000</v>
      </c>
      <c r="AQ8" s="72">
        <f t="shared" si="7"/>
        <v>1000</v>
      </c>
      <c r="AR8" s="71">
        <f t="shared" si="8"/>
        <v>1000</v>
      </c>
      <c r="AS8" s="72">
        <f t="shared" si="9"/>
        <v>1000</v>
      </c>
      <c r="AT8" s="72">
        <f t="shared" si="10"/>
        <v>1000</v>
      </c>
      <c r="AU8" s="72">
        <f t="shared" si="11"/>
        <v>0</v>
      </c>
      <c r="AV8" s="72">
        <f t="shared" si="12"/>
        <v>1000</v>
      </c>
      <c r="AW8" s="71">
        <f t="shared" si="13"/>
        <v>1000</v>
      </c>
      <c r="AX8" s="72">
        <f t="shared" si="14"/>
        <v>0</v>
      </c>
      <c r="AY8" s="73">
        <f t="shared" si="15"/>
        <v>0</v>
      </c>
      <c r="AZ8" s="1"/>
      <c r="BA8" s="74">
        <f t="shared" si="16"/>
        <v>16</v>
      </c>
      <c r="BB8" s="75">
        <f t="shared" si="17"/>
        <v>7</v>
      </c>
      <c r="BC8" s="75">
        <f t="shared" si="18"/>
        <v>8</v>
      </c>
      <c r="BD8" s="76">
        <f t="shared" si="19"/>
        <v>10</v>
      </c>
      <c r="BE8" s="75">
        <f t="shared" si="20"/>
        <v>12</v>
      </c>
      <c r="BF8" s="75">
        <f t="shared" si="21"/>
        <v>7</v>
      </c>
      <c r="BG8" s="75">
        <f t="shared" si="22"/>
        <v>0</v>
      </c>
      <c r="BH8" s="75">
        <f t="shared" si="23"/>
        <v>13</v>
      </c>
      <c r="BI8" s="75">
        <f t="shared" si="24"/>
        <v>10</v>
      </c>
      <c r="BJ8" s="75">
        <f t="shared" si="25"/>
        <v>0</v>
      </c>
      <c r="BK8" s="75">
        <f t="shared" si="26"/>
        <v>0</v>
      </c>
      <c r="BL8" s="77">
        <f t="shared" si="31"/>
        <v>83</v>
      </c>
      <c r="BM8" s="71">
        <f t="shared" si="32"/>
        <v>0</v>
      </c>
      <c r="BN8" s="71">
        <f t="shared" si="33"/>
        <v>16</v>
      </c>
      <c r="BO8" s="78">
        <f t="shared" si="28"/>
        <v>83</v>
      </c>
      <c r="BP8" s="7"/>
    </row>
    <row r="9" spans="1:68" ht="15">
      <c r="A9" s="218">
        <v>5</v>
      </c>
      <c r="B9" s="442" t="s">
        <v>66</v>
      </c>
      <c r="C9" s="228" t="s">
        <v>65</v>
      </c>
      <c r="D9" s="443"/>
      <c r="E9" s="79">
        <f t="shared" si="29"/>
        <v>1000</v>
      </c>
      <c r="F9" s="54">
        <f t="shared" si="0"/>
        <v>0</v>
      </c>
      <c r="G9" s="55">
        <v>1000</v>
      </c>
      <c r="H9" s="56">
        <f t="shared" si="1"/>
        <v>13.05</v>
      </c>
      <c r="I9" s="57">
        <f t="shared" si="30"/>
        <v>0</v>
      </c>
      <c r="J9" s="58">
        <v>15</v>
      </c>
      <c r="K9" s="116">
        <v>7</v>
      </c>
      <c r="L9" s="60">
        <v>8</v>
      </c>
      <c r="M9" s="61">
        <f t="shared" si="2"/>
        <v>1000</v>
      </c>
      <c r="N9" s="57">
        <f t="shared" si="3"/>
        <v>69</v>
      </c>
      <c r="O9" s="62">
        <f t="shared" si="4"/>
        <v>69</v>
      </c>
      <c r="P9" s="63">
        <v>14</v>
      </c>
      <c r="Q9" s="64">
        <v>0</v>
      </c>
      <c r="R9" s="65">
        <v>11</v>
      </c>
      <c r="S9" s="66">
        <v>0</v>
      </c>
      <c r="T9" s="67">
        <v>99</v>
      </c>
      <c r="U9" s="68">
        <v>2</v>
      </c>
      <c r="V9" s="65">
        <v>15</v>
      </c>
      <c r="W9" s="68">
        <v>2</v>
      </c>
      <c r="X9" s="67">
        <v>12</v>
      </c>
      <c r="Y9" s="68">
        <v>1</v>
      </c>
      <c r="Z9" s="67">
        <v>10</v>
      </c>
      <c r="AA9" s="68">
        <v>0</v>
      </c>
      <c r="AB9" s="67">
        <v>2</v>
      </c>
      <c r="AC9" s="66">
        <v>0</v>
      </c>
      <c r="AD9" s="63">
        <v>1</v>
      </c>
      <c r="AE9" s="64">
        <v>0</v>
      </c>
      <c r="AF9" s="69">
        <v>3</v>
      </c>
      <c r="AG9" s="66">
        <v>2</v>
      </c>
      <c r="AH9" s="65">
        <v>99</v>
      </c>
      <c r="AI9" s="68">
        <v>0</v>
      </c>
      <c r="AJ9" s="65">
        <v>99</v>
      </c>
      <c r="AK9" s="68">
        <v>0</v>
      </c>
      <c r="AL9" s="42"/>
      <c r="AM9" s="43">
        <f t="shared" si="27"/>
        <v>7</v>
      </c>
      <c r="AN9" s="42"/>
      <c r="AO9" s="70">
        <f t="shared" si="5"/>
        <v>1000</v>
      </c>
      <c r="AP9" s="71">
        <f t="shared" si="6"/>
        <v>1000</v>
      </c>
      <c r="AQ9" s="72">
        <f t="shared" si="7"/>
        <v>0</v>
      </c>
      <c r="AR9" s="71">
        <f t="shared" si="8"/>
        <v>1000</v>
      </c>
      <c r="AS9" s="72">
        <f t="shared" si="9"/>
        <v>1000</v>
      </c>
      <c r="AT9" s="72">
        <f t="shared" si="10"/>
        <v>1000</v>
      </c>
      <c r="AU9" s="72">
        <f t="shared" si="11"/>
        <v>1000</v>
      </c>
      <c r="AV9" s="72">
        <f t="shared" si="12"/>
        <v>1000</v>
      </c>
      <c r="AW9" s="71">
        <f t="shared" si="13"/>
        <v>1000</v>
      </c>
      <c r="AX9" s="72">
        <f t="shared" si="14"/>
        <v>0</v>
      </c>
      <c r="AY9" s="73">
        <f t="shared" si="15"/>
        <v>0</v>
      </c>
      <c r="AZ9" s="1"/>
      <c r="BA9" s="74">
        <f t="shared" si="16"/>
        <v>10</v>
      </c>
      <c r="BB9" s="75">
        <f t="shared" si="17"/>
        <v>8</v>
      </c>
      <c r="BC9" s="75">
        <f t="shared" si="18"/>
        <v>0</v>
      </c>
      <c r="BD9" s="76">
        <f t="shared" si="19"/>
        <v>7</v>
      </c>
      <c r="BE9" s="75">
        <f t="shared" si="20"/>
        <v>7</v>
      </c>
      <c r="BF9" s="75">
        <f t="shared" si="21"/>
        <v>13</v>
      </c>
      <c r="BG9" s="75">
        <f t="shared" si="22"/>
        <v>10</v>
      </c>
      <c r="BH9" s="75">
        <f t="shared" si="23"/>
        <v>7</v>
      </c>
      <c r="BI9" s="75">
        <f t="shared" si="24"/>
        <v>7</v>
      </c>
      <c r="BJ9" s="75">
        <f t="shared" si="25"/>
        <v>0</v>
      </c>
      <c r="BK9" s="75">
        <f t="shared" si="26"/>
        <v>0</v>
      </c>
      <c r="BL9" s="77">
        <f t="shared" si="31"/>
        <v>69</v>
      </c>
      <c r="BM9" s="71">
        <f t="shared" si="32"/>
        <v>0</v>
      </c>
      <c r="BN9" s="71">
        <f t="shared" si="33"/>
        <v>13</v>
      </c>
      <c r="BO9" s="78">
        <f t="shared" si="28"/>
        <v>69</v>
      </c>
      <c r="BP9" s="7"/>
    </row>
    <row r="10" spans="1:68" ht="15">
      <c r="A10" s="218">
        <v>6</v>
      </c>
      <c r="B10" s="442" t="s">
        <v>33</v>
      </c>
      <c r="C10" s="211" t="s">
        <v>46</v>
      </c>
      <c r="D10" s="443"/>
      <c r="E10" s="79">
        <f t="shared" si="29"/>
        <v>1010</v>
      </c>
      <c r="F10" s="54">
        <f t="shared" si="0"/>
        <v>10</v>
      </c>
      <c r="G10" s="55">
        <v>1000</v>
      </c>
      <c r="H10" s="56">
        <f t="shared" si="1"/>
        <v>22.62</v>
      </c>
      <c r="I10" s="57">
        <f t="shared" si="30"/>
        <v>0</v>
      </c>
      <c r="J10" s="58">
        <v>4</v>
      </c>
      <c r="K10" s="116">
        <v>12</v>
      </c>
      <c r="L10" s="60">
        <v>9</v>
      </c>
      <c r="M10" s="61">
        <f t="shared" si="2"/>
        <v>1000</v>
      </c>
      <c r="N10" s="57">
        <f t="shared" si="3"/>
        <v>95</v>
      </c>
      <c r="O10" s="62">
        <f t="shared" si="4"/>
        <v>88</v>
      </c>
      <c r="P10" s="63">
        <v>15</v>
      </c>
      <c r="Q10" s="64">
        <v>2</v>
      </c>
      <c r="R10" s="65">
        <v>14</v>
      </c>
      <c r="S10" s="66">
        <v>2</v>
      </c>
      <c r="T10" s="67">
        <v>2</v>
      </c>
      <c r="U10" s="68">
        <v>2</v>
      </c>
      <c r="V10" s="65">
        <v>10</v>
      </c>
      <c r="W10" s="68">
        <v>0</v>
      </c>
      <c r="X10" s="67">
        <v>4</v>
      </c>
      <c r="Y10" s="68">
        <v>2</v>
      </c>
      <c r="Z10" s="67">
        <v>8</v>
      </c>
      <c r="AA10" s="68">
        <v>0</v>
      </c>
      <c r="AB10" s="67">
        <v>13</v>
      </c>
      <c r="AC10" s="66">
        <v>0</v>
      </c>
      <c r="AD10" s="80">
        <v>3</v>
      </c>
      <c r="AE10" s="64">
        <v>2</v>
      </c>
      <c r="AF10" s="69">
        <v>17</v>
      </c>
      <c r="AG10" s="66">
        <v>2</v>
      </c>
      <c r="AH10" s="65">
        <v>99</v>
      </c>
      <c r="AI10" s="68">
        <v>0</v>
      </c>
      <c r="AJ10" s="65">
        <v>99</v>
      </c>
      <c r="AK10" s="68">
        <v>0</v>
      </c>
      <c r="AL10" s="42"/>
      <c r="AM10" s="43">
        <f t="shared" si="27"/>
        <v>12</v>
      </c>
      <c r="AN10" s="42"/>
      <c r="AO10" s="70">
        <f t="shared" si="5"/>
        <v>1000</v>
      </c>
      <c r="AP10" s="71">
        <f t="shared" si="6"/>
        <v>1000</v>
      </c>
      <c r="AQ10" s="72">
        <f t="shared" si="7"/>
        <v>1000</v>
      </c>
      <c r="AR10" s="71">
        <f t="shared" si="8"/>
        <v>1000</v>
      </c>
      <c r="AS10" s="72">
        <f t="shared" si="9"/>
        <v>1000</v>
      </c>
      <c r="AT10" s="72">
        <f t="shared" si="10"/>
        <v>1000</v>
      </c>
      <c r="AU10" s="72">
        <f t="shared" si="11"/>
        <v>1000</v>
      </c>
      <c r="AV10" s="72">
        <f t="shared" si="12"/>
        <v>1000</v>
      </c>
      <c r="AW10" s="71">
        <f t="shared" si="13"/>
        <v>1000</v>
      </c>
      <c r="AX10" s="72">
        <f t="shared" si="14"/>
        <v>0</v>
      </c>
      <c r="AY10" s="73">
        <f t="shared" si="15"/>
        <v>0</v>
      </c>
      <c r="AZ10" s="1"/>
      <c r="BA10" s="74">
        <f t="shared" si="16"/>
        <v>7</v>
      </c>
      <c r="BB10" s="75">
        <f t="shared" si="17"/>
        <v>10</v>
      </c>
      <c r="BC10" s="75">
        <f t="shared" si="18"/>
        <v>10</v>
      </c>
      <c r="BD10" s="76">
        <f t="shared" si="19"/>
        <v>13</v>
      </c>
      <c r="BE10" s="75">
        <f t="shared" si="20"/>
        <v>8</v>
      </c>
      <c r="BF10" s="75">
        <f t="shared" si="21"/>
        <v>16</v>
      </c>
      <c r="BG10" s="75">
        <f t="shared" si="22"/>
        <v>16</v>
      </c>
      <c r="BH10" s="75">
        <f t="shared" si="23"/>
        <v>7</v>
      </c>
      <c r="BI10" s="75">
        <f t="shared" si="24"/>
        <v>8</v>
      </c>
      <c r="BJ10" s="75">
        <f t="shared" si="25"/>
        <v>0</v>
      </c>
      <c r="BK10" s="75">
        <f t="shared" si="26"/>
        <v>0</v>
      </c>
      <c r="BL10" s="77">
        <f t="shared" si="31"/>
        <v>95</v>
      </c>
      <c r="BM10" s="71">
        <f t="shared" si="32"/>
        <v>7</v>
      </c>
      <c r="BN10" s="71">
        <f t="shared" si="33"/>
        <v>16</v>
      </c>
      <c r="BO10" s="78">
        <f t="shared" si="28"/>
        <v>88</v>
      </c>
      <c r="BP10" s="7"/>
    </row>
    <row r="11" spans="1:68" ht="15">
      <c r="A11" s="218">
        <v>7</v>
      </c>
      <c r="B11" s="442" t="s">
        <v>34</v>
      </c>
      <c r="C11" s="211" t="s">
        <v>46</v>
      </c>
      <c r="D11" s="443"/>
      <c r="E11" s="79">
        <f t="shared" si="29"/>
        <v>1000</v>
      </c>
      <c r="F11" s="54">
        <f t="shared" si="0"/>
        <v>0</v>
      </c>
      <c r="G11" s="55">
        <v>1000</v>
      </c>
      <c r="H11" s="56">
        <f t="shared" si="1"/>
        <v>15.66</v>
      </c>
      <c r="I11" s="57">
        <f t="shared" si="30"/>
        <v>0</v>
      </c>
      <c r="J11" s="58">
        <v>12</v>
      </c>
      <c r="K11" s="116">
        <v>8</v>
      </c>
      <c r="L11" s="60">
        <v>8</v>
      </c>
      <c r="M11" s="61">
        <f t="shared" si="2"/>
        <v>1000</v>
      </c>
      <c r="N11" s="57">
        <f t="shared" si="3"/>
        <v>73</v>
      </c>
      <c r="O11" s="62">
        <f t="shared" si="4"/>
        <v>73</v>
      </c>
      <c r="P11" s="63">
        <v>16</v>
      </c>
      <c r="Q11" s="64">
        <v>1</v>
      </c>
      <c r="R11" s="65">
        <v>2</v>
      </c>
      <c r="S11" s="66">
        <v>0</v>
      </c>
      <c r="T11" s="67">
        <v>15</v>
      </c>
      <c r="U11" s="68">
        <v>1</v>
      </c>
      <c r="V11" s="65">
        <v>9</v>
      </c>
      <c r="W11" s="68">
        <v>0</v>
      </c>
      <c r="X11" s="67">
        <v>1</v>
      </c>
      <c r="Y11" s="68">
        <v>1</v>
      </c>
      <c r="Z11" s="67">
        <v>99</v>
      </c>
      <c r="AA11" s="68">
        <v>2</v>
      </c>
      <c r="AB11" s="67">
        <v>12</v>
      </c>
      <c r="AC11" s="66">
        <v>1</v>
      </c>
      <c r="AD11" s="81">
        <v>11</v>
      </c>
      <c r="AE11" s="64">
        <v>2</v>
      </c>
      <c r="AF11" s="69">
        <v>13</v>
      </c>
      <c r="AG11" s="66">
        <v>0</v>
      </c>
      <c r="AH11" s="65">
        <v>99</v>
      </c>
      <c r="AI11" s="68">
        <v>0</v>
      </c>
      <c r="AJ11" s="65">
        <v>99</v>
      </c>
      <c r="AK11" s="68">
        <v>0</v>
      </c>
      <c r="AL11" s="42"/>
      <c r="AM11" s="43">
        <f t="shared" si="27"/>
        <v>8</v>
      </c>
      <c r="AN11" s="42"/>
      <c r="AO11" s="70">
        <f t="shared" si="5"/>
        <v>1000</v>
      </c>
      <c r="AP11" s="71">
        <f t="shared" si="6"/>
        <v>1000</v>
      </c>
      <c r="AQ11" s="72">
        <f t="shared" si="7"/>
        <v>1000</v>
      </c>
      <c r="AR11" s="71">
        <f t="shared" si="8"/>
        <v>1000</v>
      </c>
      <c r="AS11" s="72">
        <f t="shared" si="9"/>
        <v>1000</v>
      </c>
      <c r="AT11" s="72">
        <f t="shared" si="10"/>
        <v>0</v>
      </c>
      <c r="AU11" s="72">
        <f t="shared" si="11"/>
        <v>1000</v>
      </c>
      <c r="AV11" s="72">
        <f t="shared" si="12"/>
        <v>1000</v>
      </c>
      <c r="AW11" s="71">
        <f t="shared" si="13"/>
        <v>1000</v>
      </c>
      <c r="AX11" s="72">
        <f t="shared" si="14"/>
        <v>0</v>
      </c>
      <c r="AY11" s="73">
        <f t="shared" si="15"/>
        <v>0</v>
      </c>
      <c r="AZ11" s="1"/>
      <c r="BA11" s="74">
        <f t="shared" si="16"/>
        <v>9</v>
      </c>
      <c r="BB11" s="75">
        <f t="shared" si="17"/>
        <v>10</v>
      </c>
      <c r="BC11" s="75">
        <f t="shared" si="18"/>
        <v>7</v>
      </c>
      <c r="BD11" s="76">
        <f t="shared" si="19"/>
        <v>9</v>
      </c>
      <c r="BE11" s="75">
        <f t="shared" si="20"/>
        <v>7</v>
      </c>
      <c r="BF11" s="75">
        <f t="shared" si="21"/>
        <v>0</v>
      </c>
      <c r="BG11" s="75">
        <f t="shared" si="22"/>
        <v>7</v>
      </c>
      <c r="BH11" s="75">
        <f t="shared" si="23"/>
        <v>8</v>
      </c>
      <c r="BI11" s="75">
        <f t="shared" si="24"/>
        <v>16</v>
      </c>
      <c r="BJ11" s="75">
        <f t="shared" si="25"/>
        <v>0</v>
      </c>
      <c r="BK11" s="75">
        <f t="shared" si="26"/>
        <v>0</v>
      </c>
      <c r="BL11" s="77">
        <f t="shared" si="31"/>
        <v>73</v>
      </c>
      <c r="BM11" s="71">
        <f t="shared" si="32"/>
        <v>0</v>
      </c>
      <c r="BN11" s="71">
        <f t="shared" si="33"/>
        <v>16</v>
      </c>
      <c r="BO11" s="78">
        <f t="shared" si="28"/>
        <v>73</v>
      </c>
      <c r="BP11" s="7"/>
    </row>
    <row r="12" spans="1:68" ht="15">
      <c r="A12" s="218">
        <v>8</v>
      </c>
      <c r="B12" s="442" t="s">
        <v>126</v>
      </c>
      <c r="C12" s="228" t="s">
        <v>68</v>
      </c>
      <c r="D12" s="444"/>
      <c r="E12" s="79">
        <f t="shared" si="29"/>
        <v>1050</v>
      </c>
      <c r="F12" s="54">
        <f t="shared" si="0"/>
        <v>50</v>
      </c>
      <c r="G12" s="55">
        <v>1000</v>
      </c>
      <c r="H12" s="56">
        <f t="shared" si="1"/>
        <v>24.36</v>
      </c>
      <c r="I12" s="57">
        <f t="shared" si="30"/>
        <v>0</v>
      </c>
      <c r="J12" s="58">
        <v>2</v>
      </c>
      <c r="K12" s="116">
        <v>16</v>
      </c>
      <c r="L12" s="60">
        <v>9</v>
      </c>
      <c r="M12" s="61">
        <f t="shared" si="2"/>
        <v>1000</v>
      </c>
      <c r="N12" s="452">
        <f t="shared" si="3"/>
        <v>91</v>
      </c>
      <c r="O12" s="62">
        <f t="shared" si="4"/>
        <v>84</v>
      </c>
      <c r="P12" s="63">
        <v>17</v>
      </c>
      <c r="Q12" s="64">
        <v>2</v>
      </c>
      <c r="R12" s="65">
        <v>13</v>
      </c>
      <c r="S12" s="66">
        <v>2</v>
      </c>
      <c r="T12" s="67">
        <v>10</v>
      </c>
      <c r="U12" s="68">
        <v>1</v>
      </c>
      <c r="V12" s="65">
        <v>12</v>
      </c>
      <c r="W12" s="68">
        <v>2</v>
      </c>
      <c r="X12" s="67">
        <v>11</v>
      </c>
      <c r="Y12" s="68">
        <v>2</v>
      </c>
      <c r="Z12" s="67">
        <v>6</v>
      </c>
      <c r="AA12" s="68">
        <v>2</v>
      </c>
      <c r="AB12" s="67">
        <v>3</v>
      </c>
      <c r="AC12" s="66">
        <v>2</v>
      </c>
      <c r="AD12" s="81">
        <v>2</v>
      </c>
      <c r="AE12" s="64">
        <v>2</v>
      </c>
      <c r="AF12" s="69">
        <v>14</v>
      </c>
      <c r="AG12" s="66">
        <v>1</v>
      </c>
      <c r="AH12" s="65">
        <v>99</v>
      </c>
      <c r="AI12" s="68">
        <v>0</v>
      </c>
      <c r="AJ12" s="65">
        <v>99</v>
      </c>
      <c r="AK12" s="68">
        <v>0</v>
      </c>
      <c r="AL12" s="42"/>
      <c r="AM12" s="43">
        <f t="shared" si="27"/>
        <v>16</v>
      </c>
      <c r="AN12" s="42"/>
      <c r="AO12" s="70">
        <f t="shared" si="5"/>
        <v>1000</v>
      </c>
      <c r="AP12" s="71">
        <f t="shared" si="6"/>
        <v>1000</v>
      </c>
      <c r="AQ12" s="72">
        <f t="shared" si="7"/>
        <v>1000</v>
      </c>
      <c r="AR12" s="71">
        <f t="shared" si="8"/>
        <v>1000</v>
      </c>
      <c r="AS12" s="72">
        <f t="shared" si="9"/>
        <v>1000</v>
      </c>
      <c r="AT12" s="72">
        <f t="shared" si="10"/>
        <v>1000</v>
      </c>
      <c r="AU12" s="72">
        <f t="shared" si="11"/>
        <v>1000</v>
      </c>
      <c r="AV12" s="72">
        <f t="shared" si="12"/>
        <v>1000</v>
      </c>
      <c r="AW12" s="71">
        <f t="shared" si="13"/>
        <v>1000</v>
      </c>
      <c r="AX12" s="72">
        <f t="shared" si="14"/>
        <v>0</v>
      </c>
      <c r="AY12" s="73">
        <f t="shared" si="15"/>
        <v>0</v>
      </c>
      <c r="AZ12" s="1"/>
      <c r="BA12" s="74">
        <f t="shared" si="16"/>
        <v>8</v>
      </c>
      <c r="BB12" s="75">
        <f t="shared" si="17"/>
        <v>16</v>
      </c>
      <c r="BC12" s="75">
        <f t="shared" si="18"/>
        <v>13</v>
      </c>
      <c r="BD12" s="76">
        <f t="shared" si="19"/>
        <v>7</v>
      </c>
      <c r="BE12" s="75">
        <f t="shared" si="20"/>
        <v>8</v>
      </c>
      <c r="BF12" s="75">
        <f t="shared" si="21"/>
        <v>12</v>
      </c>
      <c r="BG12" s="75">
        <f t="shared" si="22"/>
        <v>7</v>
      </c>
      <c r="BH12" s="75">
        <f t="shared" si="23"/>
        <v>10</v>
      </c>
      <c r="BI12" s="75">
        <f t="shared" si="24"/>
        <v>10</v>
      </c>
      <c r="BJ12" s="75">
        <f t="shared" si="25"/>
        <v>0</v>
      </c>
      <c r="BK12" s="75">
        <f t="shared" si="26"/>
        <v>0</v>
      </c>
      <c r="BL12" s="77">
        <f t="shared" si="31"/>
        <v>91</v>
      </c>
      <c r="BM12" s="71">
        <f t="shared" si="32"/>
        <v>7</v>
      </c>
      <c r="BN12" s="71">
        <f t="shared" si="33"/>
        <v>16</v>
      </c>
      <c r="BO12" s="78">
        <f t="shared" si="28"/>
        <v>84</v>
      </c>
      <c r="BP12" s="7"/>
    </row>
    <row r="13" spans="1:68" ht="15">
      <c r="A13" s="218">
        <v>9</v>
      </c>
      <c r="B13" s="442" t="s">
        <v>36</v>
      </c>
      <c r="C13" s="209" t="s">
        <v>45</v>
      </c>
      <c r="D13" s="444"/>
      <c r="E13" s="79">
        <f t="shared" si="29"/>
        <v>1000</v>
      </c>
      <c r="F13" s="54">
        <f t="shared" si="0"/>
        <v>0</v>
      </c>
      <c r="G13" s="55">
        <v>1000</v>
      </c>
      <c r="H13" s="56">
        <f t="shared" si="1"/>
        <v>19.14</v>
      </c>
      <c r="I13" s="57">
        <f t="shared" si="30"/>
        <v>0</v>
      </c>
      <c r="J13" s="58">
        <v>8</v>
      </c>
      <c r="K13" s="116">
        <v>9</v>
      </c>
      <c r="L13" s="60">
        <v>8</v>
      </c>
      <c r="M13" s="61">
        <f t="shared" si="2"/>
        <v>1000</v>
      </c>
      <c r="N13" s="57">
        <f t="shared" si="3"/>
        <v>71</v>
      </c>
      <c r="O13" s="62">
        <f t="shared" si="4"/>
        <v>71</v>
      </c>
      <c r="P13" s="63">
        <v>99</v>
      </c>
      <c r="Q13" s="64">
        <v>2</v>
      </c>
      <c r="R13" s="65">
        <v>10</v>
      </c>
      <c r="S13" s="66">
        <v>0</v>
      </c>
      <c r="T13" s="67">
        <v>12</v>
      </c>
      <c r="U13" s="68">
        <v>0</v>
      </c>
      <c r="V13" s="65">
        <v>7</v>
      </c>
      <c r="W13" s="68">
        <v>2</v>
      </c>
      <c r="X13" s="67">
        <v>3</v>
      </c>
      <c r="Y13" s="68">
        <v>1</v>
      </c>
      <c r="Z13" s="67">
        <v>2</v>
      </c>
      <c r="AA13" s="68">
        <v>1</v>
      </c>
      <c r="AB13" s="67">
        <v>16</v>
      </c>
      <c r="AC13" s="66">
        <v>1</v>
      </c>
      <c r="AD13" s="81">
        <v>14</v>
      </c>
      <c r="AE13" s="64">
        <v>0</v>
      </c>
      <c r="AF13" s="69">
        <v>15</v>
      </c>
      <c r="AG13" s="66">
        <v>2</v>
      </c>
      <c r="AH13" s="65">
        <v>99</v>
      </c>
      <c r="AI13" s="68">
        <v>0</v>
      </c>
      <c r="AJ13" s="65">
        <v>99</v>
      </c>
      <c r="AK13" s="68">
        <v>0</v>
      </c>
      <c r="AL13" s="42"/>
      <c r="AM13" s="43">
        <f t="shared" si="27"/>
        <v>9</v>
      </c>
      <c r="AN13" s="42"/>
      <c r="AO13" s="70">
        <f t="shared" si="5"/>
        <v>0</v>
      </c>
      <c r="AP13" s="71">
        <f t="shared" si="6"/>
        <v>1000</v>
      </c>
      <c r="AQ13" s="72">
        <f t="shared" si="7"/>
        <v>1000</v>
      </c>
      <c r="AR13" s="71">
        <f t="shared" si="8"/>
        <v>1000</v>
      </c>
      <c r="AS13" s="72">
        <f t="shared" si="9"/>
        <v>1000</v>
      </c>
      <c r="AT13" s="72">
        <f t="shared" si="10"/>
        <v>1000</v>
      </c>
      <c r="AU13" s="72">
        <f t="shared" si="11"/>
        <v>1000</v>
      </c>
      <c r="AV13" s="72">
        <f t="shared" si="12"/>
        <v>1000</v>
      </c>
      <c r="AW13" s="71">
        <f t="shared" si="13"/>
        <v>1000</v>
      </c>
      <c r="AX13" s="72">
        <f t="shared" si="14"/>
        <v>0</v>
      </c>
      <c r="AY13" s="73">
        <f t="shared" si="15"/>
        <v>0</v>
      </c>
      <c r="AZ13" s="1"/>
      <c r="BA13" s="74">
        <f t="shared" si="16"/>
        <v>0</v>
      </c>
      <c r="BB13" s="75">
        <f t="shared" si="17"/>
        <v>13</v>
      </c>
      <c r="BC13" s="75">
        <f t="shared" si="18"/>
        <v>7</v>
      </c>
      <c r="BD13" s="76">
        <f t="shared" si="19"/>
        <v>8</v>
      </c>
      <c r="BE13" s="75">
        <f t="shared" si="20"/>
        <v>7</v>
      </c>
      <c r="BF13" s="75">
        <f t="shared" si="21"/>
        <v>10</v>
      </c>
      <c r="BG13" s="75">
        <f t="shared" si="22"/>
        <v>9</v>
      </c>
      <c r="BH13" s="75">
        <f t="shared" si="23"/>
        <v>10</v>
      </c>
      <c r="BI13" s="75">
        <f t="shared" si="24"/>
        <v>7</v>
      </c>
      <c r="BJ13" s="75">
        <f t="shared" si="25"/>
        <v>0</v>
      </c>
      <c r="BK13" s="75">
        <f t="shared" si="26"/>
        <v>0</v>
      </c>
      <c r="BL13" s="77">
        <f t="shared" si="31"/>
        <v>71</v>
      </c>
      <c r="BM13" s="71">
        <f t="shared" si="32"/>
        <v>0</v>
      </c>
      <c r="BN13" s="71">
        <f t="shared" si="33"/>
        <v>13</v>
      </c>
      <c r="BO13" s="78">
        <f t="shared" si="28"/>
        <v>71</v>
      </c>
      <c r="BP13" s="7"/>
    </row>
    <row r="14" spans="1:68" ht="15">
      <c r="A14" s="218">
        <v>10</v>
      </c>
      <c r="B14" s="442" t="s">
        <v>144</v>
      </c>
      <c r="C14" s="228" t="s">
        <v>68</v>
      </c>
      <c r="D14" s="444"/>
      <c r="E14" s="79">
        <f t="shared" si="29"/>
        <v>1020</v>
      </c>
      <c r="F14" s="54">
        <f t="shared" si="0"/>
        <v>20</v>
      </c>
      <c r="G14" s="55">
        <v>1000</v>
      </c>
      <c r="H14" s="56">
        <f t="shared" si="1"/>
        <v>23.49</v>
      </c>
      <c r="I14" s="57">
        <f t="shared" si="30"/>
        <v>0</v>
      </c>
      <c r="J14" s="58">
        <v>3</v>
      </c>
      <c r="K14" s="116">
        <v>13</v>
      </c>
      <c r="L14" s="60">
        <v>9</v>
      </c>
      <c r="M14" s="61">
        <f t="shared" si="2"/>
        <v>1000</v>
      </c>
      <c r="N14" s="57">
        <f t="shared" si="3"/>
        <v>94</v>
      </c>
      <c r="O14" s="62">
        <f t="shared" si="4"/>
        <v>87</v>
      </c>
      <c r="P14" s="63">
        <v>1</v>
      </c>
      <c r="Q14" s="64">
        <v>2</v>
      </c>
      <c r="R14" s="65">
        <v>9</v>
      </c>
      <c r="S14" s="66">
        <v>2</v>
      </c>
      <c r="T14" s="67">
        <v>8</v>
      </c>
      <c r="U14" s="68">
        <v>1</v>
      </c>
      <c r="V14" s="65">
        <v>6</v>
      </c>
      <c r="W14" s="68">
        <v>2</v>
      </c>
      <c r="X14" s="67">
        <v>13</v>
      </c>
      <c r="Y14" s="68">
        <v>0</v>
      </c>
      <c r="Z14" s="67">
        <v>5</v>
      </c>
      <c r="AA14" s="68">
        <v>2</v>
      </c>
      <c r="AB14" s="67">
        <v>14</v>
      </c>
      <c r="AC14" s="66">
        <v>2</v>
      </c>
      <c r="AD14" s="63">
        <v>4</v>
      </c>
      <c r="AE14" s="64">
        <v>1</v>
      </c>
      <c r="AF14" s="69">
        <v>16</v>
      </c>
      <c r="AG14" s="66">
        <v>1</v>
      </c>
      <c r="AH14" s="65">
        <v>99</v>
      </c>
      <c r="AI14" s="68">
        <v>0</v>
      </c>
      <c r="AJ14" s="65">
        <v>99</v>
      </c>
      <c r="AK14" s="68">
        <v>0</v>
      </c>
      <c r="AL14" s="42"/>
      <c r="AM14" s="43">
        <f t="shared" si="27"/>
        <v>13</v>
      </c>
      <c r="AN14" s="42"/>
      <c r="AO14" s="70">
        <f t="shared" si="5"/>
        <v>1000</v>
      </c>
      <c r="AP14" s="71">
        <f t="shared" si="6"/>
        <v>1000</v>
      </c>
      <c r="AQ14" s="72">
        <f t="shared" si="7"/>
        <v>1000</v>
      </c>
      <c r="AR14" s="71">
        <f t="shared" si="8"/>
        <v>1000</v>
      </c>
      <c r="AS14" s="72">
        <f t="shared" si="9"/>
        <v>1000</v>
      </c>
      <c r="AT14" s="72">
        <f t="shared" si="10"/>
        <v>1000</v>
      </c>
      <c r="AU14" s="72">
        <f t="shared" si="11"/>
        <v>1000</v>
      </c>
      <c r="AV14" s="72">
        <f t="shared" si="12"/>
        <v>1000</v>
      </c>
      <c r="AW14" s="71">
        <f t="shared" si="13"/>
        <v>1000</v>
      </c>
      <c r="AX14" s="72">
        <f t="shared" si="14"/>
        <v>0</v>
      </c>
      <c r="AY14" s="73">
        <f t="shared" si="15"/>
        <v>0</v>
      </c>
      <c r="AZ14" s="1"/>
      <c r="BA14" s="74">
        <f t="shared" si="16"/>
        <v>7</v>
      </c>
      <c r="BB14" s="75">
        <f t="shared" si="17"/>
        <v>9</v>
      </c>
      <c r="BC14" s="75">
        <f t="shared" si="18"/>
        <v>16</v>
      </c>
      <c r="BD14" s="76">
        <f t="shared" si="19"/>
        <v>12</v>
      </c>
      <c r="BE14" s="75">
        <f t="shared" si="20"/>
        <v>16</v>
      </c>
      <c r="BF14" s="75">
        <f t="shared" si="21"/>
        <v>7</v>
      </c>
      <c r="BG14" s="75">
        <f t="shared" si="22"/>
        <v>10</v>
      </c>
      <c r="BH14" s="75">
        <f t="shared" si="23"/>
        <v>8</v>
      </c>
      <c r="BI14" s="75">
        <f t="shared" si="24"/>
        <v>9</v>
      </c>
      <c r="BJ14" s="75">
        <f t="shared" si="25"/>
        <v>0</v>
      </c>
      <c r="BK14" s="75">
        <f t="shared" si="26"/>
        <v>0</v>
      </c>
      <c r="BL14" s="77">
        <f t="shared" si="31"/>
        <v>94</v>
      </c>
      <c r="BM14" s="71">
        <f t="shared" si="32"/>
        <v>7</v>
      </c>
      <c r="BN14" s="71">
        <f t="shared" si="33"/>
        <v>16</v>
      </c>
      <c r="BO14" s="78">
        <f t="shared" si="28"/>
        <v>87</v>
      </c>
      <c r="BP14" s="7"/>
    </row>
    <row r="15" spans="1:68" ht="15">
      <c r="A15" s="218">
        <v>11</v>
      </c>
      <c r="B15" s="442" t="s">
        <v>39</v>
      </c>
      <c r="C15" s="211" t="s">
        <v>47</v>
      </c>
      <c r="D15" s="444"/>
      <c r="E15" s="79">
        <f t="shared" si="29"/>
        <v>1000</v>
      </c>
      <c r="F15" s="54">
        <f t="shared" si="0"/>
        <v>0</v>
      </c>
      <c r="G15" s="55">
        <v>1000</v>
      </c>
      <c r="H15" s="56">
        <f t="shared" si="1"/>
        <v>16.53</v>
      </c>
      <c r="I15" s="57">
        <f t="shared" si="30"/>
        <v>0</v>
      </c>
      <c r="J15" s="58">
        <v>11</v>
      </c>
      <c r="K15" s="116">
        <v>8</v>
      </c>
      <c r="L15" s="60">
        <v>8</v>
      </c>
      <c r="M15" s="61">
        <f t="shared" si="2"/>
        <v>1000</v>
      </c>
      <c r="N15" s="57">
        <f t="shared" si="3"/>
        <v>79</v>
      </c>
      <c r="O15" s="62">
        <f t="shared" si="4"/>
        <v>79</v>
      </c>
      <c r="P15" s="63">
        <v>2</v>
      </c>
      <c r="Q15" s="64">
        <v>0</v>
      </c>
      <c r="R15" s="65">
        <v>5</v>
      </c>
      <c r="S15" s="66">
        <v>2</v>
      </c>
      <c r="T15" s="67">
        <v>1</v>
      </c>
      <c r="U15" s="68">
        <v>2</v>
      </c>
      <c r="V15" s="65">
        <v>3</v>
      </c>
      <c r="W15" s="68">
        <v>2</v>
      </c>
      <c r="X15" s="67">
        <v>8</v>
      </c>
      <c r="Y15" s="68">
        <v>0</v>
      </c>
      <c r="Z15" s="67">
        <v>13</v>
      </c>
      <c r="AA15" s="68">
        <v>0</v>
      </c>
      <c r="AB15" s="67">
        <v>17</v>
      </c>
      <c r="AC15" s="66">
        <v>0</v>
      </c>
      <c r="AD15" s="80">
        <v>7</v>
      </c>
      <c r="AE15" s="64">
        <v>0</v>
      </c>
      <c r="AF15" s="69">
        <v>99</v>
      </c>
      <c r="AG15" s="66">
        <v>2</v>
      </c>
      <c r="AH15" s="65">
        <v>99</v>
      </c>
      <c r="AI15" s="68">
        <v>0</v>
      </c>
      <c r="AJ15" s="65">
        <v>99</v>
      </c>
      <c r="AK15" s="68">
        <v>0</v>
      </c>
      <c r="AL15" s="42"/>
      <c r="AM15" s="43">
        <f t="shared" si="27"/>
        <v>8</v>
      </c>
      <c r="AN15" s="42"/>
      <c r="AO15" s="70">
        <f t="shared" si="5"/>
        <v>1000</v>
      </c>
      <c r="AP15" s="71">
        <f t="shared" si="6"/>
        <v>1000</v>
      </c>
      <c r="AQ15" s="72">
        <f t="shared" si="7"/>
        <v>1000</v>
      </c>
      <c r="AR15" s="71">
        <f t="shared" si="8"/>
        <v>1000</v>
      </c>
      <c r="AS15" s="72">
        <f t="shared" si="9"/>
        <v>1000</v>
      </c>
      <c r="AT15" s="72">
        <f t="shared" si="10"/>
        <v>1000</v>
      </c>
      <c r="AU15" s="72">
        <f t="shared" si="11"/>
        <v>1000</v>
      </c>
      <c r="AV15" s="72">
        <f t="shared" si="12"/>
        <v>1000</v>
      </c>
      <c r="AW15" s="71">
        <f t="shared" si="13"/>
        <v>0</v>
      </c>
      <c r="AX15" s="72">
        <f t="shared" si="14"/>
        <v>0</v>
      </c>
      <c r="AY15" s="73">
        <f t="shared" si="15"/>
        <v>0</v>
      </c>
      <c r="AZ15" s="1"/>
      <c r="BA15" s="74">
        <f t="shared" si="16"/>
        <v>10</v>
      </c>
      <c r="BB15" s="75">
        <f t="shared" si="17"/>
        <v>7</v>
      </c>
      <c r="BC15" s="75">
        <f t="shared" si="18"/>
        <v>7</v>
      </c>
      <c r="BD15" s="76">
        <f t="shared" si="19"/>
        <v>7</v>
      </c>
      <c r="BE15" s="75">
        <f t="shared" si="20"/>
        <v>16</v>
      </c>
      <c r="BF15" s="75">
        <f t="shared" si="21"/>
        <v>16</v>
      </c>
      <c r="BG15" s="75">
        <f t="shared" si="22"/>
        <v>8</v>
      </c>
      <c r="BH15" s="75">
        <f t="shared" si="23"/>
        <v>8</v>
      </c>
      <c r="BI15" s="75">
        <f t="shared" si="24"/>
        <v>0</v>
      </c>
      <c r="BJ15" s="75">
        <f t="shared" si="25"/>
        <v>0</v>
      </c>
      <c r="BK15" s="75">
        <f t="shared" si="26"/>
        <v>0</v>
      </c>
      <c r="BL15" s="77">
        <f t="shared" si="31"/>
        <v>79</v>
      </c>
      <c r="BM15" s="71">
        <f t="shared" si="32"/>
        <v>0</v>
      </c>
      <c r="BN15" s="71">
        <f t="shared" si="33"/>
        <v>16</v>
      </c>
      <c r="BO15" s="78">
        <f t="shared" si="28"/>
        <v>79</v>
      </c>
      <c r="BP15" s="7"/>
    </row>
    <row r="16" spans="1:68" ht="15">
      <c r="A16" s="218">
        <v>12</v>
      </c>
      <c r="B16" s="442" t="s">
        <v>212</v>
      </c>
      <c r="C16" s="209" t="s">
        <v>45</v>
      </c>
      <c r="D16" s="444"/>
      <c r="E16" s="79">
        <f t="shared" si="29"/>
        <v>1000</v>
      </c>
      <c r="F16" s="54">
        <f t="shared" si="0"/>
        <v>0</v>
      </c>
      <c r="G16" s="55">
        <v>1000</v>
      </c>
      <c r="H16" s="56">
        <f t="shared" si="1"/>
        <v>13.92</v>
      </c>
      <c r="I16" s="57">
        <f t="shared" si="30"/>
        <v>0</v>
      </c>
      <c r="J16" s="58">
        <v>14</v>
      </c>
      <c r="K16" s="116">
        <v>7</v>
      </c>
      <c r="L16" s="60">
        <v>9</v>
      </c>
      <c r="M16" s="61">
        <f t="shared" si="2"/>
        <v>1000</v>
      </c>
      <c r="N16" s="57">
        <f t="shared" si="3"/>
        <v>79</v>
      </c>
      <c r="O16" s="62">
        <f t="shared" si="4"/>
        <v>72</v>
      </c>
      <c r="P16" s="63">
        <v>3</v>
      </c>
      <c r="Q16" s="64">
        <v>1</v>
      </c>
      <c r="R16" s="65">
        <v>17</v>
      </c>
      <c r="S16" s="66">
        <v>1</v>
      </c>
      <c r="T16" s="67">
        <v>9</v>
      </c>
      <c r="U16" s="68">
        <v>2</v>
      </c>
      <c r="V16" s="65">
        <v>8</v>
      </c>
      <c r="W16" s="68">
        <v>0</v>
      </c>
      <c r="X16" s="67">
        <v>5</v>
      </c>
      <c r="Y16" s="68">
        <v>1</v>
      </c>
      <c r="Z16" s="67">
        <v>14</v>
      </c>
      <c r="AA16" s="68">
        <v>0</v>
      </c>
      <c r="AB16" s="67">
        <v>7</v>
      </c>
      <c r="AC16" s="66">
        <v>1</v>
      </c>
      <c r="AD16" s="63">
        <v>15</v>
      </c>
      <c r="AE16" s="64">
        <v>1</v>
      </c>
      <c r="AF16" s="69">
        <v>1</v>
      </c>
      <c r="AG16" s="66">
        <v>0</v>
      </c>
      <c r="AH16" s="65">
        <v>99</v>
      </c>
      <c r="AI16" s="68">
        <v>0</v>
      </c>
      <c r="AJ16" s="65">
        <v>99</v>
      </c>
      <c r="AK16" s="68">
        <v>0</v>
      </c>
      <c r="AL16" s="42"/>
      <c r="AM16" s="43">
        <f t="shared" si="27"/>
        <v>7</v>
      </c>
      <c r="AN16" s="42"/>
      <c r="AO16" s="70">
        <f t="shared" si="5"/>
        <v>1000</v>
      </c>
      <c r="AP16" s="71">
        <f t="shared" si="6"/>
        <v>1000</v>
      </c>
      <c r="AQ16" s="72">
        <f t="shared" si="7"/>
        <v>1000</v>
      </c>
      <c r="AR16" s="71">
        <f t="shared" si="8"/>
        <v>1000</v>
      </c>
      <c r="AS16" s="72">
        <f t="shared" si="9"/>
        <v>1000</v>
      </c>
      <c r="AT16" s="72">
        <f t="shared" si="10"/>
        <v>1000</v>
      </c>
      <c r="AU16" s="72">
        <f t="shared" si="11"/>
        <v>1000</v>
      </c>
      <c r="AV16" s="72">
        <f t="shared" si="12"/>
        <v>1000</v>
      </c>
      <c r="AW16" s="71">
        <f t="shared" si="13"/>
        <v>1000</v>
      </c>
      <c r="AX16" s="72">
        <f t="shared" si="14"/>
        <v>0</v>
      </c>
      <c r="AY16" s="73">
        <f t="shared" si="15"/>
        <v>0</v>
      </c>
      <c r="AZ16" s="1"/>
      <c r="BA16" s="74">
        <f t="shared" si="16"/>
        <v>7</v>
      </c>
      <c r="BB16" s="75">
        <f t="shared" si="17"/>
        <v>8</v>
      </c>
      <c r="BC16" s="75">
        <f t="shared" si="18"/>
        <v>9</v>
      </c>
      <c r="BD16" s="76">
        <f t="shared" si="19"/>
        <v>16</v>
      </c>
      <c r="BE16" s="75">
        <f t="shared" si="20"/>
        <v>7</v>
      </c>
      <c r="BF16" s="75">
        <f t="shared" si="21"/>
        <v>10</v>
      </c>
      <c r="BG16" s="75">
        <f t="shared" si="22"/>
        <v>8</v>
      </c>
      <c r="BH16" s="75">
        <f t="shared" si="23"/>
        <v>7</v>
      </c>
      <c r="BI16" s="75">
        <f t="shared" si="24"/>
        <v>7</v>
      </c>
      <c r="BJ16" s="75">
        <f t="shared" si="25"/>
        <v>0</v>
      </c>
      <c r="BK16" s="75">
        <f t="shared" si="26"/>
        <v>0</v>
      </c>
      <c r="BL16" s="77">
        <f t="shared" si="31"/>
        <v>79</v>
      </c>
      <c r="BM16" s="71">
        <f t="shared" si="32"/>
        <v>7</v>
      </c>
      <c r="BN16" s="71">
        <f t="shared" si="33"/>
        <v>16</v>
      </c>
      <c r="BO16" s="78">
        <f t="shared" si="28"/>
        <v>72</v>
      </c>
      <c r="BP16" s="7"/>
    </row>
    <row r="17" spans="1:68" ht="15">
      <c r="A17" s="218">
        <v>13</v>
      </c>
      <c r="B17" s="442" t="s">
        <v>75</v>
      </c>
      <c r="C17" s="228" t="s">
        <v>65</v>
      </c>
      <c r="D17" s="443"/>
      <c r="E17" s="79">
        <f t="shared" si="29"/>
        <v>1050</v>
      </c>
      <c r="F17" s="54">
        <f t="shared" si="0"/>
        <v>50</v>
      </c>
      <c r="G17" s="55">
        <v>1000</v>
      </c>
      <c r="H17" s="56">
        <f t="shared" si="1"/>
        <v>25.23</v>
      </c>
      <c r="I17" s="57">
        <f t="shared" si="30"/>
        <v>0</v>
      </c>
      <c r="J17" s="58">
        <v>1</v>
      </c>
      <c r="K17" s="116">
        <v>16</v>
      </c>
      <c r="L17" s="60">
        <v>9</v>
      </c>
      <c r="M17" s="61">
        <f t="shared" si="2"/>
        <v>1000</v>
      </c>
      <c r="N17" s="452">
        <f t="shared" si="3"/>
        <v>92</v>
      </c>
      <c r="O17" s="62">
        <f t="shared" si="4"/>
        <v>84</v>
      </c>
      <c r="P17" s="63">
        <v>4</v>
      </c>
      <c r="Q17" s="64">
        <v>2</v>
      </c>
      <c r="R17" s="65">
        <v>8</v>
      </c>
      <c r="S17" s="66">
        <v>0</v>
      </c>
      <c r="T17" s="67">
        <v>16</v>
      </c>
      <c r="U17" s="68">
        <v>2</v>
      </c>
      <c r="V17" s="65">
        <v>2</v>
      </c>
      <c r="W17" s="68">
        <v>2</v>
      </c>
      <c r="X17" s="67">
        <v>10</v>
      </c>
      <c r="Y17" s="68">
        <v>2</v>
      </c>
      <c r="Z17" s="67">
        <v>11</v>
      </c>
      <c r="AA17" s="68">
        <v>2</v>
      </c>
      <c r="AB17" s="67">
        <v>6</v>
      </c>
      <c r="AC17" s="66">
        <v>2</v>
      </c>
      <c r="AD17" s="63">
        <v>17</v>
      </c>
      <c r="AE17" s="64">
        <v>2</v>
      </c>
      <c r="AF17" s="69">
        <v>7</v>
      </c>
      <c r="AG17" s="66">
        <v>2</v>
      </c>
      <c r="AH17" s="65">
        <v>99</v>
      </c>
      <c r="AI17" s="68">
        <v>0</v>
      </c>
      <c r="AJ17" s="65">
        <v>99</v>
      </c>
      <c r="AK17" s="68">
        <v>0</v>
      </c>
      <c r="AL17" s="42"/>
      <c r="AM17" s="43">
        <f t="shared" si="27"/>
        <v>16</v>
      </c>
      <c r="AN17" s="42"/>
      <c r="AO17" s="70">
        <f t="shared" si="5"/>
        <v>1000</v>
      </c>
      <c r="AP17" s="71">
        <f t="shared" si="6"/>
        <v>1000</v>
      </c>
      <c r="AQ17" s="72">
        <f t="shared" si="7"/>
        <v>1000</v>
      </c>
      <c r="AR17" s="71">
        <f t="shared" si="8"/>
        <v>1000</v>
      </c>
      <c r="AS17" s="72">
        <f t="shared" si="9"/>
        <v>1000</v>
      </c>
      <c r="AT17" s="72">
        <f t="shared" si="10"/>
        <v>1000</v>
      </c>
      <c r="AU17" s="72">
        <f t="shared" si="11"/>
        <v>1000</v>
      </c>
      <c r="AV17" s="72">
        <f t="shared" si="12"/>
        <v>1000</v>
      </c>
      <c r="AW17" s="71">
        <f t="shared" si="13"/>
        <v>1000</v>
      </c>
      <c r="AX17" s="72">
        <f t="shared" si="14"/>
        <v>0</v>
      </c>
      <c r="AY17" s="73">
        <f t="shared" si="15"/>
        <v>0</v>
      </c>
      <c r="AZ17" s="1"/>
      <c r="BA17" s="74">
        <f t="shared" si="16"/>
        <v>8</v>
      </c>
      <c r="BB17" s="75">
        <f t="shared" si="17"/>
        <v>16</v>
      </c>
      <c r="BC17" s="75">
        <f t="shared" si="18"/>
        <v>9</v>
      </c>
      <c r="BD17" s="76">
        <f t="shared" si="19"/>
        <v>10</v>
      </c>
      <c r="BE17" s="75">
        <f t="shared" si="20"/>
        <v>13</v>
      </c>
      <c r="BF17" s="75">
        <f t="shared" si="21"/>
        <v>8</v>
      </c>
      <c r="BG17" s="75">
        <f t="shared" si="22"/>
        <v>12</v>
      </c>
      <c r="BH17" s="75">
        <f t="shared" si="23"/>
        <v>8</v>
      </c>
      <c r="BI17" s="75">
        <f t="shared" si="24"/>
        <v>8</v>
      </c>
      <c r="BJ17" s="75">
        <f t="shared" si="25"/>
        <v>0</v>
      </c>
      <c r="BK17" s="75">
        <f t="shared" si="26"/>
        <v>0</v>
      </c>
      <c r="BL17" s="77">
        <f t="shared" si="31"/>
        <v>92</v>
      </c>
      <c r="BM17" s="71">
        <f t="shared" si="32"/>
        <v>8</v>
      </c>
      <c r="BN17" s="71">
        <f t="shared" si="33"/>
        <v>16</v>
      </c>
      <c r="BO17" s="78">
        <f t="shared" si="28"/>
        <v>84</v>
      </c>
      <c r="BP17" s="7"/>
    </row>
    <row r="18" spans="1:68" ht="15">
      <c r="A18" s="218">
        <v>14</v>
      </c>
      <c r="B18" s="442" t="s">
        <v>164</v>
      </c>
      <c r="C18" s="228" t="s">
        <v>65</v>
      </c>
      <c r="D18" s="443"/>
      <c r="E18" s="79">
        <f t="shared" si="29"/>
        <v>1000</v>
      </c>
      <c r="F18" s="54">
        <f t="shared" si="0"/>
        <v>0</v>
      </c>
      <c r="G18" s="55">
        <v>1000</v>
      </c>
      <c r="H18" s="56">
        <f t="shared" si="1"/>
        <v>20.88</v>
      </c>
      <c r="I18" s="57">
        <f t="shared" si="30"/>
        <v>0</v>
      </c>
      <c r="J18" s="58">
        <v>6</v>
      </c>
      <c r="K18" s="116">
        <v>10</v>
      </c>
      <c r="L18" s="60">
        <v>9</v>
      </c>
      <c r="M18" s="61">
        <f t="shared" si="2"/>
        <v>1000</v>
      </c>
      <c r="N18" s="57">
        <f t="shared" si="3"/>
        <v>88</v>
      </c>
      <c r="O18" s="62">
        <f t="shared" si="4"/>
        <v>81</v>
      </c>
      <c r="P18" s="63">
        <v>5</v>
      </c>
      <c r="Q18" s="64">
        <v>2</v>
      </c>
      <c r="R18" s="65">
        <v>6</v>
      </c>
      <c r="S18" s="66">
        <v>0</v>
      </c>
      <c r="T18" s="67">
        <v>3</v>
      </c>
      <c r="U18" s="68">
        <v>1</v>
      </c>
      <c r="V18" s="65">
        <v>4</v>
      </c>
      <c r="W18" s="68">
        <v>0</v>
      </c>
      <c r="X18" s="67">
        <v>16</v>
      </c>
      <c r="Y18" s="68">
        <v>2</v>
      </c>
      <c r="Z18" s="67">
        <v>12</v>
      </c>
      <c r="AA18" s="68">
        <v>2</v>
      </c>
      <c r="AB18" s="67">
        <v>10</v>
      </c>
      <c r="AC18" s="66">
        <v>0</v>
      </c>
      <c r="AD18" s="63">
        <v>9</v>
      </c>
      <c r="AE18" s="64">
        <v>2</v>
      </c>
      <c r="AF18" s="69">
        <v>8</v>
      </c>
      <c r="AG18" s="66">
        <v>1</v>
      </c>
      <c r="AH18" s="65">
        <v>99</v>
      </c>
      <c r="AI18" s="68">
        <v>0</v>
      </c>
      <c r="AJ18" s="65">
        <v>99</v>
      </c>
      <c r="AK18" s="68">
        <v>0</v>
      </c>
      <c r="AL18" s="42"/>
      <c r="AM18" s="43">
        <f t="shared" si="27"/>
        <v>10</v>
      </c>
      <c r="AN18" s="42"/>
      <c r="AO18" s="70">
        <f t="shared" si="5"/>
        <v>1000</v>
      </c>
      <c r="AP18" s="71">
        <f t="shared" si="6"/>
        <v>1000</v>
      </c>
      <c r="AQ18" s="72">
        <f t="shared" si="7"/>
        <v>1000</v>
      </c>
      <c r="AR18" s="71">
        <f t="shared" si="8"/>
        <v>1000</v>
      </c>
      <c r="AS18" s="72">
        <f t="shared" si="9"/>
        <v>1000</v>
      </c>
      <c r="AT18" s="72">
        <f t="shared" si="10"/>
        <v>1000</v>
      </c>
      <c r="AU18" s="72">
        <f t="shared" si="11"/>
        <v>1000</v>
      </c>
      <c r="AV18" s="72">
        <f t="shared" si="12"/>
        <v>1000</v>
      </c>
      <c r="AW18" s="71">
        <f t="shared" si="13"/>
        <v>1000</v>
      </c>
      <c r="AX18" s="72">
        <f t="shared" si="14"/>
        <v>0</v>
      </c>
      <c r="AY18" s="73">
        <f t="shared" si="15"/>
        <v>0</v>
      </c>
      <c r="AZ18" s="1"/>
      <c r="BA18" s="74">
        <f t="shared" si="16"/>
        <v>7</v>
      </c>
      <c r="BB18" s="75">
        <f t="shared" si="17"/>
        <v>12</v>
      </c>
      <c r="BC18" s="75">
        <f t="shared" si="18"/>
        <v>7</v>
      </c>
      <c r="BD18" s="76">
        <f t="shared" si="19"/>
        <v>8</v>
      </c>
      <c r="BE18" s="75">
        <f t="shared" si="20"/>
        <v>9</v>
      </c>
      <c r="BF18" s="75">
        <f t="shared" si="21"/>
        <v>7</v>
      </c>
      <c r="BG18" s="75">
        <f t="shared" si="22"/>
        <v>13</v>
      </c>
      <c r="BH18" s="75">
        <f t="shared" si="23"/>
        <v>9</v>
      </c>
      <c r="BI18" s="75">
        <f t="shared" si="24"/>
        <v>16</v>
      </c>
      <c r="BJ18" s="75">
        <f t="shared" si="25"/>
        <v>0</v>
      </c>
      <c r="BK18" s="75">
        <f t="shared" si="26"/>
        <v>0</v>
      </c>
      <c r="BL18" s="77">
        <f t="shared" si="31"/>
        <v>88</v>
      </c>
      <c r="BM18" s="71">
        <f t="shared" si="32"/>
        <v>7</v>
      </c>
      <c r="BN18" s="71">
        <f t="shared" si="33"/>
        <v>16</v>
      </c>
      <c r="BO18" s="78">
        <f t="shared" si="28"/>
        <v>81</v>
      </c>
      <c r="BP18" s="7"/>
    </row>
    <row r="19" spans="1:68" ht="15">
      <c r="A19" s="218">
        <v>15</v>
      </c>
      <c r="B19" s="442" t="s">
        <v>204</v>
      </c>
      <c r="C19" s="211" t="s">
        <v>47</v>
      </c>
      <c r="D19" s="443"/>
      <c r="E19" s="79">
        <f t="shared" si="29"/>
        <v>1000</v>
      </c>
      <c r="F19" s="54">
        <f t="shared" si="0"/>
        <v>0</v>
      </c>
      <c r="G19" s="55">
        <v>1000</v>
      </c>
      <c r="H19" s="56">
        <f t="shared" si="1"/>
        <v>11.31</v>
      </c>
      <c r="I19" s="57">
        <f t="shared" si="30"/>
        <v>0</v>
      </c>
      <c r="J19" s="58">
        <v>17</v>
      </c>
      <c r="K19" s="116">
        <v>7</v>
      </c>
      <c r="L19" s="60">
        <v>8</v>
      </c>
      <c r="M19" s="61">
        <f t="shared" si="2"/>
        <v>1000</v>
      </c>
      <c r="N19" s="57">
        <f t="shared" si="3"/>
        <v>67</v>
      </c>
      <c r="O19" s="62">
        <f t="shared" si="4"/>
        <v>67</v>
      </c>
      <c r="P19" s="63">
        <v>6</v>
      </c>
      <c r="Q19" s="64">
        <v>0</v>
      </c>
      <c r="R19" s="65">
        <v>4</v>
      </c>
      <c r="S19" s="66">
        <v>1</v>
      </c>
      <c r="T19" s="67">
        <v>7</v>
      </c>
      <c r="U19" s="68">
        <v>1</v>
      </c>
      <c r="V19" s="65">
        <v>5</v>
      </c>
      <c r="W19" s="68">
        <v>0</v>
      </c>
      <c r="X19" s="67">
        <v>99</v>
      </c>
      <c r="Y19" s="68">
        <v>2</v>
      </c>
      <c r="Z19" s="67">
        <v>16</v>
      </c>
      <c r="AA19" s="68">
        <v>0</v>
      </c>
      <c r="AB19" s="67">
        <v>1</v>
      </c>
      <c r="AC19" s="66">
        <v>2</v>
      </c>
      <c r="AD19" s="63">
        <v>12</v>
      </c>
      <c r="AE19" s="64">
        <v>1</v>
      </c>
      <c r="AF19" s="69">
        <v>9</v>
      </c>
      <c r="AG19" s="454">
        <v>0</v>
      </c>
      <c r="AH19" s="65">
        <v>99</v>
      </c>
      <c r="AI19" s="68">
        <v>0</v>
      </c>
      <c r="AJ19" s="65">
        <v>99</v>
      </c>
      <c r="AK19" s="68">
        <v>0</v>
      </c>
      <c r="AL19" s="42"/>
      <c r="AM19" s="43">
        <f t="shared" si="27"/>
        <v>7</v>
      </c>
      <c r="AN19" s="42"/>
      <c r="AO19" s="70">
        <f t="shared" si="5"/>
        <v>1000</v>
      </c>
      <c r="AP19" s="71">
        <f t="shared" si="6"/>
        <v>1000</v>
      </c>
      <c r="AQ19" s="72">
        <f t="shared" si="7"/>
        <v>1000</v>
      </c>
      <c r="AR19" s="71">
        <f t="shared" si="8"/>
        <v>1000</v>
      </c>
      <c r="AS19" s="72">
        <f t="shared" si="9"/>
        <v>0</v>
      </c>
      <c r="AT19" s="72">
        <f t="shared" si="10"/>
        <v>1000</v>
      </c>
      <c r="AU19" s="72">
        <f t="shared" si="11"/>
        <v>1000</v>
      </c>
      <c r="AV19" s="72">
        <f t="shared" si="12"/>
        <v>1000</v>
      </c>
      <c r="AW19" s="71">
        <f t="shared" si="13"/>
        <v>1000</v>
      </c>
      <c r="AX19" s="72">
        <f t="shared" si="14"/>
        <v>0</v>
      </c>
      <c r="AY19" s="73">
        <f t="shared" si="15"/>
        <v>0</v>
      </c>
      <c r="AZ19" s="1"/>
      <c r="BA19" s="74">
        <f t="shared" si="16"/>
        <v>12</v>
      </c>
      <c r="BB19" s="75">
        <f t="shared" si="17"/>
        <v>8</v>
      </c>
      <c r="BC19" s="75">
        <f t="shared" si="18"/>
        <v>8</v>
      </c>
      <c r="BD19" s="76">
        <f t="shared" si="19"/>
        <v>7</v>
      </c>
      <c r="BE19" s="75">
        <f t="shared" si="20"/>
        <v>0</v>
      </c>
      <c r="BF19" s="75">
        <f t="shared" si="21"/>
        <v>9</v>
      </c>
      <c r="BG19" s="75">
        <f t="shared" si="22"/>
        <v>7</v>
      </c>
      <c r="BH19" s="75">
        <f t="shared" si="23"/>
        <v>7</v>
      </c>
      <c r="BI19" s="75">
        <f t="shared" si="24"/>
        <v>9</v>
      </c>
      <c r="BJ19" s="75">
        <f t="shared" si="25"/>
        <v>0</v>
      </c>
      <c r="BK19" s="75">
        <f t="shared" si="26"/>
        <v>0</v>
      </c>
      <c r="BL19" s="77">
        <f t="shared" si="31"/>
        <v>67</v>
      </c>
      <c r="BM19" s="71">
        <f t="shared" si="32"/>
        <v>0</v>
      </c>
      <c r="BN19" s="71">
        <f t="shared" si="33"/>
        <v>12</v>
      </c>
      <c r="BO19" s="78">
        <f t="shared" si="28"/>
        <v>67</v>
      </c>
      <c r="BP19" s="7"/>
    </row>
    <row r="20" spans="1:68" ht="15">
      <c r="A20" s="218">
        <v>16</v>
      </c>
      <c r="B20" s="442" t="s">
        <v>178</v>
      </c>
      <c r="C20" s="228" t="s">
        <v>65</v>
      </c>
      <c r="D20" s="443"/>
      <c r="E20" s="79">
        <f t="shared" si="29"/>
        <v>1000</v>
      </c>
      <c r="F20" s="54">
        <f t="shared" si="0"/>
        <v>0</v>
      </c>
      <c r="G20" s="55">
        <v>1000</v>
      </c>
      <c r="H20" s="56">
        <f t="shared" si="1"/>
        <v>20.01</v>
      </c>
      <c r="I20" s="57">
        <f t="shared" si="30"/>
        <v>0</v>
      </c>
      <c r="J20" s="58">
        <v>7</v>
      </c>
      <c r="K20" s="116">
        <v>9</v>
      </c>
      <c r="L20" s="60">
        <v>8</v>
      </c>
      <c r="M20" s="61">
        <f t="shared" si="2"/>
        <v>1000</v>
      </c>
      <c r="N20" s="57">
        <f t="shared" si="3"/>
        <v>77</v>
      </c>
      <c r="O20" s="62">
        <f t="shared" si="4"/>
        <v>77</v>
      </c>
      <c r="P20" s="63">
        <v>7</v>
      </c>
      <c r="Q20" s="64">
        <v>1</v>
      </c>
      <c r="R20" s="65">
        <v>3</v>
      </c>
      <c r="S20" s="66">
        <v>0</v>
      </c>
      <c r="T20" s="67">
        <v>13</v>
      </c>
      <c r="U20" s="68">
        <v>0</v>
      </c>
      <c r="V20" s="65">
        <v>1</v>
      </c>
      <c r="W20" s="68">
        <v>2</v>
      </c>
      <c r="X20" s="67">
        <v>14</v>
      </c>
      <c r="Y20" s="68">
        <v>0</v>
      </c>
      <c r="Z20" s="67">
        <v>15</v>
      </c>
      <c r="AA20" s="68">
        <v>2</v>
      </c>
      <c r="AB20" s="67">
        <v>9</v>
      </c>
      <c r="AC20" s="66">
        <v>1</v>
      </c>
      <c r="AD20" s="80">
        <v>99</v>
      </c>
      <c r="AE20" s="64">
        <v>2</v>
      </c>
      <c r="AF20" s="69">
        <v>10</v>
      </c>
      <c r="AG20" s="66">
        <v>1</v>
      </c>
      <c r="AH20" s="65">
        <v>99</v>
      </c>
      <c r="AI20" s="68">
        <v>0</v>
      </c>
      <c r="AJ20" s="65">
        <v>99</v>
      </c>
      <c r="AK20" s="68">
        <v>0</v>
      </c>
      <c r="AL20" s="42"/>
      <c r="AM20" s="43">
        <f t="shared" si="27"/>
        <v>9</v>
      </c>
      <c r="AN20" s="42"/>
      <c r="AO20" s="70">
        <f t="shared" si="5"/>
        <v>1000</v>
      </c>
      <c r="AP20" s="71">
        <f t="shared" si="6"/>
        <v>1000</v>
      </c>
      <c r="AQ20" s="72">
        <f t="shared" si="7"/>
        <v>1000</v>
      </c>
      <c r="AR20" s="71">
        <f t="shared" si="8"/>
        <v>1000</v>
      </c>
      <c r="AS20" s="72">
        <f t="shared" si="9"/>
        <v>1000</v>
      </c>
      <c r="AT20" s="72">
        <f t="shared" si="10"/>
        <v>1000</v>
      </c>
      <c r="AU20" s="72">
        <f t="shared" si="11"/>
        <v>1000</v>
      </c>
      <c r="AV20" s="72">
        <f t="shared" si="12"/>
        <v>0</v>
      </c>
      <c r="AW20" s="71">
        <f t="shared" si="13"/>
        <v>1000</v>
      </c>
      <c r="AX20" s="72">
        <f t="shared" si="14"/>
        <v>0</v>
      </c>
      <c r="AY20" s="73">
        <f t="shared" si="15"/>
        <v>0</v>
      </c>
      <c r="AZ20" s="1"/>
      <c r="BA20" s="74">
        <f t="shared" si="16"/>
        <v>8</v>
      </c>
      <c r="BB20" s="75">
        <f t="shared" si="17"/>
        <v>7</v>
      </c>
      <c r="BC20" s="75">
        <f t="shared" si="18"/>
        <v>16</v>
      </c>
      <c r="BD20" s="76">
        <f t="shared" si="19"/>
        <v>7</v>
      </c>
      <c r="BE20" s="75">
        <f t="shared" si="20"/>
        <v>10</v>
      </c>
      <c r="BF20" s="75">
        <f t="shared" si="21"/>
        <v>7</v>
      </c>
      <c r="BG20" s="75">
        <f t="shared" si="22"/>
        <v>9</v>
      </c>
      <c r="BH20" s="75">
        <f t="shared" si="23"/>
        <v>0</v>
      </c>
      <c r="BI20" s="75">
        <f t="shared" si="24"/>
        <v>13</v>
      </c>
      <c r="BJ20" s="75">
        <f t="shared" si="25"/>
        <v>0</v>
      </c>
      <c r="BK20" s="75">
        <f t="shared" si="26"/>
        <v>0</v>
      </c>
      <c r="BL20" s="77">
        <f t="shared" si="31"/>
        <v>77</v>
      </c>
      <c r="BM20" s="71">
        <f t="shared" si="32"/>
        <v>0</v>
      </c>
      <c r="BN20" s="71">
        <f t="shared" si="33"/>
        <v>16</v>
      </c>
      <c r="BO20" s="78">
        <f t="shared" si="28"/>
        <v>77</v>
      </c>
      <c r="BP20" s="7"/>
    </row>
    <row r="21" spans="1:68" ht="15">
      <c r="A21" s="218">
        <v>17</v>
      </c>
      <c r="B21" s="442" t="s">
        <v>83</v>
      </c>
      <c r="C21" s="228" t="s">
        <v>68</v>
      </c>
      <c r="D21" s="443"/>
      <c r="E21" s="79">
        <f t="shared" si="29"/>
        <v>1000</v>
      </c>
      <c r="F21" s="54">
        <f t="shared" si="0"/>
        <v>0</v>
      </c>
      <c r="G21" s="55">
        <v>1000</v>
      </c>
      <c r="H21" s="56">
        <f t="shared" si="1"/>
        <v>18.27</v>
      </c>
      <c r="I21" s="57">
        <f t="shared" si="30"/>
        <v>0</v>
      </c>
      <c r="J21" s="58">
        <v>9</v>
      </c>
      <c r="K21" s="116">
        <v>8</v>
      </c>
      <c r="L21" s="60">
        <v>8</v>
      </c>
      <c r="M21" s="61">
        <f t="shared" si="2"/>
        <v>1000</v>
      </c>
      <c r="N21" s="57">
        <f t="shared" si="3"/>
        <v>84</v>
      </c>
      <c r="O21" s="62">
        <f t="shared" si="4"/>
        <v>84</v>
      </c>
      <c r="P21" s="63">
        <v>8</v>
      </c>
      <c r="Q21" s="64">
        <v>0</v>
      </c>
      <c r="R21" s="65">
        <v>12</v>
      </c>
      <c r="S21" s="66">
        <v>1</v>
      </c>
      <c r="T21" s="67">
        <v>4</v>
      </c>
      <c r="U21" s="68">
        <v>0</v>
      </c>
      <c r="V21" s="65">
        <v>99</v>
      </c>
      <c r="W21" s="68">
        <v>2</v>
      </c>
      <c r="X21" s="67">
        <v>2</v>
      </c>
      <c r="Y21" s="68">
        <v>1</v>
      </c>
      <c r="Z21" s="67">
        <v>1</v>
      </c>
      <c r="AA21" s="68">
        <v>2</v>
      </c>
      <c r="AB21" s="67">
        <v>11</v>
      </c>
      <c r="AC21" s="66">
        <v>2</v>
      </c>
      <c r="AD21" s="63">
        <v>13</v>
      </c>
      <c r="AE21" s="64">
        <v>0</v>
      </c>
      <c r="AF21" s="69">
        <v>6</v>
      </c>
      <c r="AG21" s="66">
        <v>0</v>
      </c>
      <c r="AH21" s="65">
        <v>99</v>
      </c>
      <c r="AI21" s="68">
        <v>0</v>
      </c>
      <c r="AJ21" s="65">
        <v>99</v>
      </c>
      <c r="AK21" s="68">
        <v>0</v>
      </c>
      <c r="AL21" s="42"/>
      <c r="AM21" s="43">
        <f t="shared" si="27"/>
        <v>8</v>
      </c>
      <c r="AN21" s="42"/>
      <c r="AO21" s="70">
        <f t="shared" si="5"/>
        <v>1000</v>
      </c>
      <c r="AP21" s="71">
        <f t="shared" si="6"/>
        <v>1000</v>
      </c>
      <c r="AQ21" s="72">
        <f t="shared" si="7"/>
        <v>1000</v>
      </c>
      <c r="AR21" s="71">
        <f t="shared" si="8"/>
        <v>0</v>
      </c>
      <c r="AS21" s="72">
        <f t="shared" si="9"/>
        <v>1000</v>
      </c>
      <c r="AT21" s="72">
        <f t="shared" si="10"/>
        <v>1000</v>
      </c>
      <c r="AU21" s="72">
        <f t="shared" si="11"/>
        <v>1000</v>
      </c>
      <c r="AV21" s="72">
        <f t="shared" si="12"/>
        <v>1000</v>
      </c>
      <c r="AW21" s="71">
        <f t="shared" si="13"/>
        <v>1000</v>
      </c>
      <c r="AX21" s="72">
        <f t="shared" si="14"/>
        <v>0</v>
      </c>
      <c r="AY21" s="73">
        <f t="shared" si="15"/>
        <v>0</v>
      </c>
      <c r="AZ21" s="1"/>
      <c r="BA21" s="74">
        <f t="shared" si="16"/>
        <v>16</v>
      </c>
      <c r="BB21" s="75">
        <f t="shared" si="17"/>
        <v>7</v>
      </c>
      <c r="BC21" s="75">
        <f t="shared" si="18"/>
        <v>8</v>
      </c>
      <c r="BD21" s="76">
        <f t="shared" si="19"/>
        <v>0</v>
      </c>
      <c r="BE21" s="75">
        <f t="shared" si="20"/>
        <v>10</v>
      </c>
      <c r="BF21" s="75">
        <f t="shared" si="21"/>
        <v>7</v>
      </c>
      <c r="BG21" s="75">
        <f t="shared" si="22"/>
        <v>8</v>
      </c>
      <c r="BH21" s="75">
        <f t="shared" si="23"/>
        <v>16</v>
      </c>
      <c r="BI21" s="75">
        <f t="shared" si="24"/>
        <v>12</v>
      </c>
      <c r="BJ21" s="75">
        <f t="shared" si="25"/>
        <v>0</v>
      </c>
      <c r="BK21" s="75">
        <f t="shared" si="26"/>
        <v>0</v>
      </c>
      <c r="BL21" s="77">
        <f t="shared" si="31"/>
        <v>84</v>
      </c>
      <c r="BM21" s="71">
        <f t="shared" si="32"/>
        <v>0</v>
      </c>
      <c r="BN21" s="71">
        <f t="shared" si="33"/>
        <v>16</v>
      </c>
      <c r="BO21" s="78">
        <f t="shared" si="28"/>
        <v>84</v>
      </c>
      <c r="BP21" s="7"/>
    </row>
    <row r="22" spans="1:68" ht="15">
      <c r="A22" s="218"/>
      <c r="B22" s="442" t="s">
        <v>43</v>
      </c>
      <c r="C22" s="451"/>
      <c r="D22" s="443"/>
      <c r="E22" s="79">
        <f t="shared" si="29"/>
        <v>0</v>
      </c>
      <c r="F22" s="54">
        <f t="shared" si="0"/>
        <v>0</v>
      </c>
      <c r="G22" s="55"/>
      <c r="H22" s="56">
        <f t="shared" si="1"/>
        <v>0</v>
      </c>
      <c r="I22" s="57">
        <f t="shared" si="30"/>
        <v>0</v>
      </c>
      <c r="J22" s="58"/>
      <c r="K22" s="59">
        <v>0</v>
      </c>
      <c r="L22" s="60"/>
      <c r="M22" s="61">
        <f t="shared" si="2"/>
        <v>0</v>
      </c>
      <c r="N22" s="57">
        <f t="shared" si="3"/>
        <v>0</v>
      </c>
      <c r="O22" s="62">
        <f t="shared" si="4"/>
        <v>0</v>
      </c>
      <c r="P22" s="63">
        <v>99</v>
      </c>
      <c r="Q22" s="64">
        <v>0</v>
      </c>
      <c r="R22" s="65">
        <v>99</v>
      </c>
      <c r="S22" s="66">
        <v>0</v>
      </c>
      <c r="T22" s="67">
        <v>99</v>
      </c>
      <c r="U22" s="68">
        <v>0</v>
      </c>
      <c r="V22" s="65">
        <v>99</v>
      </c>
      <c r="W22" s="68">
        <v>0</v>
      </c>
      <c r="X22" s="67">
        <v>99</v>
      </c>
      <c r="Y22" s="68">
        <v>0</v>
      </c>
      <c r="Z22" s="67">
        <v>99</v>
      </c>
      <c r="AA22" s="68">
        <v>0</v>
      </c>
      <c r="AB22" s="67">
        <v>99</v>
      </c>
      <c r="AC22" s="66">
        <v>0</v>
      </c>
      <c r="AD22" s="63">
        <v>99</v>
      </c>
      <c r="AE22" s="64">
        <v>0</v>
      </c>
      <c r="AF22" s="69">
        <v>99</v>
      </c>
      <c r="AG22" s="66">
        <v>0</v>
      </c>
      <c r="AH22" s="65">
        <v>99</v>
      </c>
      <c r="AI22" s="68">
        <v>0</v>
      </c>
      <c r="AJ22" s="65">
        <v>99</v>
      </c>
      <c r="AK22" s="68">
        <v>0</v>
      </c>
      <c r="AL22" s="42"/>
      <c r="AM22" s="43">
        <f t="shared" si="27"/>
        <v>0</v>
      </c>
      <c r="AN22" s="42"/>
      <c r="AO22" s="70">
        <f t="shared" si="5"/>
        <v>0</v>
      </c>
      <c r="AP22" s="71">
        <f t="shared" si="6"/>
        <v>0</v>
      </c>
      <c r="AQ22" s="72">
        <f t="shared" si="7"/>
        <v>0</v>
      </c>
      <c r="AR22" s="71">
        <f t="shared" si="8"/>
        <v>0</v>
      </c>
      <c r="AS22" s="72">
        <f t="shared" si="9"/>
        <v>0</v>
      </c>
      <c r="AT22" s="72">
        <f t="shared" si="10"/>
        <v>0</v>
      </c>
      <c r="AU22" s="72">
        <f t="shared" si="11"/>
        <v>0</v>
      </c>
      <c r="AV22" s="72">
        <f t="shared" si="12"/>
        <v>0</v>
      </c>
      <c r="AW22" s="71">
        <f t="shared" si="13"/>
        <v>0</v>
      </c>
      <c r="AX22" s="72">
        <f t="shared" si="14"/>
        <v>0</v>
      </c>
      <c r="AY22" s="73">
        <f t="shared" si="15"/>
        <v>0</v>
      </c>
      <c r="AZ22" s="1"/>
      <c r="BA22" s="74">
        <f t="shared" si="16"/>
        <v>0</v>
      </c>
      <c r="BB22" s="75">
        <f t="shared" si="17"/>
        <v>0</v>
      </c>
      <c r="BC22" s="75">
        <f t="shared" si="18"/>
        <v>0</v>
      </c>
      <c r="BD22" s="76">
        <f t="shared" si="19"/>
        <v>0</v>
      </c>
      <c r="BE22" s="75">
        <f t="shared" si="20"/>
        <v>0</v>
      </c>
      <c r="BF22" s="75">
        <f t="shared" si="21"/>
        <v>0</v>
      </c>
      <c r="BG22" s="75">
        <f t="shared" si="22"/>
        <v>0</v>
      </c>
      <c r="BH22" s="75">
        <f t="shared" si="23"/>
        <v>0</v>
      </c>
      <c r="BI22" s="75">
        <f t="shared" si="24"/>
        <v>0</v>
      </c>
      <c r="BJ22" s="75">
        <f t="shared" si="25"/>
        <v>0</v>
      </c>
      <c r="BK22" s="75">
        <f t="shared" si="26"/>
        <v>0</v>
      </c>
      <c r="BL22" s="77">
        <f t="shared" si="31"/>
        <v>0</v>
      </c>
      <c r="BM22" s="71">
        <f t="shared" si="32"/>
        <v>0</v>
      </c>
      <c r="BN22" s="71">
        <f t="shared" si="33"/>
        <v>0</v>
      </c>
      <c r="BO22" s="78">
        <f t="shared" si="28"/>
        <v>0</v>
      </c>
      <c r="BP22" s="7"/>
    </row>
    <row r="23" spans="1:68" ht="14.25" customHeight="1" hidden="1">
      <c r="A23" s="82">
        <v>99</v>
      </c>
      <c r="B23" s="83"/>
      <c r="C23" s="84"/>
      <c r="D23" s="85"/>
      <c r="E23" s="86"/>
      <c r="F23" s="87"/>
      <c r="G23" s="88">
        <v>0</v>
      </c>
      <c r="H23" s="89"/>
      <c r="I23" s="90"/>
      <c r="J23" s="91"/>
      <c r="K23" s="92"/>
      <c r="L23" s="93"/>
      <c r="M23" s="94"/>
      <c r="N23" s="90"/>
      <c r="O23" s="90"/>
      <c r="P23" s="95"/>
      <c r="Q23" s="96"/>
      <c r="R23" s="95"/>
      <c r="S23" s="96"/>
      <c r="T23" s="95"/>
      <c r="U23" s="96"/>
      <c r="V23" s="95"/>
      <c r="W23" s="96"/>
      <c r="X23" s="95"/>
      <c r="Y23" s="96"/>
      <c r="Z23" s="95"/>
      <c r="AA23" s="96"/>
      <c r="AB23" s="95"/>
      <c r="AC23" s="96"/>
      <c r="AD23" s="95"/>
      <c r="AE23" s="96"/>
      <c r="AF23" s="95"/>
      <c r="AG23" s="96"/>
      <c r="AH23" s="95"/>
      <c r="AI23" s="96"/>
      <c r="AJ23" s="95"/>
      <c r="AK23" s="96"/>
      <c r="AL23" s="42"/>
      <c r="AM23" s="43"/>
      <c r="AN23" s="42"/>
      <c r="AO23" s="97"/>
      <c r="AP23" s="97"/>
      <c r="AQ23" s="97"/>
      <c r="AR23" s="97"/>
      <c r="AS23" s="97"/>
      <c r="AT23" s="97"/>
      <c r="AU23" s="97"/>
      <c r="AV23" s="97"/>
      <c r="AW23" s="97"/>
      <c r="AX23" s="97"/>
      <c r="AY23" s="97"/>
      <c r="AZ23" s="1"/>
      <c r="BA23" s="98"/>
      <c r="BB23" s="98"/>
      <c r="BC23" s="98"/>
      <c r="BD23" s="98"/>
      <c r="BE23" s="98"/>
      <c r="BF23" s="98"/>
      <c r="BG23" s="98"/>
      <c r="BH23" s="98"/>
      <c r="BI23" s="98"/>
      <c r="BJ23" s="98"/>
      <c r="BK23" s="98"/>
      <c r="BL23" s="99"/>
      <c r="BM23" s="100"/>
      <c r="BN23" s="100"/>
      <c r="BO23" s="99"/>
      <c r="BP23" s="7"/>
    </row>
    <row r="24" spans="1:68" ht="14.25" customHeight="1" hidden="1">
      <c r="A24" s="101">
        <f>IF(B5=0,0,COUNTA(A5:A22)+1)</f>
        <v>18</v>
      </c>
      <c r="B24" s="6"/>
      <c r="C24" s="102"/>
      <c r="D24" s="103"/>
      <c r="E24" s="104"/>
      <c r="F24" s="87"/>
      <c r="G24" s="105"/>
      <c r="H24" s="89"/>
      <c r="I24" s="105"/>
      <c r="J24" s="91"/>
      <c r="K24" s="92"/>
      <c r="L24" s="93"/>
      <c r="M24" s="94"/>
      <c r="N24" s="90"/>
      <c r="O24" s="90"/>
      <c r="P24" s="95"/>
      <c r="Q24" s="96"/>
      <c r="R24" s="95"/>
      <c r="S24" s="96"/>
      <c r="T24" s="106"/>
      <c r="U24" s="96"/>
      <c r="V24" s="106"/>
      <c r="W24" s="96"/>
      <c r="X24" s="106"/>
      <c r="Y24" s="96"/>
      <c r="Z24" s="106"/>
      <c r="AA24" s="96"/>
      <c r="AB24" s="106"/>
      <c r="AC24" s="96"/>
      <c r="AD24" s="95"/>
      <c r="AE24" s="96"/>
      <c r="AF24" s="106"/>
      <c r="AG24" s="96"/>
      <c r="AH24" s="106"/>
      <c r="AI24" s="96"/>
      <c r="AJ24" s="95"/>
      <c r="AK24" s="96"/>
      <c r="AL24" s="42"/>
      <c r="AM24" s="43"/>
      <c r="AN24" s="42"/>
      <c r="AO24" s="100"/>
      <c r="AP24" s="100"/>
      <c r="AQ24" s="100"/>
      <c r="AR24" s="100"/>
      <c r="AS24" s="100"/>
      <c r="AT24" s="100"/>
      <c r="AU24" s="100"/>
      <c r="AV24" s="100"/>
      <c r="AW24" s="100"/>
      <c r="AX24" s="100"/>
      <c r="AY24" s="100"/>
      <c r="AZ24" s="1"/>
      <c r="BA24" s="98"/>
      <c r="BB24" s="98"/>
      <c r="BC24" s="98"/>
      <c r="BD24" s="98"/>
      <c r="BE24" s="98"/>
      <c r="BF24" s="98"/>
      <c r="BG24" s="98"/>
      <c r="BH24" s="98"/>
      <c r="BI24" s="98"/>
      <c r="BJ24" s="98"/>
      <c r="BK24" s="98"/>
      <c r="BL24" s="99"/>
      <c r="BM24" s="100"/>
      <c r="BN24" s="100"/>
      <c r="BO24" s="99"/>
      <c r="BP24" s="7"/>
    </row>
    <row r="25" spans="1:68" ht="14.25" customHeight="1">
      <c r="A25" s="107">
        <f>IF(B5=0,0,COUNTA(A5:A22))</f>
        <v>17</v>
      </c>
      <c r="B25" s="108"/>
      <c r="C25" s="109"/>
      <c r="D25" s="109"/>
      <c r="E25" s="109"/>
      <c r="F25" s="87"/>
      <c r="G25" s="110"/>
      <c r="H25" s="111"/>
      <c r="I25" s="111"/>
      <c r="J25" s="111"/>
      <c r="K25" s="92"/>
      <c r="L25" s="111"/>
      <c r="M25" s="111"/>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12"/>
      <c r="AM25" s="112"/>
      <c r="AN25" s="112"/>
      <c r="AO25" s="100"/>
      <c r="AP25" s="113"/>
      <c r="AQ25" s="113"/>
      <c r="AR25" s="100"/>
      <c r="AS25" s="100"/>
      <c r="AT25" s="100"/>
      <c r="AU25" s="100"/>
      <c r="AV25" s="100"/>
      <c r="AW25" s="100"/>
      <c r="AX25" s="100"/>
      <c r="AY25" s="113"/>
      <c r="AZ25" s="1"/>
      <c r="BA25" s="1"/>
      <c r="BB25" s="1"/>
      <c r="BC25" s="6"/>
      <c r="BD25" s="6"/>
      <c r="BE25" s="113"/>
      <c r="BF25" s="98"/>
      <c r="BG25" s="113"/>
      <c r="BH25" s="113"/>
      <c r="BI25" s="113"/>
      <c r="BJ25" s="113"/>
      <c r="BK25" s="113"/>
      <c r="BL25" s="113"/>
      <c r="BM25" s="100"/>
      <c r="BN25" s="113"/>
      <c r="BO25" s="6"/>
      <c r="BP25" s="7"/>
    </row>
    <row r="26" spans="1:256" ht="12.75">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1"/>
      <c r="IP26" s="121"/>
      <c r="IQ26" s="121"/>
      <c r="IR26" s="121"/>
      <c r="IS26" s="121"/>
      <c r="IT26" s="121"/>
      <c r="IU26" s="121"/>
      <c r="IV26" s="121"/>
    </row>
    <row r="27" spans="1:256" ht="12.75">
      <c r="A27" s="120"/>
      <c r="B27" s="121"/>
      <c r="C27" s="121"/>
      <c r="D27" s="121"/>
      <c r="E27" s="121"/>
      <c r="F27" s="121"/>
      <c r="G27" s="121"/>
      <c r="H27" s="122"/>
      <c r="I27" s="123"/>
      <c r="J27" s="124"/>
      <c r="K27" s="122"/>
      <c r="L27" s="123"/>
      <c r="M27" s="124"/>
      <c r="N27" s="122"/>
      <c r="O27" s="123"/>
      <c r="P27" s="124"/>
      <c r="Q27" s="122"/>
      <c r="R27" s="123"/>
      <c r="S27" s="124"/>
      <c r="T27" s="122"/>
      <c r="U27" s="123"/>
      <c r="V27" s="124"/>
      <c r="W27" s="122"/>
      <c r="X27" s="123"/>
      <c r="Y27" s="124"/>
      <c r="Z27" s="124"/>
      <c r="AA27" s="123"/>
      <c r="AB27" s="123"/>
      <c r="AC27" s="123"/>
      <c r="AD27" s="123"/>
      <c r="AE27" s="123"/>
      <c r="AF27" s="123"/>
      <c r="AG27" s="123"/>
      <c r="AH27" s="123"/>
      <c r="AI27" s="123"/>
      <c r="AJ27" s="123"/>
      <c r="AK27" s="123"/>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c r="IR27" s="126"/>
      <c r="IS27" s="126"/>
      <c r="IT27" s="126"/>
      <c r="IU27" s="126"/>
      <c r="IV27" s="126"/>
    </row>
    <row r="28" spans="1:256" ht="12.75">
      <c r="A28" s="120"/>
      <c r="B28" s="121"/>
      <c r="C28" s="121"/>
      <c r="D28" s="121"/>
      <c r="E28" s="121"/>
      <c r="F28" s="121"/>
      <c r="G28" s="121"/>
      <c r="H28" s="122"/>
      <c r="I28" s="121"/>
      <c r="J28" s="124"/>
      <c r="K28" s="122"/>
      <c r="L28" s="123"/>
      <c r="M28" s="124"/>
      <c r="N28" s="122"/>
      <c r="O28" s="123"/>
      <c r="P28" s="124"/>
      <c r="Q28" s="122"/>
      <c r="R28" s="123"/>
      <c r="S28" s="124"/>
      <c r="T28" s="122"/>
      <c r="U28" s="123"/>
      <c r="V28" s="124"/>
      <c r="W28" s="122"/>
      <c r="X28" s="123"/>
      <c r="Y28" s="124"/>
      <c r="Z28" s="124"/>
      <c r="AA28" s="123"/>
      <c r="AB28" s="123"/>
      <c r="AC28" s="123"/>
      <c r="AD28" s="123"/>
      <c r="AE28" s="123"/>
      <c r="AF28" s="123"/>
      <c r="AG28" s="123"/>
      <c r="AH28" s="123"/>
      <c r="AI28" s="123"/>
      <c r="AJ28" s="123"/>
      <c r="AK28" s="123"/>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5"/>
      <c r="GA28" s="125"/>
      <c r="GB28" s="125"/>
      <c r="GC28" s="125"/>
      <c r="GD28" s="125"/>
      <c r="GE28" s="125"/>
      <c r="GF28" s="125"/>
      <c r="GG28" s="125"/>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c r="IR28" s="126"/>
      <c r="IS28" s="126"/>
      <c r="IT28" s="126"/>
      <c r="IU28" s="126"/>
      <c r="IV28" s="126"/>
    </row>
    <row r="29" spans="1:256" ht="12.75">
      <c r="A29" s="120"/>
      <c r="B29" s="121"/>
      <c r="C29" s="121"/>
      <c r="D29" s="121"/>
      <c r="E29" s="121"/>
      <c r="F29" s="121"/>
      <c r="G29" s="121"/>
      <c r="H29" s="122"/>
      <c r="I29" s="123"/>
      <c r="J29" s="124"/>
      <c r="K29" s="122"/>
      <c r="L29" s="123"/>
      <c r="M29" s="124"/>
      <c r="N29" s="122"/>
      <c r="O29" s="123"/>
      <c r="P29" s="124"/>
      <c r="Q29" s="122"/>
      <c r="R29" s="123"/>
      <c r="S29" s="124"/>
      <c r="T29" s="122"/>
      <c r="U29" s="123"/>
      <c r="V29" s="124"/>
      <c r="W29" s="122"/>
      <c r="X29" s="123"/>
      <c r="Y29" s="124"/>
      <c r="Z29" s="124"/>
      <c r="AA29" s="123"/>
      <c r="AB29" s="123"/>
      <c r="AC29" s="123"/>
      <c r="AD29" s="123"/>
      <c r="AE29" s="123"/>
      <c r="AF29" s="123"/>
      <c r="AG29" s="123"/>
      <c r="AH29" s="123"/>
      <c r="AI29" s="123"/>
      <c r="AJ29" s="123"/>
      <c r="AK29" s="123"/>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125"/>
      <c r="GE29" s="125"/>
      <c r="GF29" s="125"/>
      <c r="GG29" s="125"/>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c r="IO29" s="126"/>
      <c r="IP29" s="126"/>
      <c r="IQ29" s="126"/>
      <c r="IR29" s="126"/>
      <c r="IS29" s="126"/>
      <c r="IT29" s="126"/>
      <c r="IU29" s="126"/>
      <c r="IV29" s="126"/>
    </row>
    <row r="30" spans="1:256" ht="12.75">
      <c r="A30" s="120"/>
      <c r="B30" s="121"/>
      <c r="C30" s="121"/>
      <c r="D30" s="121"/>
      <c r="E30" s="121"/>
      <c r="F30" s="121"/>
      <c r="G30" s="121"/>
      <c r="H30" s="122"/>
      <c r="I30" s="123"/>
      <c r="J30" s="124"/>
      <c r="K30" s="122"/>
      <c r="L30" s="123"/>
      <c r="M30" s="124"/>
      <c r="N30" s="122"/>
      <c r="O30" s="123"/>
      <c r="P30" s="124"/>
      <c r="Q30" s="122"/>
      <c r="R30" s="123"/>
      <c r="S30" s="124"/>
      <c r="T30" s="122"/>
      <c r="U30" s="123"/>
      <c r="V30" s="124"/>
      <c r="W30" s="122"/>
      <c r="X30" s="123"/>
      <c r="Y30" s="124"/>
      <c r="Z30" s="124"/>
      <c r="AA30" s="123"/>
      <c r="AB30" s="123"/>
      <c r="AC30" s="123"/>
      <c r="AD30" s="123"/>
      <c r="AE30" s="123"/>
      <c r="AF30" s="123"/>
      <c r="AG30" s="123"/>
      <c r="AH30" s="123"/>
      <c r="AI30" s="123"/>
      <c r="AJ30" s="123"/>
      <c r="AK30" s="123"/>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25"/>
      <c r="EE30" s="125"/>
      <c r="EF30" s="125"/>
      <c r="EG30" s="125"/>
      <c r="EH30" s="125"/>
      <c r="EI30" s="125"/>
      <c r="EJ30" s="125"/>
      <c r="EK30" s="125"/>
      <c r="EL30" s="125"/>
      <c r="EM30" s="125"/>
      <c r="EN30" s="125"/>
      <c r="EO30" s="125"/>
      <c r="EP30" s="125"/>
      <c r="EQ30" s="125"/>
      <c r="ER30" s="125"/>
      <c r="ES30" s="125"/>
      <c r="ET30" s="125"/>
      <c r="EU30" s="125"/>
      <c r="EV30" s="125"/>
      <c r="EW30" s="125"/>
      <c r="EX30" s="125"/>
      <c r="EY30" s="125"/>
      <c r="EZ30" s="125"/>
      <c r="FA30" s="125"/>
      <c r="FB30" s="125"/>
      <c r="FC30" s="125"/>
      <c r="FD30" s="125"/>
      <c r="FE30" s="125"/>
      <c r="FF30" s="125"/>
      <c r="FG30" s="125"/>
      <c r="FH30" s="125"/>
      <c r="FI30" s="125"/>
      <c r="FJ30" s="125"/>
      <c r="FK30" s="125"/>
      <c r="FL30" s="125"/>
      <c r="FM30" s="125"/>
      <c r="FN30" s="125"/>
      <c r="FO30" s="125"/>
      <c r="FP30" s="125"/>
      <c r="FQ30" s="125"/>
      <c r="FR30" s="125"/>
      <c r="FS30" s="125"/>
      <c r="FT30" s="125"/>
      <c r="FU30" s="125"/>
      <c r="FV30" s="125"/>
      <c r="FW30" s="125"/>
      <c r="FX30" s="125"/>
      <c r="FY30" s="125"/>
      <c r="FZ30" s="125"/>
      <c r="GA30" s="125"/>
      <c r="GB30" s="125"/>
      <c r="GC30" s="125"/>
      <c r="GD30" s="125"/>
      <c r="GE30" s="125"/>
      <c r="GF30" s="125"/>
      <c r="GG30" s="125"/>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c r="IO30" s="126"/>
      <c r="IP30" s="126"/>
      <c r="IQ30" s="126"/>
      <c r="IR30" s="126"/>
      <c r="IS30" s="126"/>
      <c r="IT30" s="126"/>
      <c r="IU30" s="126"/>
      <c r="IV30" s="126"/>
    </row>
    <row r="31" spans="1:256" ht="12.75">
      <c r="A31" s="127" t="s">
        <v>49</v>
      </c>
      <c r="B31" s="127"/>
      <c r="C31" s="128"/>
      <c r="D31" s="128"/>
      <c r="E31" s="128"/>
      <c r="F31" s="128"/>
      <c r="G31" s="128"/>
      <c r="H31" s="128"/>
      <c r="I31" s="128"/>
      <c r="J31" s="128"/>
      <c r="K31" s="128"/>
      <c r="L31" s="128"/>
      <c r="M31" s="124"/>
      <c r="N31" s="122"/>
      <c r="O31" s="123"/>
      <c r="P31" s="124"/>
      <c r="Q31" s="122"/>
      <c r="R31" s="123"/>
      <c r="S31" s="124"/>
      <c r="T31" s="122"/>
      <c r="U31" s="123"/>
      <c r="V31" s="124"/>
      <c r="W31" s="122"/>
      <c r="X31" s="123"/>
      <c r="Y31" s="124"/>
      <c r="Z31" s="122"/>
      <c r="AA31" s="123"/>
      <c r="AB31" s="123"/>
      <c r="AC31" s="123"/>
      <c r="AD31" s="123"/>
      <c r="AE31" s="123"/>
      <c r="AF31" s="123"/>
      <c r="AG31" s="123"/>
      <c r="AH31" s="123"/>
      <c r="AI31" s="123"/>
      <c r="AJ31" s="123"/>
      <c r="AK31" s="123"/>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6"/>
      <c r="GI31" s="126"/>
      <c r="GJ31" s="126"/>
      <c r="GK31" s="126"/>
      <c r="GL31" s="126"/>
      <c r="GM31" s="126"/>
      <c r="GN31" s="126"/>
      <c r="GO31" s="126"/>
      <c r="GP31" s="126"/>
      <c r="GQ31" s="126"/>
      <c r="GR31" s="126"/>
      <c r="GS31" s="126"/>
      <c r="GT31" s="126"/>
      <c r="GU31" s="126"/>
      <c r="GV31" s="126"/>
      <c r="GW31" s="126"/>
      <c r="GX31" s="126"/>
      <c r="GY31" s="126"/>
      <c r="GZ31" s="126"/>
      <c r="HA31" s="126"/>
      <c r="HB31" s="126"/>
      <c r="HC31" s="126"/>
      <c r="HD31" s="126"/>
      <c r="HE31" s="126"/>
      <c r="HF31" s="126"/>
      <c r="HG31" s="126"/>
      <c r="HH31" s="126"/>
      <c r="HI31" s="126"/>
      <c r="HJ31" s="126"/>
      <c r="HK31" s="126"/>
      <c r="HL31" s="126"/>
      <c r="HM31" s="126"/>
      <c r="HN31" s="126"/>
      <c r="HO31" s="126"/>
      <c r="HP31" s="126"/>
      <c r="HQ31" s="126"/>
      <c r="HR31" s="126"/>
      <c r="HS31" s="126"/>
      <c r="HT31" s="126"/>
      <c r="HU31" s="126"/>
      <c r="HV31" s="126"/>
      <c r="HW31" s="126"/>
      <c r="HX31" s="126"/>
      <c r="HY31" s="126"/>
      <c r="HZ31" s="126"/>
      <c r="IA31" s="126"/>
      <c r="IB31" s="126"/>
      <c r="IC31" s="126"/>
      <c r="ID31" s="126"/>
      <c r="IE31" s="126"/>
      <c r="IF31" s="126"/>
      <c r="IG31" s="126"/>
      <c r="IH31" s="126"/>
      <c r="II31" s="126"/>
      <c r="IJ31" s="126"/>
      <c r="IK31" s="126"/>
      <c r="IL31" s="126"/>
      <c r="IM31" s="126"/>
      <c r="IN31" s="126"/>
      <c r="IO31" s="126"/>
      <c r="IP31" s="126"/>
      <c r="IQ31" s="126"/>
      <c r="IR31" s="126"/>
      <c r="IS31" s="126"/>
      <c r="IT31" s="126"/>
      <c r="IU31" s="126"/>
      <c r="IV31" s="126"/>
    </row>
    <row r="32" spans="1:40"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9"/>
      <c r="AM32" s="9"/>
      <c r="AN32" s="9"/>
    </row>
    <row r="33" spans="1:40"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9"/>
      <c r="AM33" s="9"/>
      <c r="AN33" s="9"/>
    </row>
    <row r="34" spans="1:40"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9"/>
      <c r="AM34" s="9"/>
      <c r="AN34" s="9"/>
    </row>
    <row r="35" spans="1:40"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9"/>
      <c r="AM35" s="9"/>
      <c r="AN35" s="9"/>
    </row>
    <row r="36" spans="1:40"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9"/>
      <c r="AM36" s="9"/>
      <c r="AN36" s="9"/>
    </row>
    <row r="37" spans="1:40"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9"/>
      <c r="AM37" s="9"/>
      <c r="AN37" s="9"/>
    </row>
    <row r="38" spans="1:40"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9"/>
      <c r="AM38" s="9"/>
      <c r="AN38" s="9"/>
    </row>
    <row r="39" spans="1:40"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9"/>
      <c r="AM39" s="9"/>
      <c r="AN39" s="9"/>
    </row>
    <row r="40" spans="1:40"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9"/>
      <c r="AM40" s="9"/>
      <c r="AN40" s="9"/>
    </row>
  </sheetData>
  <sheetProtection/>
  <protectedRanges>
    <protectedRange sqref="L5:L24" name="Diapazons4"/>
    <protectedRange sqref="P5:AK23" name="Diapazons2"/>
    <protectedRange sqref="A3 B23:D23 A25 K23:K25 G5:G23 L23:L24 A22:D22 A5:B21 D5:D21 K5:L22" name="Diapazons1"/>
    <protectedRange sqref="Q3 J5:J24" name="Diapazons3"/>
    <protectedRange sqref="C5" name="Diapazons1_2_1_1"/>
    <protectedRange sqref="C7" name="Diapazons1_2_1_1_1"/>
    <protectedRange sqref="C13" name="Diapazons1_2_1_1_2"/>
    <protectedRange sqref="C16" name="Diapazons1_2_1_1_3"/>
    <protectedRange sqref="C10:C11" name="Diapazons1_7_4"/>
    <protectedRange sqref="C12" name="Diapazons1_2_1"/>
    <protectedRange sqref="C6" name="Diapazons1_2_2"/>
    <protectedRange sqref="C21" name="Diapazons1_2_4"/>
    <protectedRange sqref="C14" name="Diapazons1_2_6"/>
    <protectedRange sqref="C15" name="Diapazons1_9_2_1"/>
    <protectedRange sqref="C19" name="Diapazons1_9_2_1_1"/>
    <protectedRange sqref="C9" name="Diapazons1_4_1"/>
    <protectedRange sqref="C17" name="Diapazons1_4_2"/>
    <protectedRange sqref="C18" name="Diapazons1_4_3"/>
    <protectedRange sqref="C20" name="Diapazons1_4_4"/>
    <protectedRange sqref="N27:N31" name="Diapazons4_1"/>
    <protectedRange sqref="R27:Z31" name="Diapazons2_1"/>
    <protectedRange sqref="I27:I31 M27:N31 A27:F31" name="Diapazons1_9_2_1_1_1"/>
    <protectedRange sqref="L27:L31" name="Diapazons3_1"/>
    <protectedRange sqref="A1" name="Diapazons1_1_1_1_1_1_1"/>
  </protectedRanges>
  <mergeCells count="21">
    <mergeCell ref="A1:AG2"/>
    <mergeCell ref="AO1:AP1"/>
    <mergeCell ref="AR1:AT1"/>
    <mergeCell ref="AV1:AW1"/>
    <mergeCell ref="A3:B3"/>
    <mergeCell ref="BA3:BO3"/>
    <mergeCell ref="P4:Q4"/>
    <mergeCell ref="R4:S4"/>
    <mergeCell ref="T4:U4"/>
    <mergeCell ref="V4:W4"/>
    <mergeCell ref="M3:P3"/>
    <mergeCell ref="Z4:AA4"/>
    <mergeCell ref="AO3:AY3"/>
    <mergeCell ref="AD4:AE4"/>
    <mergeCell ref="AF4:AG4"/>
    <mergeCell ref="X4:Y4"/>
    <mergeCell ref="D3:G3"/>
    <mergeCell ref="AB4:AC4"/>
    <mergeCell ref="Q3:AK3"/>
    <mergeCell ref="AH4:AI4"/>
    <mergeCell ref="AJ4:AK4"/>
  </mergeCells>
  <conditionalFormatting sqref="E5:E22">
    <cfRule type="expression" priority="84" dxfId="0" stopIfTrue="1">
      <formula>A5=0</formula>
    </cfRule>
  </conditionalFormatting>
  <conditionalFormatting sqref="F5:F24">
    <cfRule type="expression" priority="88" dxfId="0" stopIfTrue="1">
      <formula>A5=0</formula>
    </cfRule>
  </conditionalFormatting>
  <conditionalFormatting sqref="H5:H22">
    <cfRule type="expression" priority="89" dxfId="0" stopIfTrue="1">
      <formula>A5=0</formula>
    </cfRule>
  </conditionalFormatting>
  <conditionalFormatting sqref="P5:P22">
    <cfRule type="expression" priority="90" dxfId="0" stopIfTrue="1">
      <formula>A5=0</formula>
    </cfRule>
    <cfRule type="expression" priority="91" dxfId="29" stopIfTrue="1">
      <formula>P5=99</formula>
    </cfRule>
  </conditionalFormatting>
  <conditionalFormatting sqref="M5:M22">
    <cfRule type="expression" priority="92" dxfId="0" stopIfTrue="1">
      <formula>A5=0</formula>
    </cfRule>
  </conditionalFormatting>
  <conditionalFormatting sqref="N5:N22">
    <cfRule type="expression" priority="93" dxfId="0" stopIfTrue="1">
      <formula>A5=0</formula>
    </cfRule>
  </conditionalFormatting>
  <conditionalFormatting sqref="O5:O22">
    <cfRule type="expression" priority="94" dxfId="0" stopIfTrue="1">
      <formula>A5=0</formula>
    </cfRule>
  </conditionalFormatting>
  <conditionalFormatting sqref="Q5:Q22">
    <cfRule type="expression" priority="95" dxfId="0" stopIfTrue="1">
      <formula>A5=0</formula>
    </cfRule>
  </conditionalFormatting>
  <conditionalFormatting sqref="S5:S22">
    <cfRule type="expression" priority="96" dxfId="0" stopIfTrue="1">
      <formula>A5=0</formula>
    </cfRule>
  </conditionalFormatting>
  <conditionalFormatting sqref="U5:U22">
    <cfRule type="expression" priority="97" dxfId="0" stopIfTrue="1">
      <formula>A5=0</formula>
    </cfRule>
  </conditionalFormatting>
  <conditionalFormatting sqref="W5:W22">
    <cfRule type="expression" priority="98" dxfId="0" stopIfTrue="1">
      <formula>A5=0</formula>
    </cfRule>
  </conditionalFormatting>
  <conditionalFormatting sqref="Y5:Y22">
    <cfRule type="expression" priority="99" dxfId="0" stopIfTrue="1">
      <formula>A5=0</formula>
    </cfRule>
  </conditionalFormatting>
  <conditionalFormatting sqref="AA5:AA22">
    <cfRule type="expression" priority="100" dxfId="0" stopIfTrue="1">
      <formula>A5=0</formula>
    </cfRule>
  </conditionalFormatting>
  <conditionalFormatting sqref="B5:B22">
    <cfRule type="expression" priority="101" dxfId="21" stopIfTrue="1">
      <formula>J5=1</formula>
    </cfRule>
    <cfRule type="expression" priority="102" dxfId="20" stopIfTrue="1">
      <formula>J5=2</formula>
    </cfRule>
    <cfRule type="expression" priority="103" dxfId="19" stopIfTrue="1">
      <formula>J5=3</formula>
    </cfRule>
  </conditionalFormatting>
  <conditionalFormatting sqref="AC5:AC22">
    <cfRule type="expression" priority="108" dxfId="0" stopIfTrue="1">
      <formula>A5=0</formula>
    </cfRule>
  </conditionalFormatting>
  <conditionalFormatting sqref="AE5:AE22">
    <cfRule type="expression" priority="109" dxfId="0" stopIfTrue="1">
      <formula>A5=0</formula>
    </cfRule>
  </conditionalFormatting>
  <conditionalFormatting sqref="AG5:AG22">
    <cfRule type="expression" priority="110" dxfId="0" stopIfTrue="1">
      <formula>A5=0</formula>
    </cfRule>
  </conditionalFormatting>
  <conditionalFormatting sqref="AI5:AI22">
    <cfRule type="expression" priority="111" dxfId="0" stopIfTrue="1">
      <formula>A5=0</formula>
    </cfRule>
  </conditionalFormatting>
  <conditionalFormatting sqref="AK5:AK22">
    <cfRule type="expression" priority="112" dxfId="0" stopIfTrue="1">
      <formula>A5=0</formula>
    </cfRule>
  </conditionalFormatting>
  <conditionalFormatting sqref="I5:I22">
    <cfRule type="expression" priority="113" dxfId="0" stopIfTrue="1">
      <formula>A5=0</formula>
    </cfRule>
    <cfRule type="expression" priority="114" dxfId="13" stopIfTrue="1">
      <formula>I5&gt;150</formula>
    </cfRule>
    <cfRule type="expression" priority="115" dxfId="135" stopIfTrue="1">
      <formula>I5&lt;-150</formula>
    </cfRule>
  </conditionalFormatting>
  <conditionalFormatting sqref="R5:R22">
    <cfRule type="expression" priority="116" dxfId="0" stopIfTrue="1">
      <formula>A5=0</formula>
    </cfRule>
    <cfRule type="expression" priority="117" dxfId="13" stopIfTrue="1">
      <formula>R5=99</formula>
    </cfRule>
  </conditionalFormatting>
  <conditionalFormatting sqref="T5:T22">
    <cfRule type="expression" priority="118" dxfId="16" stopIfTrue="1">
      <formula>A5=0</formula>
    </cfRule>
    <cfRule type="expression" priority="119" dxfId="13" stopIfTrue="1">
      <formula>T5=99</formula>
    </cfRule>
  </conditionalFormatting>
  <conditionalFormatting sqref="V5:V22">
    <cfRule type="expression" priority="120" dxfId="0" stopIfTrue="1">
      <formula>A5=0</formula>
    </cfRule>
    <cfRule type="expression" priority="121" dxfId="13" stopIfTrue="1">
      <formula>V5=99</formula>
    </cfRule>
  </conditionalFormatting>
  <conditionalFormatting sqref="X5:X22">
    <cfRule type="expression" priority="122" dxfId="12" stopIfTrue="1">
      <formula>A5=0</formula>
    </cfRule>
    <cfRule type="expression" priority="123" dxfId="11" stopIfTrue="1">
      <formula>X5=99</formula>
    </cfRule>
  </conditionalFormatting>
  <conditionalFormatting sqref="Z5:Z22">
    <cfRule type="expression" priority="124" dxfId="0" stopIfTrue="1">
      <formula>A5=0</formula>
    </cfRule>
    <cfRule type="expression" priority="125" dxfId="11" stopIfTrue="1">
      <formula>Z5=99</formula>
    </cfRule>
  </conditionalFormatting>
  <conditionalFormatting sqref="AB5:AB22">
    <cfRule type="expression" priority="126" dxfId="0" stopIfTrue="1">
      <formula>A5=0</formula>
    </cfRule>
    <cfRule type="expression" priority="127" dxfId="11" stopIfTrue="1">
      <formula>AB5=99</formula>
    </cfRule>
  </conditionalFormatting>
  <conditionalFormatting sqref="AD5:AD22">
    <cfRule type="expression" priority="128" dxfId="0" stopIfTrue="1">
      <formula>A5=0</formula>
    </cfRule>
    <cfRule type="expression" priority="129" dxfId="11" stopIfTrue="1">
      <formula>AD5=99</formula>
    </cfRule>
  </conditionalFormatting>
  <conditionalFormatting sqref="AF5:AF22">
    <cfRule type="expression" priority="130" dxfId="0" stopIfTrue="1">
      <formula>A5=0</formula>
    </cfRule>
    <cfRule type="expression" priority="131" dxfId="11" stopIfTrue="1">
      <formula>AF5=99</formula>
    </cfRule>
  </conditionalFormatting>
  <conditionalFormatting sqref="AH5:AH22">
    <cfRule type="expression" priority="132" dxfId="0" stopIfTrue="1">
      <formula>A5=0</formula>
    </cfRule>
    <cfRule type="expression" priority="133" dxfId="11" stopIfTrue="1">
      <formula>AH5=99</formula>
    </cfRule>
  </conditionalFormatting>
  <conditionalFormatting sqref="AJ5:AJ22">
    <cfRule type="expression" priority="134" dxfId="0" stopIfTrue="1">
      <formula>A5=0</formula>
    </cfRule>
    <cfRule type="expression" priority="135" dxfId="11" stopIfTrue="1">
      <formula>AJ5=99</formula>
    </cfRule>
  </conditionalFormatting>
  <conditionalFormatting sqref="AO5:AO22">
    <cfRule type="expression" priority="136" dxfId="12" stopIfTrue="1">
      <formula>A5=0</formula>
    </cfRule>
  </conditionalFormatting>
  <conditionalFormatting sqref="AP5:AP22">
    <cfRule type="expression" priority="137" dxfId="0" stopIfTrue="1">
      <formula>A5=0</formula>
    </cfRule>
  </conditionalFormatting>
  <conditionalFormatting sqref="AQ5:AQ22">
    <cfRule type="expression" priority="138" dxfId="0" stopIfTrue="1">
      <formula>A5=0</formula>
    </cfRule>
  </conditionalFormatting>
  <conditionalFormatting sqref="AR5:AR22">
    <cfRule type="expression" priority="139" dxfId="0" stopIfTrue="1">
      <formula>A5=0</formula>
    </cfRule>
  </conditionalFormatting>
  <conditionalFormatting sqref="AS5:AS22">
    <cfRule type="expression" priority="140" dxfId="0" stopIfTrue="1">
      <formula>A5=0</formula>
    </cfRule>
  </conditionalFormatting>
  <conditionalFormatting sqref="AT5:AT22">
    <cfRule type="expression" priority="141" dxfId="0" stopIfTrue="1">
      <formula>A5=0</formula>
    </cfRule>
  </conditionalFormatting>
  <conditionalFormatting sqref="AU5:AU22">
    <cfRule type="expression" priority="142" dxfId="0" stopIfTrue="1">
      <formula>A5=0</formula>
    </cfRule>
  </conditionalFormatting>
  <conditionalFormatting sqref="AV5:AV22">
    <cfRule type="expression" priority="143" dxfId="0" stopIfTrue="1">
      <formula>A5=0</formula>
    </cfRule>
  </conditionalFormatting>
  <conditionalFormatting sqref="AW5:AW22">
    <cfRule type="expression" priority="144" dxfId="0" stopIfTrue="1">
      <formula>A5=0</formula>
    </cfRule>
  </conditionalFormatting>
  <conditionalFormatting sqref="AX5:AX22">
    <cfRule type="expression" priority="145" dxfId="0" stopIfTrue="1">
      <formula>A5=0</formula>
    </cfRule>
  </conditionalFormatting>
  <conditionalFormatting sqref="AY5:AY22">
    <cfRule type="expression" priority="146" dxfId="0" stopIfTrue="1">
      <formula>A5=0</formula>
    </cfRule>
  </conditionalFormatting>
  <conditionalFormatting sqref="BA5:BA22">
    <cfRule type="expression" priority="147" dxfId="0" stopIfTrue="1">
      <formula>A5=0</formula>
    </cfRule>
  </conditionalFormatting>
  <conditionalFormatting sqref="BB5:BB22">
    <cfRule type="expression" priority="148" dxfId="0" stopIfTrue="1">
      <formula>A5=0</formula>
    </cfRule>
  </conditionalFormatting>
  <conditionalFormatting sqref="BC5:BC22">
    <cfRule type="expression" priority="149" dxfId="0" stopIfTrue="1">
      <formula>A5=0</formula>
    </cfRule>
  </conditionalFormatting>
  <conditionalFormatting sqref="BD5:BD22">
    <cfRule type="expression" priority="150" dxfId="0" stopIfTrue="1">
      <formula>A5=0</formula>
    </cfRule>
  </conditionalFormatting>
  <conditionalFormatting sqref="BE5:BE22">
    <cfRule type="expression" priority="151" dxfId="0" stopIfTrue="1">
      <formula>A5=0</formula>
    </cfRule>
  </conditionalFormatting>
  <conditionalFormatting sqref="BF5:BF22">
    <cfRule type="expression" priority="152" dxfId="0" stopIfTrue="1">
      <formula>A5=0</formula>
    </cfRule>
  </conditionalFormatting>
  <conditionalFormatting sqref="BG5:BG22">
    <cfRule type="expression" priority="153" dxfId="0" stopIfTrue="1">
      <formula>A5=0</formula>
    </cfRule>
  </conditionalFormatting>
  <conditionalFormatting sqref="BH5:BH22">
    <cfRule type="expression" priority="154" dxfId="0" stopIfTrue="1">
      <formula>A5=0</formula>
    </cfRule>
  </conditionalFormatting>
  <conditionalFormatting sqref="BI5:BI22">
    <cfRule type="expression" priority="155" dxfId="0" stopIfTrue="1">
      <formula>A5=0</formula>
    </cfRule>
  </conditionalFormatting>
  <conditionalFormatting sqref="BJ5:BJ22">
    <cfRule type="expression" priority="156" dxfId="0" stopIfTrue="1">
      <formula>A5=0</formula>
    </cfRule>
  </conditionalFormatting>
  <conditionalFormatting sqref="BK5:BK22">
    <cfRule type="expression" priority="157" dxfId="0" stopIfTrue="1">
      <formula>A5=0</formula>
    </cfRule>
  </conditionalFormatting>
  <conditionalFormatting sqref="BL5:BL22">
    <cfRule type="expression" priority="158" dxfId="0" stopIfTrue="1">
      <formula>A5=0</formula>
    </cfRule>
  </conditionalFormatting>
  <conditionalFormatting sqref="BM5:BM22">
    <cfRule type="expression" priority="159" dxfId="0" stopIfTrue="1">
      <formula>A5=0</formula>
    </cfRule>
  </conditionalFormatting>
  <conditionalFormatting sqref="BN5:BN22">
    <cfRule type="expression" priority="160" dxfId="0" stopIfTrue="1">
      <formula>A5=0</formula>
    </cfRule>
  </conditionalFormatting>
  <conditionalFormatting sqref="BO5:BO22">
    <cfRule type="expression" priority="161" dxfId="0" stopIfTrue="1">
      <formula>A5=0</formula>
    </cfRule>
  </conditionalFormatting>
  <conditionalFormatting sqref="K5:K22">
    <cfRule type="expression" priority="162" dxfId="0" stopIfTrue="1">
      <formula>A5=0</formula>
    </cfRule>
  </conditionalFormatting>
  <conditionalFormatting sqref="Q3:AK3">
    <cfRule type="expression" priority="87" dxfId="87" stopIfTrue="1">
      <formula>$Q$3=0</formula>
    </cfRule>
  </conditionalFormatting>
  <conditionalFormatting sqref="J5:J22">
    <cfRule type="cellIs" priority="104" dxfId="21" operator="equal" stopIfTrue="1">
      <formula>1</formula>
    </cfRule>
    <cfRule type="cellIs" priority="105" dxfId="20" operator="equal" stopIfTrue="1">
      <formula>2</formula>
    </cfRule>
    <cfRule type="cellIs" priority="106" dxfId="19" operator="equal" stopIfTrue="1">
      <formula>3</formula>
    </cfRule>
  </conditionalFormatting>
  <conditionalFormatting sqref="H3">
    <cfRule type="cellIs" priority="107" dxfId="0" operator="equal" stopIfTrue="1">
      <formula>0</formula>
    </cfRule>
  </conditionalFormatting>
  <conditionalFormatting sqref="G27:G30">
    <cfRule type="expression" priority="79" dxfId="0" stopIfTrue="1">
      <formula>A27=0</formula>
    </cfRule>
  </conditionalFormatting>
  <conditionalFormatting sqref="H27:H30">
    <cfRule type="expression" priority="78" dxfId="0" stopIfTrue="1">
      <formula>A27=0</formula>
    </cfRule>
  </conditionalFormatting>
  <conditionalFormatting sqref="J27:J30">
    <cfRule type="expression" priority="77" dxfId="0" stopIfTrue="1">
      <formula>A27=0</formula>
    </cfRule>
  </conditionalFormatting>
  <conditionalFormatting sqref="R27:R31">
    <cfRule type="expression" priority="75" dxfId="0" stopIfTrue="1">
      <formula>A27=0</formula>
    </cfRule>
    <cfRule type="expression" priority="76" dxfId="29" stopIfTrue="1">
      <formula>R27=99</formula>
    </cfRule>
  </conditionalFormatting>
  <conditionalFormatting sqref="O27:O31 AA27:AA31">
    <cfRule type="expression" priority="74" dxfId="0" stopIfTrue="1">
      <formula>A27=0</formula>
    </cfRule>
  </conditionalFormatting>
  <conditionalFormatting sqref="P27:P31">
    <cfRule type="expression" priority="73" dxfId="0" stopIfTrue="1">
      <formula>A27=0</formula>
    </cfRule>
  </conditionalFormatting>
  <conditionalFormatting sqref="S27:S31">
    <cfRule type="expression" priority="72" dxfId="0" stopIfTrue="1">
      <formula>A27=0</formula>
    </cfRule>
  </conditionalFormatting>
  <conditionalFormatting sqref="W27:W31">
    <cfRule type="expression" priority="71" dxfId="0" stopIfTrue="1">
      <formula>A27=0</formula>
    </cfRule>
  </conditionalFormatting>
  <conditionalFormatting sqref="Y27:Y31">
    <cfRule type="expression" priority="70" dxfId="0" stopIfTrue="1">
      <formula>A27=0</formula>
    </cfRule>
  </conditionalFormatting>
  <conditionalFormatting sqref="D27:D30">
    <cfRule type="expression" priority="67" dxfId="21" stopIfTrue="1">
      <formula>L27=1</formula>
    </cfRule>
    <cfRule type="expression" priority="68" dxfId="20" stopIfTrue="1">
      <formula>L27=2</formula>
    </cfRule>
    <cfRule type="expression" priority="69" dxfId="19" stopIfTrue="1">
      <formula>L27=3</formula>
    </cfRule>
  </conditionalFormatting>
  <conditionalFormatting sqref="T27:T31">
    <cfRule type="expression" priority="65" dxfId="0" stopIfTrue="1">
      <formula>A27=0</formula>
    </cfRule>
    <cfRule type="expression" priority="66" dxfId="13" stopIfTrue="1">
      <formula>T27=99</formula>
    </cfRule>
  </conditionalFormatting>
  <conditionalFormatting sqref="V27:V31">
    <cfRule type="expression" priority="63" dxfId="16" stopIfTrue="1">
      <formula>A27=0</formula>
    </cfRule>
    <cfRule type="expression" priority="64" dxfId="13" stopIfTrue="1">
      <formula>V27=99</formula>
    </cfRule>
  </conditionalFormatting>
  <conditionalFormatting sqref="X27:X31">
    <cfRule type="expression" priority="61" dxfId="0" stopIfTrue="1">
      <formula>A27=0</formula>
    </cfRule>
    <cfRule type="expression" priority="62" dxfId="13" stopIfTrue="1">
      <formula>X27=99</formula>
    </cfRule>
  </conditionalFormatting>
  <conditionalFormatting sqref="Z27:Z31">
    <cfRule type="expression" priority="59" dxfId="12" stopIfTrue="1">
      <formula>A27=0</formula>
    </cfRule>
    <cfRule type="expression" priority="60" dxfId="11" stopIfTrue="1">
      <formula>Z27=99</formula>
    </cfRule>
  </conditionalFormatting>
  <conditionalFormatting sqref="M27:M31 AL27:AL31">
    <cfRule type="expression" priority="58" dxfId="0" stopIfTrue="1">
      <formula>A27=0</formula>
    </cfRule>
  </conditionalFormatting>
  <conditionalFormatting sqref="L27:L30">
    <cfRule type="cellIs" priority="55" dxfId="21" operator="equal" stopIfTrue="1">
      <formula>1</formula>
    </cfRule>
    <cfRule type="cellIs" priority="56" dxfId="20" operator="equal" stopIfTrue="1">
      <formula>2</formula>
    </cfRule>
    <cfRule type="cellIs" priority="57" dxfId="19" operator="equal" stopIfTrue="1">
      <formula>3</formula>
    </cfRule>
  </conditionalFormatting>
  <conditionalFormatting sqref="G27:G29">
    <cfRule type="expression" priority="54" dxfId="0" stopIfTrue="1">
      <formula>A27=0</formula>
    </cfRule>
  </conditionalFormatting>
  <conditionalFormatting sqref="H27:H30">
    <cfRule type="expression" priority="53" dxfId="0" stopIfTrue="1">
      <formula>A27=0</formula>
    </cfRule>
  </conditionalFormatting>
  <conditionalFormatting sqref="J27:J29">
    <cfRule type="expression" priority="52" dxfId="0" stopIfTrue="1">
      <formula>A27=0</formula>
    </cfRule>
  </conditionalFormatting>
  <conditionalFormatting sqref="R27:R29">
    <cfRule type="expression" priority="50" dxfId="0" stopIfTrue="1">
      <formula>A27=0</formula>
    </cfRule>
    <cfRule type="expression" priority="51" dxfId="29" stopIfTrue="1">
      <formula>R27=99</formula>
    </cfRule>
  </conditionalFormatting>
  <conditionalFormatting sqref="O27:O29">
    <cfRule type="expression" priority="49" dxfId="0" stopIfTrue="1">
      <formula>A27=0</formula>
    </cfRule>
  </conditionalFormatting>
  <conditionalFormatting sqref="P27:P29">
    <cfRule type="expression" priority="48" dxfId="0" stopIfTrue="1">
      <formula>A27=0</formula>
    </cfRule>
  </conditionalFormatting>
  <conditionalFormatting sqref="Q27:Q31">
    <cfRule type="expression" priority="47" dxfId="0" stopIfTrue="1">
      <formula>A27=0</formula>
    </cfRule>
  </conditionalFormatting>
  <conditionalFormatting sqref="S27:S29">
    <cfRule type="expression" priority="46" dxfId="0" stopIfTrue="1">
      <formula>A27=0</formula>
    </cfRule>
  </conditionalFormatting>
  <conditionalFormatting sqref="U27:U31">
    <cfRule type="expression" priority="45" dxfId="0" stopIfTrue="1">
      <formula>A27=0</formula>
    </cfRule>
  </conditionalFormatting>
  <conditionalFormatting sqref="W27:W29">
    <cfRule type="expression" priority="44" dxfId="0" stopIfTrue="1">
      <formula>A27=0</formula>
    </cfRule>
  </conditionalFormatting>
  <conditionalFormatting sqref="Y27:Y29">
    <cfRule type="expression" priority="43" dxfId="0" stopIfTrue="1">
      <formula>A27=0</formula>
    </cfRule>
  </conditionalFormatting>
  <conditionalFormatting sqref="D27:D29">
    <cfRule type="expression" priority="40" dxfId="21" stopIfTrue="1">
      <formula>L27=1</formula>
    </cfRule>
    <cfRule type="expression" priority="41" dxfId="20" stopIfTrue="1">
      <formula>L27=2</formula>
    </cfRule>
    <cfRule type="expression" priority="42" dxfId="19" stopIfTrue="1">
      <formula>L27=3</formula>
    </cfRule>
  </conditionalFormatting>
  <conditionalFormatting sqref="T27:T29">
    <cfRule type="expression" priority="38" dxfId="0" stopIfTrue="1">
      <formula>A27=0</formula>
    </cfRule>
    <cfRule type="expression" priority="39" dxfId="13" stopIfTrue="1">
      <formula>T27=99</formula>
    </cfRule>
  </conditionalFormatting>
  <conditionalFormatting sqref="V27:V29">
    <cfRule type="expression" priority="36" dxfId="16" stopIfTrue="1">
      <formula>A27=0</formula>
    </cfRule>
    <cfRule type="expression" priority="37" dxfId="13" stopIfTrue="1">
      <formula>V27=99</formula>
    </cfRule>
  </conditionalFormatting>
  <conditionalFormatting sqref="X27:X29">
    <cfRule type="expression" priority="34" dxfId="0" stopIfTrue="1">
      <formula>A27=0</formula>
    </cfRule>
    <cfRule type="expression" priority="35" dxfId="13" stopIfTrue="1">
      <formula>X27=99</formula>
    </cfRule>
  </conditionalFormatting>
  <conditionalFormatting sqref="Z27:Z29">
    <cfRule type="expression" priority="32" dxfId="12" stopIfTrue="1">
      <formula>A27=0</formula>
    </cfRule>
    <cfRule type="expression" priority="33" dxfId="11" stopIfTrue="1">
      <formula>Z27=99</formula>
    </cfRule>
  </conditionalFormatting>
  <conditionalFormatting sqref="M27:M29">
    <cfRule type="expression" priority="31" dxfId="0" stopIfTrue="1">
      <formula>A27=0</formula>
    </cfRule>
  </conditionalFormatting>
  <conditionalFormatting sqref="G27:G30">
    <cfRule type="expression" priority="30" dxfId="0" stopIfTrue="1">
      <formula>A27=0</formula>
    </cfRule>
  </conditionalFormatting>
  <conditionalFormatting sqref="H27:H30">
    <cfRule type="expression" priority="29" dxfId="0" stopIfTrue="1">
      <formula>A27=0</formula>
    </cfRule>
  </conditionalFormatting>
  <conditionalFormatting sqref="J27:J30">
    <cfRule type="expression" priority="28" dxfId="0" stopIfTrue="1">
      <formula>A27=0</formula>
    </cfRule>
  </conditionalFormatting>
  <conditionalFormatting sqref="R27:R31">
    <cfRule type="expression" priority="26" dxfId="0" stopIfTrue="1">
      <formula>A27=0</formula>
    </cfRule>
    <cfRule type="expression" priority="27" dxfId="29" stopIfTrue="1">
      <formula>R27=99</formula>
    </cfRule>
  </conditionalFormatting>
  <conditionalFormatting sqref="O27:O31">
    <cfRule type="expression" priority="25" dxfId="0" stopIfTrue="1">
      <formula>A27=0</formula>
    </cfRule>
  </conditionalFormatting>
  <conditionalFormatting sqref="P27:P31">
    <cfRule type="expression" priority="24" dxfId="0" stopIfTrue="1">
      <formula>A27=0</formula>
    </cfRule>
  </conditionalFormatting>
  <conditionalFormatting sqref="Q27:Q31">
    <cfRule type="expression" priority="23" dxfId="0" stopIfTrue="1">
      <formula>A27=0</formula>
    </cfRule>
  </conditionalFormatting>
  <conditionalFormatting sqref="S27:S31">
    <cfRule type="expression" priority="22" dxfId="0" stopIfTrue="1">
      <formula>A27=0</formula>
    </cfRule>
  </conditionalFormatting>
  <conditionalFormatting sqref="U27:U31">
    <cfRule type="expression" priority="21" dxfId="0" stopIfTrue="1">
      <formula>A27=0</formula>
    </cfRule>
  </conditionalFormatting>
  <conditionalFormatting sqref="W27:W31">
    <cfRule type="expression" priority="20" dxfId="0" stopIfTrue="1">
      <formula>A27=0</formula>
    </cfRule>
  </conditionalFormatting>
  <conditionalFormatting sqref="Y27:Y31">
    <cfRule type="expression" priority="19" dxfId="0" stopIfTrue="1">
      <formula>A27=0</formula>
    </cfRule>
  </conditionalFormatting>
  <conditionalFormatting sqref="D27:D30">
    <cfRule type="expression" priority="16" dxfId="21" stopIfTrue="1">
      <formula>L27=1</formula>
    </cfRule>
    <cfRule type="expression" priority="17" dxfId="20" stopIfTrue="1">
      <formula>L27=2</formula>
    </cfRule>
    <cfRule type="expression" priority="18" dxfId="19" stopIfTrue="1">
      <formula>L27=3</formula>
    </cfRule>
  </conditionalFormatting>
  <conditionalFormatting sqref="T27:T31">
    <cfRule type="expression" priority="14" dxfId="0" stopIfTrue="1">
      <formula>A27=0</formula>
    </cfRule>
    <cfRule type="expression" priority="15" dxfId="13" stopIfTrue="1">
      <formula>T27=99</formula>
    </cfRule>
  </conditionalFormatting>
  <conditionalFormatting sqref="V27:V31">
    <cfRule type="expression" priority="12" dxfId="16" stopIfTrue="1">
      <formula>A27=0</formula>
    </cfRule>
    <cfRule type="expression" priority="13" dxfId="13" stopIfTrue="1">
      <formula>V27=99</formula>
    </cfRule>
  </conditionalFormatting>
  <conditionalFormatting sqref="X27:X31">
    <cfRule type="expression" priority="10" dxfId="0" stopIfTrue="1">
      <formula>A27=0</formula>
    </cfRule>
    <cfRule type="expression" priority="11" dxfId="13" stopIfTrue="1">
      <formula>X27=99</formula>
    </cfRule>
  </conditionalFormatting>
  <conditionalFormatting sqref="Z27:Z31">
    <cfRule type="expression" priority="8" dxfId="12" stopIfTrue="1">
      <formula>A27=0</formula>
    </cfRule>
    <cfRule type="expression" priority="9" dxfId="11" stopIfTrue="1">
      <formula>Z27=99</formula>
    </cfRule>
  </conditionalFormatting>
  <conditionalFormatting sqref="M27:M31">
    <cfRule type="expression" priority="7" dxfId="0" stopIfTrue="1">
      <formula>A27=0</formula>
    </cfRule>
  </conditionalFormatting>
  <conditionalFormatting sqref="V27:V30">
    <cfRule type="expression" priority="6" dxfId="0" stopIfTrue="1">
      <formula>FR27=0</formula>
    </cfRule>
  </conditionalFormatting>
  <conditionalFormatting sqref="Z27:Z30">
    <cfRule type="expression" priority="5" dxfId="0" stopIfTrue="1">
      <formula>FV27=0</formula>
    </cfRule>
  </conditionalFormatting>
  <conditionalFormatting sqref="F28">
    <cfRule type="expression" priority="4" dxfId="0" stopIfTrue="1">
      <formula>A28=0</formula>
    </cfRule>
  </conditionalFormatting>
  <conditionalFormatting sqref="I28">
    <cfRule type="expression" priority="3" dxfId="0" stopIfTrue="1">
      <formula>E28=0</formula>
    </cfRule>
  </conditionalFormatting>
  <conditionalFormatting sqref="E28">
    <cfRule type="expression" priority="80" dxfId="0" stopIfTrue="1">
      <formula>FW28=0</formula>
    </cfRule>
  </conditionalFormatting>
  <conditionalFormatting sqref="AB27:AK27 AJ31:AK31 AK28:AK30 AB31:AF31 AB28:AE30">
    <cfRule type="expression" priority="81" dxfId="0" stopIfTrue="1">
      <formula>Q27=0</formula>
    </cfRule>
  </conditionalFormatting>
  <conditionalFormatting sqref="AG31:AI31">
    <cfRule type="expression" priority="2" dxfId="0" stopIfTrue="1">
      <formula>V31=0</formula>
    </cfRule>
  </conditionalFormatting>
  <conditionalFormatting sqref="AN27:AR31">
    <cfRule type="expression" priority="82" dxfId="0" stopIfTrue="1">
      <formula>Z27=0</formula>
    </cfRule>
  </conditionalFormatting>
  <conditionalFormatting sqref="AM27:AM31">
    <cfRule type="expression" priority="83" dxfId="0" stopIfTrue="1">
      <formula>Z27=0</formula>
    </cfRule>
  </conditionalFormatting>
  <conditionalFormatting sqref="AF28:AJ30">
    <cfRule type="expression" priority="1" dxfId="0" stopIfTrue="1">
      <formula>U28=0</formula>
    </cfRule>
  </conditionalFormatting>
  <printOptions/>
  <pageMargins left="0.75" right="0.75" top="1" bottom="1" header="0" footer="0"/>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tabColor indexed="11"/>
  </sheetPr>
  <dimension ref="A1:IV42"/>
  <sheetViews>
    <sheetView zoomScalePageLayoutView="0" workbookViewId="0" topLeftCell="A1">
      <selection activeCell="A1" sqref="A1:AG2"/>
    </sheetView>
  </sheetViews>
  <sheetFormatPr defaultColWidth="9.140625" defaultRowHeight="12.75"/>
  <cols>
    <col min="1" max="1" width="3.8515625" style="0" customWidth="1"/>
    <col min="2" max="2" width="21.00390625" style="0" customWidth="1"/>
    <col min="3" max="3" width="12.8515625" style="0" customWidth="1"/>
    <col min="4" max="4" width="5.7109375" style="0" customWidth="1"/>
    <col min="5" max="7" width="5.28125" style="0" customWidth="1"/>
    <col min="8" max="8" width="6.57421875" style="0" customWidth="1"/>
    <col min="9" max="9" width="5.28125" style="0" customWidth="1"/>
    <col min="10" max="12" width="3.7109375" style="0" customWidth="1"/>
    <col min="13" max="15" width="5.7109375" style="0" customWidth="1"/>
    <col min="16" max="37" width="3.7109375" style="0" customWidth="1"/>
    <col min="38" max="38" width="2.7109375" style="114" customWidth="1"/>
    <col min="39" max="39" width="5.8515625" style="114" hidden="1" customWidth="1"/>
    <col min="40" max="40" width="2.7109375" style="114" customWidth="1"/>
    <col min="41" max="51" width="4.7109375" style="0" customWidth="1"/>
    <col min="52" max="52" width="2.7109375" style="0" customWidth="1"/>
    <col min="53" max="63" width="4.7109375" style="0" customWidth="1"/>
    <col min="64" max="64" width="6.7109375" style="0" customWidth="1"/>
    <col min="65" max="67" width="7.7109375" style="0" customWidth="1"/>
  </cols>
  <sheetData>
    <row r="1" spans="1:68" ht="18.75" customHeight="1">
      <c r="A1" s="574" t="s">
        <v>229</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I1" s="1"/>
      <c r="AJ1" s="1"/>
      <c r="AK1" s="1"/>
      <c r="AL1" s="2"/>
      <c r="AM1" s="2"/>
      <c r="AN1" s="2"/>
      <c r="AO1" s="575" t="s">
        <v>0</v>
      </c>
      <c r="AP1" s="576"/>
      <c r="AQ1" s="3">
        <f>SUM(MAX(L5:L20)*2)</f>
        <v>18</v>
      </c>
      <c r="AR1" s="575" t="s">
        <v>1</v>
      </c>
      <c r="AS1" s="576"/>
      <c r="AT1" s="576"/>
      <c r="AU1" s="4">
        <f>SUM(AQ1/100*65)</f>
        <v>11.7</v>
      </c>
      <c r="AV1" s="577" t="s">
        <v>2</v>
      </c>
      <c r="AW1" s="578"/>
      <c r="AX1" s="5">
        <f>MAX(L5:L20)</f>
        <v>9</v>
      </c>
      <c r="AY1" s="6"/>
      <c r="AZ1" s="1"/>
      <c r="BA1" s="1"/>
      <c r="BB1" s="1"/>
      <c r="BC1" s="6"/>
      <c r="BD1" s="6"/>
      <c r="BE1" s="6"/>
      <c r="BF1" s="6"/>
      <c r="BG1" s="6"/>
      <c r="BH1" s="6"/>
      <c r="BI1" s="6"/>
      <c r="BJ1" s="6"/>
      <c r="BK1" s="6"/>
      <c r="BL1" s="6"/>
      <c r="BM1" s="6"/>
      <c r="BN1" s="6"/>
      <c r="BO1" s="6"/>
      <c r="BP1" s="7"/>
    </row>
    <row r="2" spans="1:68" ht="25.5">
      <c r="A2" s="574"/>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8"/>
      <c r="AI2" s="8"/>
      <c r="AJ2" s="8"/>
      <c r="AK2" s="8"/>
      <c r="AL2" s="9"/>
      <c r="AM2" s="9"/>
      <c r="AN2" s="9"/>
      <c r="AO2" s="6"/>
      <c r="AP2" s="6"/>
      <c r="AQ2" s="6"/>
      <c r="AR2" s="6"/>
      <c r="AS2" s="6"/>
      <c r="AT2" s="6"/>
      <c r="AU2" s="6"/>
      <c r="AV2" s="6"/>
      <c r="AW2" s="6"/>
      <c r="AX2" s="6"/>
      <c r="AY2" s="6"/>
      <c r="AZ2" s="1"/>
      <c r="BA2" s="1"/>
      <c r="BB2" s="1"/>
      <c r="BC2" s="6"/>
      <c r="BD2" s="6"/>
      <c r="BE2" s="6"/>
      <c r="BF2" s="6"/>
      <c r="BG2" s="6"/>
      <c r="BH2" s="6"/>
      <c r="BI2" s="6"/>
      <c r="BJ2" s="6"/>
      <c r="BK2" s="6"/>
      <c r="BL2" s="6"/>
      <c r="BM2" s="6"/>
      <c r="BN2" s="6"/>
      <c r="BO2" s="6"/>
      <c r="BP2" s="7"/>
    </row>
    <row r="3" spans="1:68" ht="15.75">
      <c r="A3" s="579" t="s">
        <v>222</v>
      </c>
      <c r="B3" s="579"/>
      <c r="C3" s="10"/>
      <c r="D3" s="567" t="s">
        <v>4</v>
      </c>
      <c r="E3" s="567"/>
      <c r="F3" s="567"/>
      <c r="G3" s="567"/>
      <c r="H3" s="11">
        <f>IF(A23&lt;12,0)+IF(A23=12,0.82)+IF(A23=13,0.83)+IF(A23=14,0.84)+IF(A23=15,0.85)+IF(A23=16,0.86)+IF(A23=17,0.87)+IF(A23=18,0.88)+IF(A23=19,0.89)+IF(A23=20,0.9)+IF(A23=21,0.91)+IF(A23=22,0.92)+IF(A23=23,0.93)+IF(A23=24,0.94)+IF(A23=25,0.95)+IF(A23=26,0.96)+IF(A23=27,0.97)+IF(A23=28,0.98)+IF(A23=29,0.99)+IF(A23=30,1)</f>
        <v>0.86</v>
      </c>
      <c r="I3" s="10"/>
      <c r="J3" s="10"/>
      <c r="K3" s="10"/>
      <c r="L3" s="10"/>
      <c r="M3" s="567" t="s">
        <v>5</v>
      </c>
      <c r="N3" s="567"/>
      <c r="O3" s="567"/>
      <c r="P3" s="567"/>
      <c r="Q3" s="568"/>
      <c r="R3" s="568"/>
      <c r="S3" s="568"/>
      <c r="T3" s="568"/>
      <c r="U3" s="568"/>
      <c r="V3" s="568"/>
      <c r="W3" s="568"/>
      <c r="X3" s="568"/>
      <c r="Y3" s="568"/>
      <c r="Z3" s="568"/>
      <c r="AA3" s="568"/>
      <c r="AB3" s="568"/>
      <c r="AC3" s="568"/>
      <c r="AD3" s="568"/>
      <c r="AE3" s="568"/>
      <c r="AF3" s="568"/>
      <c r="AG3" s="568"/>
      <c r="AH3" s="568"/>
      <c r="AI3" s="568"/>
      <c r="AJ3" s="568"/>
      <c r="AK3" s="568"/>
      <c r="AL3" s="12"/>
      <c r="AM3" s="12"/>
      <c r="AN3" s="12"/>
      <c r="AO3" s="571" t="s">
        <v>6</v>
      </c>
      <c r="AP3" s="571"/>
      <c r="AQ3" s="571"/>
      <c r="AR3" s="571"/>
      <c r="AS3" s="571"/>
      <c r="AT3" s="571"/>
      <c r="AU3" s="571"/>
      <c r="AV3" s="571"/>
      <c r="AW3" s="571"/>
      <c r="AX3" s="571"/>
      <c r="AY3" s="571"/>
      <c r="AZ3" s="1"/>
      <c r="BA3" s="571" t="s">
        <v>7</v>
      </c>
      <c r="BB3" s="571"/>
      <c r="BC3" s="571"/>
      <c r="BD3" s="571"/>
      <c r="BE3" s="571"/>
      <c r="BF3" s="571"/>
      <c r="BG3" s="571"/>
      <c r="BH3" s="571"/>
      <c r="BI3" s="571"/>
      <c r="BJ3" s="571"/>
      <c r="BK3" s="571"/>
      <c r="BL3" s="571"/>
      <c r="BM3" s="571"/>
      <c r="BN3" s="571"/>
      <c r="BO3" s="571"/>
      <c r="BP3" s="7"/>
    </row>
    <row r="4" spans="1:68" ht="24">
      <c r="A4" s="13" t="s">
        <v>8</v>
      </c>
      <c r="B4" s="14" t="s">
        <v>9</v>
      </c>
      <c r="C4" s="15" t="s">
        <v>10</v>
      </c>
      <c r="D4" s="16" t="s">
        <v>11</v>
      </c>
      <c r="E4" s="17" t="s">
        <v>12</v>
      </c>
      <c r="F4" s="18" t="s">
        <v>13</v>
      </c>
      <c r="G4" s="18" t="s">
        <v>14</v>
      </c>
      <c r="H4" s="18" t="s">
        <v>15</v>
      </c>
      <c r="I4" s="18" t="s">
        <v>16</v>
      </c>
      <c r="J4" s="18" t="s">
        <v>17</v>
      </c>
      <c r="K4" s="18" t="s">
        <v>18</v>
      </c>
      <c r="L4" s="18" t="s">
        <v>19</v>
      </c>
      <c r="M4" s="18" t="s">
        <v>20</v>
      </c>
      <c r="N4" s="18" t="s">
        <v>21</v>
      </c>
      <c r="O4" s="19" t="s">
        <v>22</v>
      </c>
      <c r="P4" s="572">
        <v>1</v>
      </c>
      <c r="Q4" s="573"/>
      <c r="R4" s="570">
        <v>2</v>
      </c>
      <c r="S4" s="566"/>
      <c r="T4" s="566">
        <v>3</v>
      </c>
      <c r="U4" s="566"/>
      <c r="V4" s="566">
        <v>4</v>
      </c>
      <c r="W4" s="566"/>
      <c r="X4" s="566">
        <v>5</v>
      </c>
      <c r="Y4" s="566"/>
      <c r="Z4" s="566">
        <v>6</v>
      </c>
      <c r="AA4" s="566"/>
      <c r="AB4" s="566">
        <v>7</v>
      </c>
      <c r="AC4" s="566"/>
      <c r="AD4" s="566">
        <v>8</v>
      </c>
      <c r="AE4" s="566"/>
      <c r="AF4" s="566">
        <v>9</v>
      </c>
      <c r="AG4" s="566"/>
      <c r="AH4" s="569">
        <v>10</v>
      </c>
      <c r="AI4" s="570"/>
      <c r="AJ4" s="569">
        <v>11</v>
      </c>
      <c r="AK4" s="570"/>
      <c r="AL4" s="20"/>
      <c r="AM4" s="20"/>
      <c r="AN4" s="20"/>
      <c r="AO4" s="21">
        <v>1</v>
      </c>
      <c r="AP4" s="21">
        <v>2</v>
      </c>
      <c r="AQ4" s="21">
        <v>3</v>
      </c>
      <c r="AR4" s="21">
        <v>4</v>
      </c>
      <c r="AS4" s="21">
        <v>5</v>
      </c>
      <c r="AT4" s="21">
        <v>6</v>
      </c>
      <c r="AU4" s="21">
        <v>7</v>
      </c>
      <c r="AV4" s="21">
        <v>8</v>
      </c>
      <c r="AW4" s="21">
        <v>9</v>
      </c>
      <c r="AX4" s="21">
        <v>10</v>
      </c>
      <c r="AY4" s="21">
        <v>11</v>
      </c>
      <c r="AZ4" s="22"/>
      <c r="BA4" s="21">
        <v>1</v>
      </c>
      <c r="BB4" s="21">
        <v>2</v>
      </c>
      <c r="BC4" s="21">
        <v>3</v>
      </c>
      <c r="BD4" s="21">
        <v>4</v>
      </c>
      <c r="BE4" s="21">
        <v>5</v>
      </c>
      <c r="BF4" s="21">
        <v>6</v>
      </c>
      <c r="BG4" s="21">
        <v>7</v>
      </c>
      <c r="BH4" s="21">
        <v>8</v>
      </c>
      <c r="BI4" s="21">
        <v>9</v>
      </c>
      <c r="BJ4" s="21">
        <v>10</v>
      </c>
      <c r="BK4" s="21">
        <v>11</v>
      </c>
      <c r="BL4" s="21" t="s">
        <v>23</v>
      </c>
      <c r="BM4" s="23" t="s">
        <v>24</v>
      </c>
      <c r="BN4" s="23" t="s">
        <v>25</v>
      </c>
      <c r="BO4" s="24" t="s">
        <v>26</v>
      </c>
      <c r="BP4" s="7"/>
    </row>
    <row r="5" spans="1:68" ht="15">
      <c r="A5" s="216">
        <v>1</v>
      </c>
      <c r="B5" s="440" t="s">
        <v>36</v>
      </c>
      <c r="C5" s="209" t="s">
        <v>45</v>
      </c>
      <c r="D5" s="441"/>
      <c r="E5" s="25">
        <f>IF(G5=0,0,IF(G5+F5&lt;1000,1000,G5+F5))</f>
        <v>1000</v>
      </c>
      <c r="F5" s="26">
        <f aca="true" t="shared" si="0" ref="F5:F2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0</v>
      </c>
      <c r="G5" s="27">
        <v>1000</v>
      </c>
      <c r="H5" s="28">
        <f aca="true" t="shared" si="1" ref="H5:H20">IF(J5=0,0,(IF(IF($A$23&gt;=30,(SUM(31-J5)*$H$3),(SUM(30-J5)*$H$3))&lt;0,0,IF($A$23&gt;=30,(SUM(31-J5)*$H$3),(SUM(30-J5)*$H$3)))))</f>
        <v>14.62</v>
      </c>
      <c r="I5" s="29">
        <f>IF(M5=0,0,G5-M5)</f>
        <v>0</v>
      </c>
      <c r="J5" s="217">
        <v>13</v>
      </c>
      <c r="K5" s="115">
        <v>6</v>
      </c>
      <c r="L5" s="30">
        <v>9</v>
      </c>
      <c r="M5" s="31">
        <f aca="true" t="shared" si="2" ref="M5:M20">IF(L5=0,0,SUM(AO5:AY5)/L5)</f>
        <v>1000</v>
      </c>
      <c r="N5" s="29">
        <f aca="true" t="shared" si="3" ref="N5:N20">BL5</f>
        <v>67</v>
      </c>
      <c r="O5" s="32">
        <f aca="true" t="shared" si="4" ref="O5:O20">BO5</f>
        <v>67</v>
      </c>
      <c r="P5" s="33">
        <v>9</v>
      </c>
      <c r="Q5" s="34">
        <v>0</v>
      </c>
      <c r="R5" s="35">
        <v>11</v>
      </c>
      <c r="S5" s="34">
        <v>0</v>
      </c>
      <c r="T5" s="36">
        <v>15</v>
      </c>
      <c r="U5" s="37">
        <v>2</v>
      </c>
      <c r="V5" s="38">
        <v>2</v>
      </c>
      <c r="W5" s="37">
        <v>2</v>
      </c>
      <c r="X5" s="36">
        <v>4</v>
      </c>
      <c r="Y5" s="37">
        <v>0</v>
      </c>
      <c r="Z5" s="36">
        <v>14</v>
      </c>
      <c r="AA5" s="37">
        <v>1</v>
      </c>
      <c r="AB5" s="36">
        <v>13</v>
      </c>
      <c r="AC5" s="39">
        <v>0</v>
      </c>
      <c r="AD5" s="40">
        <v>12</v>
      </c>
      <c r="AE5" s="41">
        <v>0</v>
      </c>
      <c r="AF5" s="38">
        <v>5</v>
      </c>
      <c r="AG5" s="39">
        <v>1</v>
      </c>
      <c r="AH5" s="38">
        <v>99</v>
      </c>
      <c r="AI5" s="37">
        <v>0</v>
      </c>
      <c r="AJ5" s="36">
        <v>99</v>
      </c>
      <c r="AK5" s="37">
        <v>0</v>
      </c>
      <c r="AL5" s="42"/>
      <c r="AM5" s="43">
        <f>SUM(Q5+S5+U5+W5+Y5+AA5+AC5+AE5+AG5+AI5+AK5)</f>
        <v>6</v>
      </c>
      <c r="AN5" s="42"/>
      <c r="AO5" s="44">
        <f aca="true" t="shared" si="5" ref="AO5:AO20">IF(B5=0,0,IF(B5="BRIVS",0,(LOOKUP(P5,$A$5:$A$21,$G$5:$G$21))))</f>
        <v>1000</v>
      </c>
      <c r="AP5" s="45">
        <f aca="true" t="shared" si="6" ref="AP5:AP20">IF(B5=0,0,IF(B5="BRIVS",0,(LOOKUP(R5,$A$5:$A$21,$G$5:$G$21))))</f>
        <v>1000</v>
      </c>
      <c r="AQ5" s="46">
        <f aca="true" t="shared" si="7" ref="AQ5:AQ20">IF(B5=0,0,IF(B5="BRIVS",0,(LOOKUP(T5,$A$5:$A$21,$G$5:$G$21))))</f>
        <v>1000</v>
      </c>
      <c r="AR5" s="45">
        <f aca="true" t="shared" si="8" ref="AR5:AR20">IF(B5=0,0,IF(B5="BRIVS",0,(LOOKUP(V5,$A$5:$A$21,$G$5:$G$21))))</f>
        <v>1000</v>
      </c>
      <c r="AS5" s="46">
        <f aca="true" t="shared" si="9" ref="AS5:AS20">IF(B5=0,0,IF(B5="BRIVS",0,(LOOKUP(X5,$A$5:$A$21,$G$5:$G$21))))</f>
        <v>1000</v>
      </c>
      <c r="AT5" s="46">
        <f aca="true" t="shared" si="10" ref="AT5:AT20">IF(B5=0,0,IF(B5="BRIVS",0,(LOOKUP(Z5,$A$5:$A$21,$G$5:$G$21))))</f>
        <v>1000</v>
      </c>
      <c r="AU5" s="46">
        <f aca="true" t="shared" si="11" ref="AU5:AU20">IF(B5=0,0,IF(B5="BRIVS",0,(LOOKUP(AB5,$A$5:$A$21,$G$5:$G$21))))</f>
        <v>1000</v>
      </c>
      <c r="AV5" s="46">
        <f aca="true" t="shared" si="12" ref="AV5:AV20">IF(B5=0,0,IF(B5="BRIVS",0,(LOOKUP(AD5,$A$5:$A$21,$G$5:$G$21))))</f>
        <v>1000</v>
      </c>
      <c r="AW5" s="45">
        <f aca="true" t="shared" si="13" ref="AW5:AW20">IF(B5=0,0,IF(B5="BRIVS",0,(LOOKUP(AF5,$A$5:$A$21,$G$5:$G$21))))</f>
        <v>1000</v>
      </c>
      <c r="AX5" s="46">
        <f aca="true" t="shared" si="14" ref="AX5:AX20">IF(B5=0,0,IF(B5="BRIVS",0,(LOOKUP(AH5,$A$5:$A$21,$G$5:$G$21))))</f>
        <v>0</v>
      </c>
      <c r="AY5" s="47">
        <f aca="true" t="shared" si="15" ref="AY5:AY20">IF(B5=0,0,IF(B5="BRIVS",0,(LOOKUP(AJ5,$A$5:$A$21,$G$5:$G$21))))</f>
        <v>0</v>
      </c>
      <c r="AZ5" s="1"/>
      <c r="BA5" s="48">
        <f aca="true" t="shared" si="16" ref="BA5:BA20">IF(P5=99,0,(LOOKUP($P5,$A$5:$A$22,$K$5:$K$22)))</f>
        <v>10</v>
      </c>
      <c r="BB5" s="49">
        <f aca="true" t="shared" si="17" ref="BB5:BB20">IF(R5=99,0,(LOOKUP($R5,$A$5:$A$22,$K$5:$K$22)))</f>
        <v>10</v>
      </c>
      <c r="BC5" s="49">
        <f aca="true" t="shared" si="18" ref="BC5:BC20">IF(T5=99,0,(LOOKUP($T5,$A$5:$A$22,$K$5:$K$22)))</f>
        <v>0</v>
      </c>
      <c r="BD5" s="50">
        <f aca="true" t="shared" si="19" ref="BD5:BD20">IF(V5=99,0,(LOOKUP($V5,$A$5:$A$22,$K$5:$K$22)))</f>
        <v>4</v>
      </c>
      <c r="BE5" s="49">
        <f aca="true" t="shared" si="20" ref="BE5:BE20">IF(X5=99,0,(LOOKUP($X5,$A$5:$A$22,$K$5:$K$22)))</f>
        <v>11</v>
      </c>
      <c r="BF5" s="49">
        <f aca="true" t="shared" si="21" ref="BF5:BF20">IF(Z5=99,0,(LOOKUP($Z5,$A$5:$A$22,$K$5:$K$22)))</f>
        <v>5</v>
      </c>
      <c r="BG5" s="49">
        <f aca="true" t="shared" si="22" ref="BG5:BG20">IF(AB5=99,0,(LOOKUP($AB5,$A$5:$A$22,$K$5:$K$22)))</f>
        <v>9</v>
      </c>
      <c r="BH5" s="49">
        <f aca="true" t="shared" si="23" ref="BH5:BH20">IF(AD5=99,0,(LOOKUP($AD5,$A$5:$A$22,$K$5:$K$22)))</f>
        <v>10</v>
      </c>
      <c r="BI5" s="49">
        <f aca="true" t="shared" si="24" ref="BI5:BI20">IF(AF5=99,0,(LOOKUP($AF5,$A$5:$A$22,$K$5:$K$22)))</f>
        <v>8</v>
      </c>
      <c r="BJ5" s="49">
        <f aca="true" t="shared" si="25" ref="BJ5:BJ20">IF(AH5=99,0,(LOOKUP($AH5,$A$5:$A$22,$K$5:$K$22)))</f>
        <v>0</v>
      </c>
      <c r="BK5" s="49">
        <f aca="true" t="shared" si="26" ref="BK5:BK20">IF(AJ5=99,0,(LOOKUP($AJ5,$A$5:$A$22,$K$5:$K$22)))</f>
        <v>0</v>
      </c>
      <c r="BL5" s="51">
        <f>SUM(BA5,BB5,BC5,BD5,BE5,BG5,BF5,BH5,BI5,BJ5,BK5)</f>
        <v>67</v>
      </c>
      <c r="BM5" s="45">
        <f>IF($AX$1&gt;7,(IF($AX$1=8,MIN(BA5:BH5),IF($AX$1=9,MIN(BA5:BI5),IF($AX$1=10,MIN(BA5:BJ5),IF($AX$1=11,MIN(BA5:BK5)))))),(IF($AX$1=4,MIN(BA5:BD5),IF($AX$1=5,MIN(BA5:BE5),IF($AX$1=6,MIN(BA5:BF5),IF($AX$1=7,MIN(BA5:BG5)))))))</f>
        <v>0</v>
      </c>
      <c r="BN5" s="45">
        <f>IF($AX$1&gt;7,(IF($AX$1=8,MAX(BA5:BH5),IF($AX$1=9,MAX(BA5:BI5),IF($AX$1=10,MAX(BA5:BJ5),IF($AX$1=11,MAX(BA5:BK5)))))),(IF($AX$1=4,MAX(BA5:BD5),IF($AX$1=5,MAX(BA5:BE5),IF($AX$1=6,MAX(BA5:BF5),IF($AX$1=7,MAX(BA5:BG5)))))))</f>
        <v>11</v>
      </c>
      <c r="BO5" s="52">
        <f>SUM($BL5-$BM5)</f>
        <v>67</v>
      </c>
      <c r="BP5" s="7"/>
    </row>
    <row r="6" spans="1:68" ht="15">
      <c r="A6" s="218">
        <v>2</v>
      </c>
      <c r="B6" s="442" t="s">
        <v>38</v>
      </c>
      <c r="C6" s="209" t="s">
        <v>45</v>
      </c>
      <c r="D6" s="443"/>
      <c r="E6" s="53">
        <f>IF(G6=0,0,IF(G6+F6&lt;1000,1000,G6+F6))</f>
        <v>1000</v>
      </c>
      <c r="F6" s="54">
        <f t="shared" si="0"/>
        <v>0</v>
      </c>
      <c r="G6" s="55">
        <v>1000</v>
      </c>
      <c r="H6" s="56">
        <f t="shared" si="1"/>
        <v>13.76</v>
      </c>
      <c r="I6" s="57">
        <f>IF(M6=0,0,G6-M6)</f>
        <v>0</v>
      </c>
      <c r="J6" s="58">
        <v>14</v>
      </c>
      <c r="K6" s="116">
        <v>4</v>
      </c>
      <c r="L6" s="60">
        <v>9</v>
      </c>
      <c r="M6" s="61">
        <f t="shared" si="2"/>
        <v>1000</v>
      </c>
      <c r="N6" s="57">
        <f t="shared" si="3"/>
        <v>70</v>
      </c>
      <c r="O6" s="62">
        <f t="shared" si="4"/>
        <v>70</v>
      </c>
      <c r="P6" s="63">
        <v>10</v>
      </c>
      <c r="Q6" s="64">
        <v>0</v>
      </c>
      <c r="R6" s="65">
        <v>14</v>
      </c>
      <c r="S6" s="66">
        <v>2</v>
      </c>
      <c r="T6" s="67">
        <v>5</v>
      </c>
      <c r="U6" s="68">
        <v>0</v>
      </c>
      <c r="V6" s="65">
        <v>1</v>
      </c>
      <c r="W6" s="68">
        <v>0</v>
      </c>
      <c r="X6" s="67">
        <v>15</v>
      </c>
      <c r="Y6" s="68">
        <v>2</v>
      </c>
      <c r="Z6" s="67">
        <v>13</v>
      </c>
      <c r="AA6" s="68">
        <v>0</v>
      </c>
      <c r="AB6" s="67">
        <v>4</v>
      </c>
      <c r="AC6" s="66">
        <v>0</v>
      </c>
      <c r="AD6" s="63">
        <v>9</v>
      </c>
      <c r="AE6" s="64">
        <v>0</v>
      </c>
      <c r="AF6" s="69">
        <v>8</v>
      </c>
      <c r="AG6" s="66">
        <v>0</v>
      </c>
      <c r="AH6" s="65">
        <v>99</v>
      </c>
      <c r="AI6" s="68">
        <v>0</v>
      </c>
      <c r="AJ6" s="65">
        <v>99</v>
      </c>
      <c r="AK6" s="68">
        <v>0</v>
      </c>
      <c r="AL6" s="42"/>
      <c r="AM6" s="43">
        <f aca="true" t="shared" si="27" ref="AM6:AM20">SUM(Q6+S6+U6+W6+Y6+AA6+AC6+AE6+AG6+AI6+AK6)</f>
        <v>4</v>
      </c>
      <c r="AN6" s="42"/>
      <c r="AO6" s="70">
        <f t="shared" si="5"/>
        <v>1000</v>
      </c>
      <c r="AP6" s="71">
        <f t="shared" si="6"/>
        <v>1000</v>
      </c>
      <c r="AQ6" s="72">
        <f t="shared" si="7"/>
        <v>1000</v>
      </c>
      <c r="AR6" s="71">
        <f t="shared" si="8"/>
        <v>1000</v>
      </c>
      <c r="AS6" s="72">
        <f t="shared" si="9"/>
        <v>1000</v>
      </c>
      <c r="AT6" s="72">
        <f t="shared" si="10"/>
        <v>1000</v>
      </c>
      <c r="AU6" s="72">
        <f t="shared" si="11"/>
        <v>1000</v>
      </c>
      <c r="AV6" s="72">
        <f t="shared" si="12"/>
        <v>1000</v>
      </c>
      <c r="AW6" s="71">
        <f t="shared" si="13"/>
        <v>1000</v>
      </c>
      <c r="AX6" s="72">
        <f t="shared" si="14"/>
        <v>0</v>
      </c>
      <c r="AY6" s="73">
        <f t="shared" si="15"/>
        <v>0</v>
      </c>
      <c r="AZ6" s="1"/>
      <c r="BA6" s="74">
        <f t="shared" si="16"/>
        <v>10</v>
      </c>
      <c r="BB6" s="75">
        <f t="shared" si="17"/>
        <v>5</v>
      </c>
      <c r="BC6" s="75">
        <f t="shared" si="18"/>
        <v>8</v>
      </c>
      <c r="BD6" s="76">
        <f t="shared" si="19"/>
        <v>6</v>
      </c>
      <c r="BE6" s="75">
        <f t="shared" si="20"/>
        <v>0</v>
      </c>
      <c r="BF6" s="75">
        <f t="shared" si="21"/>
        <v>9</v>
      </c>
      <c r="BG6" s="75">
        <f t="shared" si="22"/>
        <v>11</v>
      </c>
      <c r="BH6" s="75">
        <f t="shared" si="23"/>
        <v>10</v>
      </c>
      <c r="BI6" s="75">
        <f t="shared" si="24"/>
        <v>11</v>
      </c>
      <c r="BJ6" s="75">
        <f t="shared" si="25"/>
        <v>0</v>
      </c>
      <c r="BK6" s="75">
        <f t="shared" si="26"/>
        <v>0</v>
      </c>
      <c r="BL6" s="77">
        <f>SUM(BA6,BB6,BC6,BD6,BE6,BG6,BF6,BH6,BI6,BJ6,BK6)</f>
        <v>70</v>
      </c>
      <c r="BM6" s="71">
        <f>IF($AX$1&gt;7,(IF($AX$1=8,MIN(BA6:BH6),IF($AX$1=9,MIN(BA6:BI6),IF($AX$1=10,MIN(BA6:BJ6),IF($AX$1=11,MIN(BA6:BK6)))))),(IF($AX$1=4,MIN(BA6:BD6),IF($AX$1=5,MIN(BA6:BE6),IF($AX$1=6,MIN(BA6:BF6),IF($AX$1=7,MIN(BA6:BG6)))))))</f>
        <v>0</v>
      </c>
      <c r="BN6" s="71">
        <f>IF($AX$1&gt;7,(IF($AX$1=8,MAX(BA6:BH6),IF($AX$1=9,MAX(BA6:BI6),IF($AX$1=10,MAX(BA6:BJ6),IF($AX$1=11,MAX(BA6:BK6)))))),(IF($AX$1=4,MAX(BA6:BD6),IF($AX$1=5,MAX(BA6:BE6),IF($AX$1=6,MAX(BA6:BF6),IF($AX$1=7,MAX(BA6:BG6)))))))</f>
        <v>11</v>
      </c>
      <c r="BO6" s="78">
        <f aca="true" t="shared" si="28" ref="BO6:BO20">SUM($BL6-$BM6)</f>
        <v>70</v>
      </c>
      <c r="BP6" s="7"/>
    </row>
    <row r="7" spans="1:68" ht="15">
      <c r="A7" s="218">
        <v>3</v>
      </c>
      <c r="B7" s="442" t="s">
        <v>33</v>
      </c>
      <c r="C7" s="211" t="s">
        <v>46</v>
      </c>
      <c r="D7" s="443"/>
      <c r="E7" s="79">
        <f aca="true" t="shared" si="29" ref="E7:E20">IF(G7=0,0,IF(G7+F7&lt;1000,1000,G7+F7))</f>
        <v>1000</v>
      </c>
      <c r="F7" s="54">
        <f t="shared" si="0"/>
        <v>0</v>
      </c>
      <c r="G7" s="55">
        <v>1000</v>
      </c>
      <c r="H7" s="56">
        <f t="shared" si="1"/>
        <v>23.22</v>
      </c>
      <c r="I7" s="57">
        <f aca="true" t="shared" si="30" ref="I7:I20">IF(M7=0,0,G7-M7)</f>
        <v>0</v>
      </c>
      <c r="J7" s="119">
        <v>3</v>
      </c>
      <c r="K7" s="116">
        <v>11</v>
      </c>
      <c r="L7" s="60">
        <v>9</v>
      </c>
      <c r="M7" s="61">
        <f t="shared" si="2"/>
        <v>1000</v>
      </c>
      <c r="N7" s="57">
        <f t="shared" si="3"/>
        <v>100</v>
      </c>
      <c r="O7" s="62">
        <f t="shared" si="4"/>
        <v>91</v>
      </c>
      <c r="P7" s="63">
        <v>11</v>
      </c>
      <c r="Q7" s="64">
        <v>2</v>
      </c>
      <c r="R7" s="65">
        <v>8</v>
      </c>
      <c r="S7" s="66">
        <v>0</v>
      </c>
      <c r="T7" s="67">
        <v>9</v>
      </c>
      <c r="U7" s="68">
        <v>2</v>
      </c>
      <c r="V7" s="65">
        <v>13</v>
      </c>
      <c r="W7" s="68">
        <v>2</v>
      </c>
      <c r="X7" s="67">
        <v>6</v>
      </c>
      <c r="Y7" s="68">
        <v>2</v>
      </c>
      <c r="Z7" s="67">
        <v>7</v>
      </c>
      <c r="AA7" s="68">
        <v>0</v>
      </c>
      <c r="AB7" s="67">
        <v>16</v>
      </c>
      <c r="AC7" s="66">
        <v>1</v>
      </c>
      <c r="AD7" s="63">
        <v>10</v>
      </c>
      <c r="AE7" s="64">
        <v>2</v>
      </c>
      <c r="AF7" s="69">
        <v>4</v>
      </c>
      <c r="AG7" s="66">
        <v>0</v>
      </c>
      <c r="AH7" s="65">
        <v>99</v>
      </c>
      <c r="AI7" s="68">
        <v>0</v>
      </c>
      <c r="AJ7" s="65">
        <v>99</v>
      </c>
      <c r="AK7" s="68">
        <v>0</v>
      </c>
      <c r="AL7" s="42"/>
      <c r="AM7" s="43">
        <f t="shared" si="27"/>
        <v>11</v>
      </c>
      <c r="AN7" s="42"/>
      <c r="AO7" s="70">
        <f t="shared" si="5"/>
        <v>1000</v>
      </c>
      <c r="AP7" s="71">
        <f t="shared" si="6"/>
        <v>1000</v>
      </c>
      <c r="AQ7" s="72">
        <f t="shared" si="7"/>
        <v>1000</v>
      </c>
      <c r="AR7" s="71">
        <f t="shared" si="8"/>
        <v>1000</v>
      </c>
      <c r="AS7" s="72">
        <f t="shared" si="9"/>
        <v>1000</v>
      </c>
      <c r="AT7" s="72">
        <f t="shared" si="10"/>
        <v>1000</v>
      </c>
      <c r="AU7" s="72">
        <f t="shared" si="11"/>
        <v>1000</v>
      </c>
      <c r="AV7" s="72">
        <f t="shared" si="12"/>
        <v>1000</v>
      </c>
      <c r="AW7" s="71">
        <f t="shared" si="13"/>
        <v>1000</v>
      </c>
      <c r="AX7" s="72">
        <f t="shared" si="14"/>
        <v>0</v>
      </c>
      <c r="AY7" s="73">
        <f t="shared" si="15"/>
        <v>0</v>
      </c>
      <c r="AZ7" s="1"/>
      <c r="BA7" s="74">
        <f t="shared" si="16"/>
        <v>10</v>
      </c>
      <c r="BB7" s="75">
        <f t="shared" si="17"/>
        <v>11</v>
      </c>
      <c r="BC7" s="75">
        <f t="shared" si="18"/>
        <v>10</v>
      </c>
      <c r="BD7" s="76">
        <f t="shared" si="19"/>
        <v>9</v>
      </c>
      <c r="BE7" s="75">
        <f t="shared" si="20"/>
        <v>11</v>
      </c>
      <c r="BF7" s="75">
        <f t="shared" si="21"/>
        <v>16</v>
      </c>
      <c r="BG7" s="75">
        <f t="shared" si="22"/>
        <v>12</v>
      </c>
      <c r="BH7" s="75">
        <f t="shared" si="23"/>
        <v>10</v>
      </c>
      <c r="BI7" s="75">
        <f t="shared" si="24"/>
        <v>11</v>
      </c>
      <c r="BJ7" s="75">
        <f t="shared" si="25"/>
        <v>0</v>
      </c>
      <c r="BK7" s="75">
        <f t="shared" si="26"/>
        <v>0</v>
      </c>
      <c r="BL7" s="77">
        <f aca="true" t="shared" si="31" ref="BL7:BL20">SUM(BA7,BB7,BC7,BD7,BE7,BG7,BF7,BH7,BI7,BJ7,BK7)</f>
        <v>100</v>
      </c>
      <c r="BM7" s="71">
        <f aca="true" t="shared" si="32" ref="BM7:BM20">IF($AX$1&gt;7,(IF($AX$1=8,MIN(BA7:BH7),IF($AX$1=9,MIN(BA7:BI7),IF($AX$1=10,MIN(BA7:BJ7),IF($AX$1=11,MIN(BA7:BK7)))))),(IF($AX$1=4,MIN(BA7:BD7),IF($AX$1=5,MIN(BA7:BE7),IF($AX$1=6,MIN(BA7:BF7),IF($AX$1=7,MIN(BA7:BG7)))))))</f>
        <v>9</v>
      </c>
      <c r="BN7" s="71">
        <f aca="true" t="shared" si="33" ref="BN7:BN20">IF($AX$1&gt;7,(IF($AX$1=8,MAX(BA7:BH7),IF($AX$1=9,MAX(BA7:BI7),IF($AX$1=10,MAX(BA7:BJ7),IF($AX$1=11,MAX(BA7:BK7)))))),(IF($AX$1=4,MAX(BA7:BD7),IF($AX$1=5,MAX(BA7:BE7),IF($AX$1=6,MAX(BA7:BF7),IF($AX$1=7,MAX(BA7:BG7)))))))</f>
        <v>16</v>
      </c>
      <c r="BO7" s="78">
        <f t="shared" si="28"/>
        <v>91</v>
      </c>
      <c r="BP7" s="7"/>
    </row>
    <row r="8" spans="1:68" ht="15">
      <c r="A8" s="218">
        <v>4</v>
      </c>
      <c r="B8" s="442" t="s">
        <v>27</v>
      </c>
      <c r="C8" s="209" t="s">
        <v>45</v>
      </c>
      <c r="D8" s="443"/>
      <c r="E8" s="79">
        <f t="shared" si="29"/>
        <v>1000</v>
      </c>
      <c r="F8" s="54">
        <f t="shared" si="0"/>
        <v>0</v>
      </c>
      <c r="G8" s="55">
        <v>1000</v>
      </c>
      <c r="H8" s="56">
        <f t="shared" si="1"/>
        <v>20.64</v>
      </c>
      <c r="I8" s="57">
        <f t="shared" si="30"/>
        <v>0</v>
      </c>
      <c r="J8" s="58">
        <v>6</v>
      </c>
      <c r="K8" s="116">
        <v>11</v>
      </c>
      <c r="L8" s="60">
        <v>9</v>
      </c>
      <c r="M8" s="61">
        <f t="shared" si="2"/>
        <v>1000</v>
      </c>
      <c r="N8" s="57">
        <f t="shared" si="3"/>
        <v>64</v>
      </c>
      <c r="O8" s="62">
        <f t="shared" si="4"/>
        <v>64</v>
      </c>
      <c r="P8" s="63">
        <v>12</v>
      </c>
      <c r="Q8" s="64">
        <v>0</v>
      </c>
      <c r="R8" s="65">
        <v>5</v>
      </c>
      <c r="S8" s="66">
        <v>0</v>
      </c>
      <c r="T8" s="67">
        <v>14</v>
      </c>
      <c r="U8" s="68">
        <v>2</v>
      </c>
      <c r="V8" s="65">
        <v>9</v>
      </c>
      <c r="W8" s="68">
        <v>1</v>
      </c>
      <c r="X8" s="67">
        <v>1</v>
      </c>
      <c r="Y8" s="68">
        <v>2</v>
      </c>
      <c r="Z8" s="67">
        <v>10</v>
      </c>
      <c r="AA8" s="68">
        <v>0</v>
      </c>
      <c r="AB8" s="67">
        <v>2</v>
      </c>
      <c r="AC8" s="66">
        <v>2</v>
      </c>
      <c r="AD8" s="80">
        <v>15</v>
      </c>
      <c r="AE8" s="64">
        <v>2</v>
      </c>
      <c r="AF8" s="69">
        <v>3</v>
      </c>
      <c r="AG8" s="66">
        <v>2</v>
      </c>
      <c r="AH8" s="65">
        <v>99</v>
      </c>
      <c r="AI8" s="68">
        <v>0</v>
      </c>
      <c r="AJ8" s="65">
        <v>99</v>
      </c>
      <c r="AK8" s="68">
        <v>0</v>
      </c>
      <c r="AL8" s="42"/>
      <c r="AM8" s="43">
        <f t="shared" si="27"/>
        <v>11</v>
      </c>
      <c r="AN8" s="42"/>
      <c r="AO8" s="70">
        <f t="shared" si="5"/>
        <v>1000</v>
      </c>
      <c r="AP8" s="71">
        <f t="shared" si="6"/>
        <v>1000</v>
      </c>
      <c r="AQ8" s="72">
        <f t="shared" si="7"/>
        <v>1000</v>
      </c>
      <c r="AR8" s="71">
        <f t="shared" si="8"/>
        <v>1000</v>
      </c>
      <c r="AS8" s="72">
        <f t="shared" si="9"/>
        <v>1000</v>
      </c>
      <c r="AT8" s="72">
        <f t="shared" si="10"/>
        <v>1000</v>
      </c>
      <c r="AU8" s="72">
        <f t="shared" si="11"/>
        <v>1000</v>
      </c>
      <c r="AV8" s="72">
        <f t="shared" si="12"/>
        <v>1000</v>
      </c>
      <c r="AW8" s="71">
        <f t="shared" si="13"/>
        <v>1000</v>
      </c>
      <c r="AX8" s="72">
        <f t="shared" si="14"/>
        <v>0</v>
      </c>
      <c r="AY8" s="73">
        <f t="shared" si="15"/>
        <v>0</v>
      </c>
      <c r="AZ8" s="1"/>
      <c r="BA8" s="74">
        <f t="shared" si="16"/>
        <v>10</v>
      </c>
      <c r="BB8" s="75">
        <f t="shared" si="17"/>
        <v>8</v>
      </c>
      <c r="BC8" s="75">
        <f t="shared" si="18"/>
        <v>5</v>
      </c>
      <c r="BD8" s="76">
        <f t="shared" si="19"/>
        <v>10</v>
      </c>
      <c r="BE8" s="75">
        <f t="shared" si="20"/>
        <v>6</v>
      </c>
      <c r="BF8" s="75">
        <f t="shared" si="21"/>
        <v>10</v>
      </c>
      <c r="BG8" s="75">
        <f t="shared" si="22"/>
        <v>4</v>
      </c>
      <c r="BH8" s="75">
        <f t="shared" si="23"/>
        <v>0</v>
      </c>
      <c r="BI8" s="75">
        <f t="shared" si="24"/>
        <v>11</v>
      </c>
      <c r="BJ8" s="75">
        <f t="shared" si="25"/>
        <v>0</v>
      </c>
      <c r="BK8" s="75">
        <f t="shared" si="26"/>
        <v>0</v>
      </c>
      <c r="BL8" s="77">
        <f t="shared" si="31"/>
        <v>64</v>
      </c>
      <c r="BM8" s="71">
        <f t="shared" si="32"/>
        <v>0</v>
      </c>
      <c r="BN8" s="71">
        <f t="shared" si="33"/>
        <v>11</v>
      </c>
      <c r="BO8" s="78">
        <f t="shared" si="28"/>
        <v>64</v>
      </c>
      <c r="BP8" s="7"/>
    </row>
    <row r="9" spans="1:68" ht="15">
      <c r="A9" s="218">
        <v>5</v>
      </c>
      <c r="B9" s="442" t="s">
        <v>191</v>
      </c>
      <c r="C9" s="209" t="s">
        <v>45</v>
      </c>
      <c r="D9" s="443"/>
      <c r="E9" s="79">
        <f t="shared" si="29"/>
        <v>1000</v>
      </c>
      <c r="F9" s="54">
        <f t="shared" si="0"/>
        <v>0</v>
      </c>
      <c r="G9" s="55">
        <v>1000</v>
      </c>
      <c r="H9" s="56">
        <f t="shared" si="1"/>
        <v>15.48</v>
      </c>
      <c r="I9" s="57">
        <f t="shared" si="30"/>
        <v>0</v>
      </c>
      <c r="J9" s="58">
        <v>12</v>
      </c>
      <c r="K9" s="116">
        <v>8</v>
      </c>
      <c r="L9" s="60">
        <v>9</v>
      </c>
      <c r="M9" s="61">
        <f t="shared" si="2"/>
        <v>1000</v>
      </c>
      <c r="N9" s="57">
        <f t="shared" si="3"/>
        <v>67</v>
      </c>
      <c r="O9" s="62">
        <f t="shared" si="4"/>
        <v>67</v>
      </c>
      <c r="P9" s="63">
        <v>13</v>
      </c>
      <c r="Q9" s="64">
        <v>0</v>
      </c>
      <c r="R9" s="65">
        <v>4</v>
      </c>
      <c r="S9" s="66">
        <v>2</v>
      </c>
      <c r="T9" s="67">
        <v>2</v>
      </c>
      <c r="U9" s="68">
        <v>2</v>
      </c>
      <c r="V9" s="65">
        <v>8</v>
      </c>
      <c r="W9" s="68">
        <v>0</v>
      </c>
      <c r="X9" s="67">
        <v>11</v>
      </c>
      <c r="Y9" s="68">
        <v>0</v>
      </c>
      <c r="Z9" s="67">
        <v>6</v>
      </c>
      <c r="AA9" s="68">
        <v>0</v>
      </c>
      <c r="AB9" s="67">
        <v>15</v>
      </c>
      <c r="AC9" s="66">
        <v>2</v>
      </c>
      <c r="AD9" s="63">
        <v>14</v>
      </c>
      <c r="AE9" s="64">
        <v>1</v>
      </c>
      <c r="AF9" s="69">
        <v>1</v>
      </c>
      <c r="AG9" s="66">
        <v>1</v>
      </c>
      <c r="AH9" s="65">
        <v>99</v>
      </c>
      <c r="AI9" s="68">
        <v>0</v>
      </c>
      <c r="AJ9" s="65">
        <v>99</v>
      </c>
      <c r="AK9" s="68">
        <v>0</v>
      </c>
      <c r="AL9" s="42"/>
      <c r="AM9" s="43">
        <f t="shared" si="27"/>
        <v>8</v>
      </c>
      <c r="AN9" s="42"/>
      <c r="AO9" s="70">
        <f t="shared" si="5"/>
        <v>1000</v>
      </c>
      <c r="AP9" s="71">
        <f t="shared" si="6"/>
        <v>1000</v>
      </c>
      <c r="AQ9" s="72">
        <f t="shared" si="7"/>
        <v>1000</v>
      </c>
      <c r="AR9" s="71">
        <f t="shared" si="8"/>
        <v>1000</v>
      </c>
      <c r="AS9" s="72">
        <f t="shared" si="9"/>
        <v>1000</v>
      </c>
      <c r="AT9" s="72">
        <f t="shared" si="10"/>
        <v>1000</v>
      </c>
      <c r="AU9" s="72">
        <f t="shared" si="11"/>
        <v>1000</v>
      </c>
      <c r="AV9" s="72">
        <f t="shared" si="12"/>
        <v>1000</v>
      </c>
      <c r="AW9" s="71">
        <f t="shared" si="13"/>
        <v>1000</v>
      </c>
      <c r="AX9" s="72">
        <f t="shared" si="14"/>
        <v>0</v>
      </c>
      <c r="AY9" s="73">
        <f t="shared" si="15"/>
        <v>0</v>
      </c>
      <c r="AZ9" s="1"/>
      <c r="BA9" s="74">
        <f t="shared" si="16"/>
        <v>9</v>
      </c>
      <c r="BB9" s="75">
        <f t="shared" si="17"/>
        <v>11</v>
      </c>
      <c r="BC9" s="75">
        <f t="shared" si="18"/>
        <v>4</v>
      </c>
      <c r="BD9" s="76">
        <f t="shared" si="19"/>
        <v>11</v>
      </c>
      <c r="BE9" s="75">
        <f t="shared" si="20"/>
        <v>10</v>
      </c>
      <c r="BF9" s="75">
        <f t="shared" si="21"/>
        <v>11</v>
      </c>
      <c r="BG9" s="75">
        <f t="shared" si="22"/>
        <v>0</v>
      </c>
      <c r="BH9" s="75">
        <f t="shared" si="23"/>
        <v>5</v>
      </c>
      <c r="BI9" s="75">
        <f t="shared" si="24"/>
        <v>6</v>
      </c>
      <c r="BJ9" s="75">
        <f t="shared" si="25"/>
        <v>0</v>
      </c>
      <c r="BK9" s="75">
        <f t="shared" si="26"/>
        <v>0</v>
      </c>
      <c r="BL9" s="77">
        <f t="shared" si="31"/>
        <v>67</v>
      </c>
      <c r="BM9" s="71">
        <f t="shared" si="32"/>
        <v>0</v>
      </c>
      <c r="BN9" s="71">
        <f t="shared" si="33"/>
        <v>11</v>
      </c>
      <c r="BO9" s="78">
        <f t="shared" si="28"/>
        <v>67</v>
      </c>
      <c r="BP9" s="7"/>
    </row>
    <row r="10" spans="1:68" ht="15">
      <c r="A10" s="218">
        <v>6</v>
      </c>
      <c r="B10" s="442" t="s">
        <v>30</v>
      </c>
      <c r="C10" s="209" t="s">
        <v>45</v>
      </c>
      <c r="D10" s="443"/>
      <c r="E10" s="79">
        <f t="shared" si="29"/>
        <v>1000</v>
      </c>
      <c r="F10" s="54">
        <f t="shared" si="0"/>
        <v>0</v>
      </c>
      <c r="G10" s="55">
        <v>1000</v>
      </c>
      <c r="H10" s="56">
        <f t="shared" si="1"/>
        <v>22.36</v>
      </c>
      <c r="I10" s="57">
        <f t="shared" si="30"/>
        <v>0</v>
      </c>
      <c r="J10" s="58">
        <v>4</v>
      </c>
      <c r="K10" s="116">
        <v>11</v>
      </c>
      <c r="L10" s="60">
        <v>9</v>
      </c>
      <c r="M10" s="61">
        <f t="shared" si="2"/>
        <v>1000</v>
      </c>
      <c r="N10" s="57">
        <f t="shared" si="3"/>
        <v>93</v>
      </c>
      <c r="O10" s="62">
        <f t="shared" si="4"/>
        <v>88</v>
      </c>
      <c r="P10" s="63">
        <v>14</v>
      </c>
      <c r="Q10" s="64">
        <v>2</v>
      </c>
      <c r="R10" s="65">
        <v>12</v>
      </c>
      <c r="S10" s="66">
        <v>2</v>
      </c>
      <c r="T10" s="67">
        <v>7</v>
      </c>
      <c r="U10" s="68">
        <v>0</v>
      </c>
      <c r="V10" s="65">
        <v>16</v>
      </c>
      <c r="W10" s="68">
        <v>1</v>
      </c>
      <c r="X10" s="67">
        <v>3</v>
      </c>
      <c r="Y10" s="68">
        <v>0</v>
      </c>
      <c r="Z10" s="67">
        <v>5</v>
      </c>
      <c r="AA10" s="68">
        <v>2</v>
      </c>
      <c r="AB10" s="67">
        <v>10</v>
      </c>
      <c r="AC10" s="66">
        <v>1</v>
      </c>
      <c r="AD10" s="80">
        <v>8</v>
      </c>
      <c r="AE10" s="64">
        <v>1</v>
      </c>
      <c r="AF10" s="69">
        <v>11</v>
      </c>
      <c r="AG10" s="66">
        <v>2</v>
      </c>
      <c r="AH10" s="65">
        <v>99</v>
      </c>
      <c r="AI10" s="68">
        <v>0</v>
      </c>
      <c r="AJ10" s="65">
        <v>99</v>
      </c>
      <c r="AK10" s="68">
        <v>0</v>
      </c>
      <c r="AL10" s="42"/>
      <c r="AM10" s="43">
        <f t="shared" si="27"/>
        <v>11</v>
      </c>
      <c r="AN10" s="42"/>
      <c r="AO10" s="70">
        <f t="shared" si="5"/>
        <v>1000</v>
      </c>
      <c r="AP10" s="71">
        <f t="shared" si="6"/>
        <v>1000</v>
      </c>
      <c r="AQ10" s="72">
        <f t="shared" si="7"/>
        <v>1000</v>
      </c>
      <c r="AR10" s="71">
        <f t="shared" si="8"/>
        <v>1000</v>
      </c>
      <c r="AS10" s="72">
        <f t="shared" si="9"/>
        <v>1000</v>
      </c>
      <c r="AT10" s="72">
        <f t="shared" si="10"/>
        <v>1000</v>
      </c>
      <c r="AU10" s="72">
        <f t="shared" si="11"/>
        <v>1000</v>
      </c>
      <c r="AV10" s="72">
        <f t="shared" si="12"/>
        <v>1000</v>
      </c>
      <c r="AW10" s="71">
        <f t="shared" si="13"/>
        <v>1000</v>
      </c>
      <c r="AX10" s="72">
        <f t="shared" si="14"/>
        <v>0</v>
      </c>
      <c r="AY10" s="73">
        <f t="shared" si="15"/>
        <v>0</v>
      </c>
      <c r="AZ10" s="1"/>
      <c r="BA10" s="74">
        <f t="shared" si="16"/>
        <v>5</v>
      </c>
      <c r="BB10" s="75">
        <f t="shared" si="17"/>
        <v>10</v>
      </c>
      <c r="BC10" s="75">
        <f t="shared" si="18"/>
        <v>16</v>
      </c>
      <c r="BD10" s="76">
        <f t="shared" si="19"/>
        <v>12</v>
      </c>
      <c r="BE10" s="75">
        <f t="shared" si="20"/>
        <v>11</v>
      </c>
      <c r="BF10" s="75">
        <f t="shared" si="21"/>
        <v>8</v>
      </c>
      <c r="BG10" s="75">
        <f t="shared" si="22"/>
        <v>10</v>
      </c>
      <c r="BH10" s="75">
        <f t="shared" si="23"/>
        <v>11</v>
      </c>
      <c r="BI10" s="75">
        <f t="shared" si="24"/>
        <v>10</v>
      </c>
      <c r="BJ10" s="75">
        <f t="shared" si="25"/>
        <v>0</v>
      </c>
      <c r="BK10" s="75">
        <f t="shared" si="26"/>
        <v>0</v>
      </c>
      <c r="BL10" s="77">
        <f t="shared" si="31"/>
        <v>93</v>
      </c>
      <c r="BM10" s="71">
        <f t="shared" si="32"/>
        <v>5</v>
      </c>
      <c r="BN10" s="71">
        <f t="shared" si="33"/>
        <v>16</v>
      </c>
      <c r="BO10" s="78">
        <f t="shared" si="28"/>
        <v>88</v>
      </c>
      <c r="BP10" s="7"/>
    </row>
    <row r="11" spans="1:68" ht="15">
      <c r="A11" s="218">
        <v>7</v>
      </c>
      <c r="B11" s="442" t="s">
        <v>144</v>
      </c>
      <c r="C11" s="228" t="s">
        <v>68</v>
      </c>
      <c r="D11" s="443"/>
      <c r="E11" s="79">
        <f t="shared" si="29"/>
        <v>1050</v>
      </c>
      <c r="F11" s="54">
        <f t="shared" si="0"/>
        <v>50</v>
      </c>
      <c r="G11" s="55">
        <v>1000</v>
      </c>
      <c r="H11" s="56">
        <f t="shared" si="1"/>
        <v>24.94</v>
      </c>
      <c r="I11" s="57">
        <f t="shared" si="30"/>
        <v>0</v>
      </c>
      <c r="J11" s="119">
        <v>1</v>
      </c>
      <c r="K11" s="116">
        <v>16</v>
      </c>
      <c r="L11" s="60">
        <v>9</v>
      </c>
      <c r="M11" s="61">
        <f t="shared" si="2"/>
        <v>1000</v>
      </c>
      <c r="N11" s="57">
        <f t="shared" si="3"/>
        <v>84</v>
      </c>
      <c r="O11" s="62">
        <f t="shared" si="4"/>
        <v>84</v>
      </c>
      <c r="P11" s="63">
        <v>15</v>
      </c>
      <c r="Q11" s="64">
        <v>2</v>
      </c>
      <c r="R11" s="65">
        <v>13</v>
      </c>
      <c r="S11" s="66">
        <v>2</v>
      </c>
      <c r="T11" s="67">
        <v>6</v>
      </c>
      <c r="U11" s="68">
        <v>2</v>
      </c>
      <c r="V11" s="65">
        <v>10</v>
      </c>
      <c r="W11" s="68">
        <v>2</v>
      </c>
      <c r="X11" s="67">
        <v>8</v>
      </c>
      <c r="Y11" s="68">
        <v>2</v>
      </c>
      <c r="Z11" s="67">
        <v>3</v>
      </c>
      <c r="AA11" s="68">
        <v>2</v>
      </c>
      <c r="AB11" s="67">
        <v>11</v>
      </c>
      <c r="AC11" s="66">
        <v>2</v>
      </c>
      <c r="AD11" s="81">
        <v>16</v>
      </c>
      <c r="AE11" s="448">
        <v>1</v>
      </c>
      <c r="AF11" s="69">
        <v>12</v>
      </c>
      <c r="AG11" s="449">
        <v>1</v>
      </c>
      <c r="AH11" s="65">
        <v>99</v>
      </c>
      <c r="AI11" s="68">
        <v>0</v>
      </c>
      <c r="AJ11" s="65">
        <v>99</v>
      </c>
      <c r="AK11" s="68">
        <v>0</v>
      </c>
      <c r="AL11" s="42"/>
      <c r="AM11" s="43">
        <f t="shared" si="27"/>
        <v>16</v>
      </c>
      <c r="AN11" s="42"/>
      <c r="AO11" s="70">
        <f t="shared" si="5"/>
        <v>1000</v>
      </c>
      <c r="AP11" s="71">
        <f t="shared" si="6"/>
        <v>1000</v>
      </c>
      <c r="AQ11" s="72">
        <f t="shared" si="7"/>
        <v>1000</v>
      </c>
      <c r="AR11" s="71">
        <f t="shared" si="8"/>
        <v>1000</v>
      </c>
      <c r="AS11" s="72">
        <f t="shared" si="9"/>
        <v>1000</v>
      </c>
      <c r="AT11" s="72">
        <f t="shared" si="10"/>
        <v>1000</v>
      </c>
      <c r="AU11" s="72">
        <f t="shared" si="11"/>
        <v>1000</v>
      </c>
      <c r="AV11" s="72">
        <f t="shared" si="12"/>
        <v>1000</v>
      </c>
      <c r="AW11" s="71">
        <f t="shared" si="13"/>
        <v>1000</v>
      </c>
      <c r="AX11" s="72">
        <f t="shared" si="14"/>
        <v>0</v>
      </c>
      <c r="AY11" s="73">
        <f t="shared" si="15"/>
        <v>0</v>
      </c>
      <c r="AZ11" s="1"/>
      <c r="BA11" s="74">
        <f t="shared" si="16"/>
        <v>0</v>
      </c>
      <c r="BB11" s="75">
        <f t="shared" si="17"/>
        <v>9</v>
      </c>
      <c r="BC11" s="75">
        <f t="shared" si="18"/>
        <v>11</v>
      </c>
      <c r="BD11" s="76">
        <f t="shared" si="19"/>
        <v>10</v>
      </c>
      <c r="BE11" s="75">
        <f t="shared" si="20"/>
        <v>11</v>
      </c>
      <c r="BF11" s="75">
        <f t="shared" si="21"/>
        <v>11</v>
      </c>
      <c r="BG11" s="75">
        <f t="shared" si="22"/>
        <v>10</v>
      </c>
      <c r="BH11" s="75">
        <f t="shared" si="23"/>
        <v>12</v>
      </c>
      <c r="BI11" s="75">
        <f t="shared" si="24"/>
        <v>10</v>
      </c>
      <c r="BJ11" s="75">
        <f t="shared" si="25"/>
        <v>0</v>
      </c>
      <c r="BK11" s="75">
        <f t="shared" si="26"/>
        <v>0</v>
      </c>
      <c r="BL11" s="77">
        <f t="shared" si="31"/>
        <v>84</v>
      </c>
      <c r="BM11" s="71">
        <f t="shared" si="32"/>
        <v>0</v>
      </c>
      <c r="BN11" s="71">
        <f t="shared" si="33"/>
        <v>12</v>
      </c>
      <c r="BO11" s="78">
        <f t="shared" si="28"/>
        <v>84</v>
      </c>
      <c r="BP11" s="7"/>
    </row>
    <row r="12" spans="1:68" ht="15">
      <c r="A12" s="218">
        <v>8</v>
      </c>
      <c r="B12" s="442" t="s">
        <v>83</v>
      </c>
      <c r="C12" s="228" t="s">
        <v>68</v>
      </c>
      <c r="D12" s="444"/>
      <c r="E12" s="79">
        <f t="shared" si="29"/>
        <v>1000</v>
      </c>
      <c r="F12" s="54">
        <f t="shared" si="0"/>
        <v>0</v>
      </c>
      <c r="G12" s="55">
        <v>1000</v>
      </c>
      <c r="H12" s="56">
        <f t="shared" si="1"/>
        <v>21.5</v>
      </c>
      <c r="I12" s="57">
        <f t="shared" si="30"/>
        <v>0</v>
      </c>
      <c r="J12" s="58">
        <v>5</v>
      </c>
      <c r="K12" s="116">
        <v>11</v>
      </c>
      <c r="L12" s="60">
        <v>9</v>
      </c>
      <c r="M12" s="61">
        <f t="shared" si="2"/>
        <v>1000</v>
      </c>
      <c r="N12" s="57">
        <f t="shared" si="3"/>
        <v>92</v>
      </c>
      <c r="O12" s="62">
        <f t="shared" si="4"/>
        <v>88</v>
      </c>
      <c r="P12" s="63">
        <v>16</v>
      </c>
      <c r="Q12" s="64">
        <v>1</v>
      </c>
      <c r="R12" s="65">
        <v>3</v>
      </c>
      <c r="S12" s="66">
        <v>2</v>
      </c>
      <c r="T12" s="67">
        <v>10</v>
      </c>
      <c r="U12" s="68">
        <v>1</v>
      </c>
      <c r="V12" s="65">
        <v>5</v>
      </c>
      <c r="W12" s="68">
        <v>2</v>
      </c>
      <c r="X12" s="67">
        <v>7</v>
      </c>
      <c r="Y12" s="68">
        <v>0</v>
      </c>
      <c r="Z12" s="67">
        <v>11</v>
      </c>
      <c r="AA12" s="68">
        <v>0</v>
      </c>
      <c r="AB12" s="67">
        <v>9</v>
      </c>
      <c r="AC12" s="66">
        <v>2</v>
      </c>
      <c r="AD12" s="81">
        <v>6</v>
      </c>
      <c r="AE12" s="64">
        <v>1</v>
      </c>
      <c r="AF12" s="69">
        <v>2</v>
      </c>
      <c r="AG12" s="66">
        <v>2</v>
      </c>
      <c r="AH12" s="65">
        <v>99</v>
      </c>
      <c r="AI12" s="68">
        <v>0</v>
      </c>
      <c r="AJ12" s="65">
        <v>99</v>
      </c>
      <c r="AK12" s="68">
        <v>0</v>
      </c>
      <c r="AL12" s="42"/>
      <c r="AM12" s="43">
        <f t="shared" si="27"/>
        <v>11</v>
      </c>
      <c r="AN12" s="42"/>
      <c r="AO12" s="70">
        <f t="shared" si="5"/>
        <v>1000</v>
      </c>
      <c r="AP12" s="71">
        <f t="shared" si="6"/>
        <v>1000</v>
      </c>
      <c r="AQ12" s="72">
        <f t="shared" si="7"/>
        <v>1000</v>
      </c>
      <c r="AR12" s="71">
        <f t="shared" si="8"/>
        <v>1000</v>
      </c>
      <c r="AS12" s="72">
        <f t="shared" si="9"/>
        <v>1000</v>
      </c>
      <c r="AT12" s="72">
        <f t="shared" si="10"/>
        <v>1000</v>
      </c>
      <c r="AU12" s="72">
        <f t="shared" si="11"/>
        <v>1000</v>
      </c>
      <c r="AV12" s="72">
        <f t="shared" si="12"/>
        <v>1000</v>
      </c>
      <c r="AW12" s="71">
        <f t="shared" si="13"/>
        <v>1000</v>
      </c>
      <c r="AX12" s="72">
        <f t="shared" si="14"/>
        <v>0</v>
      </c>
      <c r="AY12" s="73">
        <f t="shared" si="15"/>
        <v>0</v>
      </c>
      <c r="AZ12" s="1"/>
      <c r="BA12" s="74">
        <f t="shared" si="16"/>
        <v>12</v>
      </c>
      <c r="BB12" s="75">
        <f t="shared" si="17"/>
        <v>11</v>
      </c>
      <c r="BC12" s="75">
        <f t="shared" si="18"/>
        <v>10</v>
      </c>
      <c r="BD12" s="76">
        <f t="shared" si="19"/>
        <v>8</v>
      </c>
      <c r="BE12" s="75">
        <f t="shared" si="20"/>
        <v>16</v>
      </c>
      <c r="BF12" s="75">
        <f t="shared" si="21"/>
        <v>10</v>
      </c>
      <c r="BG12" s="75">
        <f t="shared" si="22"/>
        <v>10</v>
      </c>
      <c r="BH12" s="75">
        <f t="shared" si="23"/>
        <v>11</v>
      </c>
      <c r="BI12" s="75">
        <f t="shared" si="24"/>
        <v>4</v>
      </c>
      <c r="BJ12" s="75">
        <f t="shared" si="25"/>
        <v>0</v>
      </c>
      <c r="BK12" s="75">
        <f t="shared" si="26"/>
        <v>0</v>
      </c>
      <c r="BL12" s="77">
        <f t="shared" si="31"/>
        <v>92</v>
      </c>
      <c r="BM12" s="71">
        <f t="shared" si="32"/>
        <v>4</v>
      </c>
      <c r="BN12" s="71">
        <f t="shared" si="33"/>
        <v>16</v>
      </c>
      <c r="BO12" s="78">
        <f t="shared" si="28"/>
        <v>88</v>
      </c>
      <c r="BP12" s="7"/>
    </row>
    <row r="13" spans="1:68" ht="15">
      <c r="A13" s="218">
        <v>9</v>
      </c>
      <c r="B13" s="442" t="s">
        <v>178</v>
      </c>
      <c r="C13" s="228" t="s">
        <v>65</v>
      </c>
      <c r="D13" s="444"/>
      <c r="E13" s="79">
        <f t="shared" si="29"/>
        <v>1000</v>
      </c>
      <c r="F13" s="54">
        <f t="shared" si="0"/>
        <v>0</v>
      </c>
      <c r="G13" s="55">
        <v>1000</v>
      </c>
      <c r="H13" s="56">
        <f t="shared" si="1"/>
        <v>17.2</v>
      </c>
      <c r="I13" s="57">
        <f t="shared" si="30"/>
        <v>0</v>
      </c>
      <c r="J13" s="58">
        <v>10</v>
      </c>
      <c r="K13" s="116">
        <v>10</v>
      </c>
      <c r="L13" s="60">
        <v>9</v>
      </c>
      <c r="M13" s="61">
        <f t="shared" si="2"/>
        <v>1000</v>
      </c>
      <c r="N13" s="57">
        <f t="shared" si="3"/>
        <v>75</v>
      </c>
      <c r="O13" s="62">
        <f t="shared" si="4"/>
        <v>75</v>
      </c>
      <c r="P13" s="63">
        <v>1</v>
      </c>
      <c r="Q13" s="64">
        <v>2</v>
      </c>
      <c r="R13" s="65">
        <v>10</v>
      </c>
      <c r="S13" s="66">
        <v>0</v>
      </c>
      <c r="T13" s="67">
        <v>3</v>
      </c>
      <c r="U13" s="68">
        <v>0</v>
      </c>
      <c r="V13" s="65">
        <v>4</v>
      </c>
      <c r="W13" s="68">
        <v>1</v>
      </c>
      <c r="X13" s="67">
        <v>12</v>
      </c>
      <c r="Y13" s="68">
        <v>2</v>
      </c>
      <c r="Z13" s="67">
        <v>16</v>
      </c>
      <c r="AA13" s="68">
        <v>1</v>
      </c>
      <c r="AB13" s="67">
        <v>8</v>
      </c>
      <c r="AC13" s="66">
        <v>0</v>
      </c>
      <c r="AD13" s="81">
        <v>2</v>
      </c>
      <c r="AE13" s="64">
        <v>2</v>
      </c>
      <c r="AF13" s="69">
        <v>15</v>
      </c>
      <c r="AG13" s="66">
        <v>2</v>
      </c>
      <c r="AH13" s="65">
        <v>99</v>
      </c>
      <c r="AI13" s="68">
        <v>0</v>
      </c>
      <c r="AJ13" s="65">
        <v>99</v>
      </c>
      <c r="AK13" s="68">
        <v>0</v>
      </c>
      <c r="AL13" s="42"/>
      <c r="AM13" s="43">
        <f t="shared" si="27"/>
        <v>10</v>
      </c>
      <c r="AN13" s="42"/>
      <c r="AO13" s="70">
        <f t="shared" si="5"/>
        <v>1000</v>
      </c>
      <c r="AP13" s="71">
        <f t="shared" si="6"/>
        <v>1000</v>
      </c>
      <c r="AQ13" s="72">
        <f t="shared" si="7"/>
        <v>1000</v>
      </c>
      <c r="AR13" s="71">
        <f t="shared" si="8"/>
        <v>1000</v>
      </c>
      <c r="AS13" s="72">
        <f t="shared" si="9"/>
        <v>1000</v>
      </c>
      <c r="AT13" s="72">
        <f t="shared" si="10"/>
        <v>1000</v>
      </c>
      <c r="AU13" s="72">
        <f t="shared" si="11"/>
        <v>1000</v>
      </c>
      <c r="AV13" s="72">
        <f t="shared" si="12"/>
        <v>1000</v>
      </c>
      <c r="AW13" s="71">
        <f t="shared" si="13"/>
        <v>1000</v>
      </c>
      <c r="AX13" s="72">
        <f t="shared" si="14"/>
        <v>0</v>
      </c>
      <c r="AY13" s="73">
        <f t="shared" si="15"/>
        <v>0</v>
      </c>
      <c r="AZ13" s="1"/>
      <c r="BA13" s="74">
        <f t="shared" si="16"/>
        <v>6</v>
      </c>
      <c r="BB13" s="75">
        <f t="shared" si="17"/>
        <v>10</v>
      </c>
      <c r="BC13" s="75">
        <f t="shared" si="18"/>
        <v>11</v>
      </c>
      <c r="BD13" s="76">
        <f t="shared" si="19"/>
        <v>11</v>
      </c>
      <c r="BE13" s="75">
        <f t="shared" si="20"/>
        <v>10</v>
      </c>
      <c r="BF13" s="75">
        <f t="shared" si="21"/>
        <v>12</v>
      </c>
      <c r="BG13" s="75">
        <f t="shared" si="22"/>
        <v>11</v>
      </c>
      <c r="BH13" s="75">
        <f t="shared" si="23"/>
        <v>4</v>
      </c>
      <c r="BI13" s="75">
        <f t="shared" si="24"/>
        <v>0</v>
      </c>
      <c r="BJ13" s="75">
        <f t="shared" si="25"/>
        <v>0</v>
      </c>
      <c r="BK13" s="75">
        <f t="shared" si="26"/>
        <v>0</v>
      </c>
      <c r="BL13" s="77">
        <f t="shared" si="31"/>
        <v>75</v>
      </c>
      <c r="BM13" s="71">
        <f t="shared" si="32"/>
        <v>0</v>
      </c>
      <c r="BN13" s="71">
        <f t="shared" si="33"/>
        <v>12</v>
      </c>
      <c r="BO13" s="78">
        <f t="shared" si="28"/>
        <v>75</v>
      </c>
      <c r="BP13" s="7"/>
    </row>
    <row r="14" spans="1:68" ht="15">
      <c r="A14" s="218">
        <v>10</v>
      </c>
      <c r="B14" s="442" t="s">
        <v>34</v>
      </c>
      <c r="C14" s="211" t="s">
        <v>46</v>
      </c>
      <c r="D14" s="444"/>
      <c r="E14" s="79">
        <f t="shared" si="29"/>
        <v>1000</v>
      </c>
      <c r="F14" s="54">
        <f t="shared" si="0"/>
        <v>0</v>
      </c>
      <c r="G14" s="55">
        <v>1000</v>
      </c>
      <c r="H14" s="56">
        <f t="shared" si="1"/>
        <v>18.919999999999998</v>
      </c>
      <c r="I14" s="57">
        <f t="shared" si="30"/>
        <v>0</v>
      </c>
      <c r="J14" s="58">
        <v>8</v>
      </c>
      <c r="K14" s="116">
        <v>10</v>
      </c>
      <c r="L14" s="60">
        <v>9</v>
      </c>
      <c r="M14" s="61">
        <f t="shared" si="2"/>
        <v>1000</v>
      </c>
      <c r="N14" s="57">
        <f t="shared" si="3"/>
        <v>91</v>
      </c>
      <c r="O14" s="62">
        <f t="shared" si="4"/>
        <v>87</v>
      </c>
      <c r="P14" s="63">
        <v>2</v>
      </c>
      <c r="Q14" s="64">
        <v>2</v>
      </c>
      <c r="R14" s="65">
        <v>9</v>
      </c>
      <c r="S14" s="66">
        <v>2</v>
      </c>
      <c r="T14" s="67">
        <v>8</v>
      </c>
      <c r="U14" s="68">
        <v>1</v>
      </c>
      <c r="V14" s="65">
        <v>7</v>
      </c>
      <c r="W14" s="68">
        <v>0</v>
      </c>
      <c r="X14" s="67">
        <v>16</v>
      </c>
      <c r="Y14" s="68">
        <v>0</v>
      </c>
      <c r="Z14" s="67">
        <v>4</v>
      </c>
      <c r="AA14" s="68">
        <v>2</v>
      </c>
      <c r="AB14" s="67">
        <v>6</v>
      </c>
      <c r="AC14" s="66">
        <v>1</v>
      </c>
      <c r="AD14" s="63">
        <v>3</v>
      </c>
      <c r="AE14" s="64">
        <v>0</v>
      </c>
      <c r="AF14" s="69">
        <v>14</v>
      </c>
      <c r="AG14" s="66">
        <v>2</v>
      </c>
      <c r="AH14" s="65">
        <v>99</v>
      </c>
      <c r="AI14" s="68">
        <v>0</v>
      </c>
      <c r="AJ14" s="65">
        <v>99</v>
      </c>
      <c r="AK14" s="68">
        <v>0</v>
      </c>
      <c r="AL14" s="42"/>
      <c r="AM14" s="43">
        <f t="shared" si="27"/>
        <v>10</v>
      </c>
      <c r="AN14" s="42"/>
      <c r="AO14" s="70">
        <f t="shared" si="5"/>
        <v>1000</v>
      </c>
      <c r="AP14" s="71">
        <f t="shared" si="6"/>
        <v>1000</v>
      </c>
      <c r="AQ14" s="72">
        <f t="shared" si="7"/>
        <v>1000</v>
      </c>
      <c r="AR14" s="71">
        <f t="shared" si="8"/>
        <v>1000</v>
      </c>
      <c r="AS14" s="72">
        <f t="shared" si="9"/>
        <v>1000</v>
      </c>
      <c r="AT14" s="72">
        <f t="shared" si="10"/>
        <v>1000</v>
      </c>
      <c r="AU14" s="72">
        <f t="shared" si="11"/>
        <v>1000</v>
      </c>
      <c r="AV14" s="72">
        <f t="shared" si="12"/>
        <v>1000</v>
      </c>
      <c r="AW14" s="71">
        <f t="shared" si="13"/>
        <v>1000</v>
      </c>
      <c r="AX14" s="72">
        <f t="shared" si="14"/>
        <v>0</v>
      </c>
      <c r="AY14" s="73">
        <f t="shared" si="15"/>
        <v>0</v>
      </c>
      <c r="AZ14" s="1"/>
      <c r="BA14" s="74">
        <f t="shared" si="16"/>
        <v>4</v>
      </c>
      <c r="BB14" s="75">
        <f t="shared" si="17"/>
        <v>10</v>
      </c>
      <c r="BC14" s="75">
        <f t="shared" si="18"/>
        <v>11</v>
      </c>
      <c r="BD14" s="76">
        <f t="shared" si="19"/>
        <v>16</v>
      </c>
      <c r="BE14" s="75">
        <f t="shared" si="20"/>
        <v>12</v>
      </c>
      <c r="BF14" s="75">
        <f t="shared" si="21"/>
        <v>11</v>
      </c>
      <c r="BG14" s="75">
        <f t="shared" si="22"/>
        <v>11</v>
      </c>
      <c r="BH14" s="75">
        <f t="shared" si="23"/>
        <v>11</v>
      </c>
      <c r="BI14" s="75">
        <f t="shared" si="24"/>
        <v>5</v>
      </c>
      <c r="BJ14" s="75">
        <f t="shared" si="25"/>
        <v>0</v>
      </c>
      <c r="BK14" s="75">
        <f t="shared" si="26"/>
        <v>0</v>
      </c>
      <c r="BL14" s="77">
        <f t="shared" si="31"/>
        <v>91</v>
      </c>
      <c r="BM14" s="71">
        <f t="shared" si="32"/>
        <v>4</v>
      </c>
      <c r="BN14" s="71">
        <f t="shared" si="33"/>
        <v>16</v>
      </c>
      <c r="BO14" s="78">
        <f t="shared" si="28"/>
        <v>87</v>
      </c>
      <c r="BP14" s="7"/>
    </row>
    <row r="15" spans="1:68" ht="15">
      <c r="A15" s="218">
        <v>11</v>
      </c>
      <c r="B15" s="442" t="s">
        <v>203</v>
      </c>
      <c r="C15" s="211" t="s">
        <v>46</v>
      </c>
      <c r="D15" s="444"/>
      <c r="E15" s="79">
        <f t="shared" si="29"/>
        <v>1000</v>
      </c>
      <c r="F15" s="54">
        <f t="shared" si="0"/>
        <v>0</v>
      </c>
      <c r="G15" s="55">
        <v>1000</v>
      </c>
      <c r="H15" s="56">
        <f t="shared" si="1"/>
        <v>19.78</v>
      </c>
      <c r="I15" s="57">
        <f t="shared" si="30"/>
        <v>0</v>
      </c>
      <c r="J15" s="58">
        <v>7</v>
      </c>
      <c r="K15" s="116">
        <v>10</v>
      </c>
      <c r="L15" s="60">
        <v>9</v>
      </c>
      <c r="M15" s="61">
        <f t="shared" si="2"/>
        <v>1000</v>
      </c>
      <c r="N15" s="57">
        <f t="shared" si="3"/>
        <v>94</v>
      </c>
      <c r="O15" s="62">
        <f t="shared" si="4"/>
        <v>88</v>
      </c>
      <c r="P15" s="63">
        <v>3</v>
      </c>
      <c r="Q15" s="64">
        <v>0</v>
      </c>
      <c r="R15" s="65">
        <v>1</v>
      </c>
      <c r="S15" s="66">
        <v>2</v>
      </c>
      <c r="T15" s="67">
        <v>16</v>
      </c>
      <c r="U15" s="68">
        <v>1</v>
      </c>
      <c r="V15" s="65">
        <v>12</v>
      </c>
      <c r="W15" s="68">
        <v>2</v>
      </c>
      <c r="X15" s="67">
        <v>5</v>
      </c>
      <c r="Y15" s="68">
        <v>2</v>
      </c>
      <c r="Z15" s="67">
        <v>8</v>
      </c>
      <c r="AA15" s="68">
        <v>2</v>
      </c>
      <c r="AB15" s="67">
        <v>7</v>
      </c>
      <c r="AC15" s="66">
        <v>0</v>
      </c>
      <c r="AD15" s="80">
        <v>13</v>
      </c>
      <c r="AE15" s="64">
        <v>1</v>
      </c>
      <c r="AF15" s="69">
        <v>6</v>
      </c>
      <c r="AG15" s="66">
        <v>0</v>
      </c>
      <c r="AH15" s="65">
        <v>99</v>
      </c>
      <c r="AI15" s="68">
        <v>0</v>
      </c>
      <c r="AJ15" s="65">
        <v>99</v>
      </c>
      <c r="AK15" s="68">
        <v>0</v>
      </c>
      <c r="AL15" s="42"/>
      <c r="AM15" s="43">
        <f t="shared" si="27"/>
        <v>10</v>
      </c>
      <c r="AN15" s="42"/>
      <c r="AO15" s="70">
        <f t="shared" si="5"/>
        <v>1000</v>
      </c>
      <c r="AP15" s="71">
        <f t="shared" si="6"/>
        <v>1000</v>
      </c>
      <c r="AQ15" s="72">
        <f t="shared" si="7"/>
        <v>1000</v>
      </c>
      <c r="AR15" s="71">
        <f t="shared" si="8"/>
        <v>1000</v>
      </c>
      <c r="AS15" s="72">
        <f t="shared" si="9"/>
        <v>1000</v>
      </c>
      <c r="AT15" s="72">
        <f t="shared" si="10"/>
        <v>1000</v>
      </c>
      <c r="AU15" s="72">
        <f t="shared" si="11"/>
        <v>1000</v>
      </c>
      <c r="AV15" s="72">
        <f t="shared" si="12"/>
        <v>1000</v>
      </c>
      <c r="AW15" s="71">
        <f t="shared" si="13"/>
        <v>1000</v>
      </c>
      <c r="AX15" s="72">
        <f t="shared" si="14"/>
        <v>0</v>
      </c>
      <c r="AY15" s="73">
        <f t="shared" si="15"/>
        <v>0</v>
      </c>
      <c r="AZ15" s="1"/>
      <c r="BA15" s="74">
        <f t="shared" si="16"/>
        <v>11</v>
      </c>
      <c r="BB15" s="75">
        <f t="shared" si="17"/>
        <v>6</v>
      </c>
      <c r="BC15" s="75">
        <f t="shared" si="18"/>
        <v>12</v>
      </c>
      <c r="BD15" s="76">
        <f t="shared" si="19"/>
        <v>10</v>
      </c>
      <c r="BE15" s="75">
        <f t="shared" si="20"/>
        <v>8</v>
      </c>
      <c r="BF15" s="75">
        <f t="shared" si="21"/>
        <v>11</v>
      </c>
      <c r="BG15" s="75">
        <f t="shared" si="22"/>
        <v>16</v>
      </c>
      <c r="BH15" s="75">
        <f t="shared" si="23"/>
        <v>9</v>
      </c>
      <c r="BI15" s="75">
        <f t="shared" si="24"/>
        <v>11</v>
      </c>
      <c r="BJ15" s="75">
        <f t="shared" si="25"/>
        <v>0</v>
      </c>
      <c r="BK15" s="75">
        <f t="shared" si="26"/>
        <v>0</v>
      </c>
      <c r="BL15" s="77">
        <f t="shared" si="31"/>
        <v>94</v>
      </c>
      <c r="BM15" s="71">
        <f t="shared" si="32"/>
        <v>6</v>
      </c>
      <c r="BN15" s="71">
        <f t="shared" si="33"/>
        <v>16</v>
      </c>
      <c r="BO15" s="78">
        <f t="shared" si="28"/>
        <v>88</v>
      </c>
      <c r="BP15" s="7"/>
    </row>
    <row r="16" spans="1:68" ht="15">
      <c r="A16" s="218">
        <v>12</v>
      </c>
      <c r="B16" s="442" t="s">
        <v>37</v>
      </c>
      <c r="C16" s="211" t="s">
        <v>46</v>
      </c>
      <c r="D16" s="444"/>
      <c r="E16" s="79">
        <f t="shared" si="29"/>
        <v>1000</v>
      </c>
      <c r="F16" s="54">
        <f t="shared" si="0"/>
        <v>0</v>
      </c>
      <c r="G16" s="55">
        <v>1000</v>
      </c>
      <c r="H16" s="56">
        <f t="shared" si="1"/>
        <v>18.06</v>
      </c>
      <c r="I16" s="57">
        <f t="shared" si="30"/>
        <v>0</v>
      </c>
      <c r="J16" s="58">
        <v>9</v>
      </c>
      <c r="K16" s="116">
        <v>10</v>
      </c>
      <c r="L16" s="60">
        <v>9</v>
      </c>
      <c r="M16" s="61">
        <f t="shared" si="2"/>
        <v>1000</v>
      </c>
      <c r="N16" s="57">
        <f t="shared" si="3"/>
        <v>78</v>
      </c>
      <c r="O16" s="62">
        <f t="shared" si="4"/>
        <v>78</v>
      </c>
      <c r="P16" s="63">
        <v>4</v>
      </c>
      <c r="Q16" s="64">
        <v>2</v>
      </c>
      <c r="R16" s="65">
        <v>6</v>
      </c>
      <c r="S16" s="66">
        <v>0</v>
      </c>
      <c r="T16" s="67">
        <v>13</v>
      </c>
      <c r="U16" s="68">
        <v>1</v>
      </c>
      <c r="V16" s="65">
        <v>11</v>
      </c>
      <c r="W16" s="68">
        <v>0</v>
      </c>
      <c r="X16" s="67">
        <v>9</v>
      </c>
      <c r="Y16" s="68">
        <v>0</v>
      </c>
      <c r="Z16" s="67">
        <v>15</v>
      </c>
      <c r="AA16" s="68">
        <v>2</v>
      </c>
      <c r="AB16" s="67">
        <v>14</v>
      </c>
      <c r="AC16" s="66">
        <v>2</v>
      </c>
      <c r="AD16" s="63">
        <v>1</v>
      </c>
      <c r="AE16" s="64">
        <v>2</v>
      </c>
      <c r="AF16" s="69">
        <v>7</v>
      </c>
      <c r="AG16" s="66">
        <v>1</v>
      </c>
      <c r="AH16" s="65">
        <v>99</v>
      </c>
      <c r="AI16" s="68">
        <v>0</v>
      </c>
      <c r="AJ16" s="65">
        <v>99</v>
      </c>
      <c r="AK16" s="68">
        <v>0</v>
      </c>
      <c r="AL16" s="42"/>
      <c r="AM16" s="43">
        <f t="shared" si="27"/>
        <v>10</v>
      </c>
      <c r="AN16" s="42"/>
      <c r="AO16" s="70">
        <f t="shared" si="5"/>
        <v>1000</v>
      </c>
      <c r="AP16" s="71">
        <f t="shared" si="6"/>
        <v>1000</v>
      </c>
      <c r="AQ16" s="72">
        <f t="shared" si="7"/>
        <v>1000</v>
      </c>
      <c r="AR16" s="71">
        <f t="shared" si="8"/>
        <v>1000</v>
      </c>
      <c r="AS16" s="72">
        <f t="shared" si="9"/>
        <v>1000</v>
      </c>
      <c r="AT16" s="72">
        <f t="shared" si="10"/>
        <v>1000</v>
      </c>
      <c r="AU16" s="72">
        <f t="shared" si="11"/>
        <v>1000</v>
      </c>
      <c r="AV16" s="72">
        <f t="shared" si="12"/>
        <v>1000</v>
      </c>
      <c r="AW16" s="71">
        <f t="shared" si="13"/>
        <v>1000</v>
      </c>
      <c r="AX16" s="72">
        <f t="shared" si="14"/>
        <v>0</v>
      </c>
      <c r="AY16" s="73">
        <f t="shared" si="15"/>
        <v>0</v>
      </c>
      <c r="AZ16" s="1"/>
      <c r="BA16" s="74">
        <f t="shared" si="16"/>
        <v>11</v>
      </c>
      <c r="BB16" s="75">
        <f t="shared" si="17"/>
        <v>11</v>
      </c>
      <c r="BC16" s="75">
        <f t="shared" si="18"/>
        <v>9</v>
      </c>
      <c r="BD16" s="76">
        <f t="shared" si="19"/>
        <v>10</v>
      </c>
      <c r="BE16" s="75">
        <f t="shared" si="20"/>
        <v>10</v>
      </c>
      <c r="BF16" s="75">
        <f t="shared" si="21"/>
        <v>0</v>
      </c>
      <c r="BG16" s="75">
        <f t="shared" si="22"/>
        <v>5</v>
      </c>
      <c r="BH16" s="75">
        <f t="shared" si="23"/>
        <v>6</v>
      </c>
      <c r="BI16" s="75">
        <f t="shared" si="24"/>
        <v>16</v>
      </c>
      <c r="BJ16" s="75">
        <f t="shared" si="25"/>
        <v>0</v>
      </c>
      <c r="BK16" s="75">
        <f t="shared" si="26"/>
        <v>0</v>
      </c>
      <c r="BL16" s="77">
        <f t="shared" si="31"/>
        <v>78</v>
      </c>
      <c r="BM16" s="71">
        <f t="shared" si="32"/>
        <v>0</v>
      </c>
      <c r="BN16" s="71">
        <f t="shared" si="33"/>
        <v>16</v>
      </c>
      <c r="BO16" s="78">
        <f t="shared" si="28"/>
        <v>78</v>
      </c>
      <c r="BP16" s="7"/>
    </row>
    <row r="17" spans="1:68" ht="15">
      <c r="A17" s="218">
        <v>13</v>
      </c>
      <c r="B17" s="442" t="s">
        <v>31</v>
      </c>
      <c r="C17" s="211" t="s">
        <v>47</v>
      </c>
      <c r="D17" s="443"/>
      <c r="E17" s="79">
        <f t="shared" si="29"/>
        <v>1000</v>
      </c>
      <c r="F17" s="54">
        <f t="shared" si="0"/>
        <v>0</v>
      </c>
      <c r="G17" s="55">
        <v>1000</v>
      </c>
      <c r="H17" s="56">
        <f t="shared" si="1"/>
        <v>16.34</v>
      </c>
      <c r="I17" s="57">
        <f t="shared" si="30"/>
        <v>0</v>
      </c>
      <c r="J17" s="58">
        <v>11</v>
      </c>
      <c r="K17" s="116">
        <v>9</v>
      </c>
      <c r="L17" s="60">
        <v>9</v>
      </c>
      <c r="M17" s="61">
        <f t="shared" si="2"/>
        <v>1000</v>
      </c>
      <c r="N17" s="57">
        <f t="shared" si="3"/>
        <v>82</v>
      </c>
      <c r="O17" s="62">
        <f t="shared" si="4"/>
        <v>78</v>
      </c>
      <c r="P17" s="63">
        <v>5</v>
      </c>
      <c r="Q17" s="64">
        <v>2</v>
      </c>
      <c r="R17" s="65">
        <v>7</v>
      </c>
      <c r="S17" s="66">
        <v>0</v>
      </c>
      <c r="T17" s="67">
        <v>12</v>
      </c>
      <c r="U17" s="68">
        <v>1</v>
      </c>
      <c r="V17" s="65">
        <v>3</v>
      </c>
      <c r="W17" s="68">
        <v>0</v>
      </c>
      <c r="X17" s="67">
        <v>14</v>
      </c>
      <c r="Y17" s="68">
        <v>1</v>
      </c>
      <c r="Z17" s="67">
        <v>2</v>
      </c>
      <c r="AA17" s="68">
        <v>2</v>
      </c>
      <c r="AB17" s="67">
        <v>1</v>
      </c>
      <c r="AC17" s="66">
        <v>2</v>
      </c>
      <c r="AD17" s="63">
        <v>11</v>
      </c>
      <c r="AE17" s="64">
        <v>1</v>
      </c>
      <c r="AF17" s="69">
        <v>16</v>
      </c>
      <c r="AG17" s="66">
        <v>0</v>
      </c>
      <c r="AH17" s="65">
        <v>99</v>
      </c>
      <c r="AI17" s="68">
        <v>0</v>
      </c>
      <c r="AJ17" s="65">
        <v>99</v>
      </c>
      <c r="AK17" s="68">
        <v>0</v>
      </c>
      <c r="AL17" s="42"/>
      <c r="AM17" s="43">
        <f t="shared" si="27"/>
        <v>9</v>
      </c>
      <c r="AN17" s="42"/>
      <c r="AO17" s="70">
        <f t="shared" si="5"/>
        <v>1000</v>
      </c>
      <c r="AP17" s="71">
        <f t="shared" si="6"/>
        <v>1000</v>
      </c>
      <c r="AQ17" s="72">
        <f t="shared" si="7"/>
        <v>1000</v>
      </c>
      <c r="AR17" s="71">
        <f t="shared" si="8"/>
        <v>1000</v>
      </c>
      <c r="AS17" s="72">
        <f t="shared" si="9"/>
        <v>1000</v>
      </c>
      <c r="AT17" s="72">
        <f t="shared" si="10"/>
        <v>1000</v>
      </c>
      <c r="AU17" s="72">
        <f t="shared" si="11"/>
        <v>1000</v>
      </c>
      <c r="AV17" s="72">
        <f t="shared" si="12"/>
        <v>1000</v>
      </c>
      <c r="AW17" s="71">
        <f t="shared" si="13"/>
        <v>1000</v>
      </c>
      <c r="AX17" s="72">
        <f t="shared" si="14"/>
        <v>0</v>
      </c>
      <c r="AY17" s="73">
        <f t="shared" si="15"/>
        <v>0</v>
      </c>
      <c r="AZ17" s="1"/>
      <c r="BA17" s="74">
        <f t="shared" si="16"/>
        <v>8</v>
      </c>
      <c r="BB17" s="75">
        <f t="shared" si="17"/>
        <v>16</v>
      </c>
      <c r="BC17" s="75">
        <f t="shared" si="18"/>
        <v>10</v>
      </c>
      <c r="BD17" s="76">
        <f t="shared" si="19"/>
        <v>11</v>
      </c>
      <c r="BE17" s="75">
        <f t="shared" si="20"/>
        <v>5</v>
      </c>
      <c r="BF17" s="75">
        <f t="shared" si="21"/>
        <v>4</v>
      </c>
      <c r="BG17" s="75">
        <f t="shared" si="22"/>
        <v>6</v>
      </c>
      <c r="BH17" s="75">
        <f t="shared" si="23"/>
        <v>10</v>
      </c>
      <c r="BI17" s="75">
        <f t="shared" si="24"/>
        <v>12</v>
      </c>
      <c r="BJ17" s="75">
        <f t="shared" si="25"/>
        <v>0</v>
      </c>
      <c r="BK17" s="75">
        <f t="shared" si="26"/>
        <v>0</v>
      </c>
      <c r="BL17" s="77">
        <f t="shared" si="31"/>
        <v>82</v>
      </c>
      <c r="BM17" s="71">
        <f t="shared" si="32"/>
        <v>4</v>
      </c>
      <c r="BN17" s="71">
        <f t="shared" si="33"/>
        <v>16</v>
      </c>
      <c r="BO17" s="78">
        <f t="shared" si="28"/>
        <v>78</v>
      </c>
      <c r="BP17" s="7"/>
    </row>
    <row r="18" spans="1:68" ht="15">
      <c r="A18" s="218">
        <v>14</v>
      </c>
      <c r="B18" s="442" t="s">
        <v>204</v>
      </c>
      <c r="C18" s="211" t="s">
        <v>47</v>
      </c>
      <c r="D18" s="443"/>
      <c r="E18" s="79">
        <f t="shared" si="29"/>
        <v>1000</v>
      </c>
      <c r="F18" s="54">
        <f t="shared" si="0"/>
        <v>0</v>
      </c>
      <c r="G18" s="55">
        <v>1000</v>
      </c>
      <c r="H18" s="56">
        <f t="shared" si="1"/>
        <v>12.9</v>
      </c>
      <c r="I18" s="57">
        <f t="shared" si="30"/>
        <v>0</v>
      </c>
      <c r="J18" s="58">
        <v>15</v>
      </c>
      <c r="K18" s="116">
        <v>5</v>
      </c>
      <c r="L18" s="60">
        <v>9</v>
      </c>
      <c r="M18" s="61">
        <f t="shared" si="2"/>
        <v>1000</v>
      </c>
      <c r="N18" s="57">
        <f t="shared" si="3"/>
        <v>69</v>
      </c>
      <c r="O18" s="62">
        <f t="shared" si="4"/>
        <v>69</v>
      </c>
      <c r="P18" s="63">
        <v>6</v>
      </c>
      <c r="Q18" s="64">
        <v>0</v>
      </c>
      <c r="R18" s="65">
        <v>2</v>
      </c>
      <c r="S18" s="66">
        <v>0</v>
      </c>
      <c r="T18" s="67">
        <v>4</v>
      </c>
      <c r="U18" s="68">
        <v>0</v>
      </c>
      <c r="V18" s="65">
        <v>15</v>
      </c>
      <c r="W18" s="68">
        <v>2</v>
      </c>
      <c r="X18" s="67">
        <v>13</v>
      </c>
      <c r="Y18" s="68">
        <v>1</v>
      </c>
      <c r="Z18" s="67">
        <v>1</v>
      </c>
      <c r="AA18" s="68">
        <v>1</v>
      </c>
      <c r="AB18" s="67">
        <v>12</v>
      </c>
      <c r="AC18" s="66">
        <v>0</v>
      </c>
      <c r="AD18" s="63">
        <v>5</v>
      </c>
      <c r="AE18" s="64">
        <v>1</v>
      </c>
      <c r="AF18" s="69">
        <v>10</v>
      </c>
      <c r="AG18" s="66">
        <v>0</v>
      </c>
      <c r="AH18" s="65">
        <v>99</v>
      </c>
      <c r="AI18" s="68">
        <v>0</v>
      </c>
      <c r="AJ18" s="65">
        <v>99</v>
      </c>
      <c r="AK18" s="68">
        <v>0</v>
      </c>
      <c r="AL18" s="42"/>
      <c r="AM18" s="43">
        <f t="shared" si="27"/>
        <v>5</v>
      </c>
      <c r="AN18" s="42"/>
      <c r="AO18" s="70">
        <f t="shared" si="5"/>
        <v>1000</v>
      </c>
      <c r="AP18" s="71">
        <f t="shared" si="6"/>
        <v>1000</v>
      </c>
      <c r="AQ18" s="72">
        <f t="shared" si="7"/>
        <v>1000</v>
      </c>
      <c r="AR18" s="71">
        <f t="shared" si="8"/>
        <v>1000</v>
      </c>
      <c r="AS18" s="72">
        <f t="shared" si="9"/>
        <v>1000</v>
      </c>
      <c r="AT18" s="72">
        <f t="shared" si="10"/>
        <v>1000</v>
      </c>
      <c r="AU18" s="72">
        <f t="shared" si="11"/>
        <v>1000</v>
      </c>
      <c r="AV18" s="72">
        <f t="shared" si="12"/>
        <v>1000</v>
      </c>
      <c r="AW18" s="71">
        <f t="shared" si="13"/>
        <v>1000</v>
      </c>
      <c r="AX18" s="72">
        <f t="shared" si="14"/>
        <v>0</v>
      </c>
      <c r="AY18" s="73">
        <f t="shared" si="15"/>
        <v>0</v>
      </c>
      <c r="AZ18" s="1"/>
      <c r="BA18" s="74">
        <f t="shared" si="16"/>
        <v>11</v>
      </c>
      <c r="BB18" s="75">
        <f t="shared" si="17"/>
        <v>4</v>
      </c>
      <c r="BC18" s="75">
        <f t="shared" si="18"/>
        <v>11</v>
      </c>
      <c r="BD18" s="76">
        <f t="shared" si="19"/>
        <v>0</v>
      </c>
      <c r="BE18" s="75">
        <f t="shared" si="20"/>
        <v>9</v>
      </c>
      <c r="BF18" s="75">
        <f t="shared" si="21"/>
        <v>6</v>
      </c>
      <c r="BG18" s="75">
        <f t="shared" si="22"/>
        <v>10</v>
      </c>
      <c r="BH18" s="75">
        <f t="shared" si="23"/>
        <v>8</v>
      </c>
      <c r="BI18" s="75">
        <f t="shared" si="24"/>
        <v>10</v>
      </c>
      <c r="BJ18" s="75">
        <f t="shared" si="25"/>
        <v>0</v>
      </c>
      <c r="BK18" s="75">
        <f t="shared" si="26"/>
        <v>0</v>
      </c>
      <c r="BL18" s="77">
        <f t="shared" si="31"/>
        <v>69</v>
      </c>
      <c r="BM18" s="71">
        <f t="shared" si="32"/>
        <v>0</v>
      </c>
      <c r="BN18" s="71">
        <f t="shared" si="33"/>
        <v>11</v>
      </c>
      <c r="BO18" s="78">
        <f t="shared" si="28"/>
        <v>69</v>
      </c>
      <c r="BP18" s="7"/>
    </row>
    <row r="19" spans="1:68" ht="15">
      <c r="A19" s="218">
        <v>15</v>
      </c>
      <c r="B19" s="442" t="s">
        <v>223</v>
      </c>
      <c r="C19" s="211" t="s">
        <v>47</v>
      </c>
      <c r="D19" s="443"/>
      <c r="E19" s="79">
        <f t="shared" si="29"/>
        <v>1000</v>
      </c>
      <c r="F19" s="54">
        <f t="shared" si="0"/>
        <v>0</v>
      </c>
      <c r="G19" s="55">
        <v>1000</v>
      </c>
      <c r="H19" s="56">
        <f t="shared" si="1"/>
        <v>12.04</v>
      </c>
      <c r="I19" s="57">
        <f t="shared" si="30"/>
        <v>0</v>
      </c>
      <c r="J19" s="58">
        <v>16</v>
      </c>
      <c r="K19" s="116">
        <v>0</v>
      </c>
      <c r="L19" s="60">
        <v>9</v>
      </c>
      <c r="M19" s="61">
        <f t="shared" si="2"/>
        <v>1000</v>
      </c>
      <c r="N19" s="57">
        <f t="shared" si="3"/>
        <v>82</v>
      </c>
      <c r="O19" s="62">
        <f t="shared" si="4"/>
        <v>78</v>
      </c>
      <c r="P19" s="63">
        <v>7</v>
      </c>
      <c r="Q19" s="64">
        <v>0</v>
      </c>
      <c r="R19" s="65">
        <v>16</v>
      </c>
      <c r="S19" s="66">
        <v>0</v>
      </c>
      <c r="T19" s="67">
        <v>1</v>
      </c>
      <c r="U19" s="68">
        <v>0</v>
      </c>
      <c r="V19" s="65">
        <v>14</v>
      </c>
      <c r="W19" s="68">
        <v>0</v>
      </c>
      <c r="X19" s="67">
        <v>2</v>
      </c>
      <c r="Y19" s="68">
        <v>0</v>
      </c>
      <c r="Z19" s="67">
        <v>12</v>
      </c>
      <c r="AA19" s="68">
        <v>0</v>
      </c>
      <c r="AB19" s="67">
        <v>5</v>
      </c>
      <c r="AC19" s="66">
        <v>0</v>
      </c>
      <c r="AD19" s="63">
        <v>4</v>
      </c>
      <c r="AE19" s="64">
        <v>0</v>
      </c>
      <c r="AF19" s="69">
        <v>9</v>
      </c>
      <c r="AG19" s="66">
        <v>0</v>
      </c>
      <c r="AH19" s="65">
        <v>99</v>
      </c>
      <c r="AI19" s="68">
        <v>0</v>
      </c>
      <c r="AJ19" s="65">
        <v>99</v>
      </c>
      <c r="AK19" s="68">
        <v>0</v>
      </c>
      <c r="AL19" s="42"/>
      <c r="AM19" s="43">
        <f t="shared" si="27"/>
        <v>0</v>
      </c>
      <c r="AN19" s="42"/>
      <c r="AO19" s="70">
        <f t="shared" si="5"/>
        <v>1000</v>
      </c>
      <c r="AP19" s="71">
        <f t="shared" si="6"/>
        <v>1000</v>
      </c>
      <c r="AQ19" s="72">
        <f t="shared" si="7"/>
        <v>1000</v>
      </c>
      <c r="AR19" s="71">
        <f t="shared" si="8"/>
        <v>1000</v>
      </c>
      <c r="AS19" s="72">
        <f t="shared" si="9"/>
        <v>1000</v>
      </c>
      <c r="AT19" s="72">
        <f t="shared" si="10"/>
        <v>1000</v>
      </c>
      <c r="AU19" s="72">
        <f t="shared" si="11"/>
        <v>1000</v>
      </c>
      <c r="AV19" s="72">
        <f t="shared" si="12"/>
        <v>1000</v>
      </c>
      <c r="AW19" s="71">
        <f t="shared" si="13"/>
        <v>1000</v>
      </c>
      <c r="AX19" s="72">
        <f t="shared" si="14"/>
        <v>0</v>
      </c>
      <c r="AY19" s="73">
        <f t="shared" si="15"/>
        <v>0</v>
      </c>
      <c r="AZ19" s="1"/>
      <c r="BA19" s="74">
        <f t="shared" si="16"/>
        <v>16</v>
      </c>
      <c r="BB19" s="75">
        <f t="shared" si="17"/>
        <v>12</v>
      </c>
      <c r="BC19" s="75">
        <f t="shared" si="18"/>
        <v>6</v>
      </c>
      <c r="BD19" s="76">
        <f t="shared" si="19"/>
        <v>5</v>
      </c>
      <c r="BE19" s="75">
        <f t="shared" si="20"/>
        <v>4</v>
      </c>
      <c r="BF19" s="75">
        <f t="shared" si="21"/>
        <v>10</v>
      </c>
      <c r="BG19" s="75">
        <f t="shared" si="22"/>
        <v>8</v>
      </c>
      <c r="BH19" s="75">
        <f t="shared" si="23"/>
        <v>11</v>
      </c>
      <c r="BI19" s="75">
        <f t="shared" si="24"/>
        <v>10</v>
      </c>
      <c r="BJ19" s="75">
        <f t="shared" si="25"/>
        <v>0</v>
      </c>
      <c r="BK19" s="75">
        <f t="shared" si="26"/>
        <v>0</v>
      </c>
      <c r="BL19" s="77">
        <f t="shared" si="31"/>
        <v>82</v>
      </c>
      <c r="BM19" s="71">
        <f t="shared" si="32"/>
        <v>4</v>
      </c>
      <c r="BN19" s="71">
        <f t="shared" si="33"/>
        <v>16</v>
      </c>
      <c r="BO19" s="78">
        <f t="shared" si="28"/>
        <v>78</v>
      </c>
      <c r="BP19" s="7"/>
    </row>
    <row r="20" spans="1:68" ht="15">
      <c r="A20" s="218">
        <v>16</v>
      </c>
      <c r="B20" s="442" t="s">
        <v>199</v>
      </c>
      <c r="C20" s="211" t="s">
        <v>46</v>
      </c>
      <c r="D20" s="443"/>
      <c r="E20" s="79">
        <f t="shared" si="29"/>
        <v>1010</v>
      </c>
      <c r="F20" s="54">
        <f t="shared" si="0"/>
        <v>10</v>
      </c>
      <c r="G20" s="55">
        <v>1000</v>
      </c>
      <c r="H20" s="56">
        <f t="shared" si="1"/>
        <v>24.08</v>
      </c>
      <c r="I20" s="57">
        <f t="shared" si="30"/>
        <v>0</v>
      </c>
      <c r="J20" s="119">
        <v>2</v>
      </c>
      <c r="K20" s="116">
        <v>12</v>
      </c>
      <c r="L20" s="60">
        <v>9</v>
      </c>
      <c r="M20" s="61">
        <f t="shared" si="2"/>
        <v>1000</v>
      </c>
      <c r="N20" s="57">
        <f t="shared" si="3"/>
        <v>88</v>
      </c>
      <c r="O20" s="62">
        <f t="shared" si="4"/>
        <v>88</v>
      </c>
      <c r="P20" s="63">
        <v>8</v>
      </c>
      <c r="Q20" s="64">
        <v>1</v>
      </c>
      <c r="R20" s="65">
        <v>15</v>
      </c>
      <c r="S20" s="66">
        <v>2</v>
      </c>
      <c r="T20" s="67">
        <v>11</v>
      </c>
      <c r="U20" s="68">
        <v>1</v>
      </c>
      <c r="V20" s="65">
        <v>6</v>
      </c>
      <c r="W20" s="68">
        <v>1</v>
      </c>
      <c r="X20" s="67">
        <v>10</v>
      </c>
      <c r="Y20" s="68">
        <v>2</v>
      </c>
      <c r="Z20" s="67">
        <v>9</v>
      </c>
      <c r="AA20" s="68">
        <v>1</v>
      </c>
      <c r="AB20" s="67">
        <v>3</v>
      </c>
      <c r="AC20" s="66">
        <v>1</v>
      </c>
      <c r="AD20" s="80">
        <v>7</v>
      </c>
      <c r="AE20" s="64">
        <v>1</v>
      </c>
      <c r="AF20" s="69">
        <v>13</v>
      </c>
      <c r="AG20" s="66">
        <v>2</v>
      </c>
      <c r="AH20" s="65">
        <v>99</v>
      </c>
      <c r="AI20" s="68">
        <v>0</v>
      </c>
      <c r="AJ20" s="65">
        <v>99</v>
      </c>
      <c r="AK20" s="68">
        <v>0</v>
      </c>
      <c r="AL20" s="42"/>
      <c r="AM20" s="43">
        <f t="shared" si="27"/>
        <v>12</v>
      </c>
      <c r="AN20" s="42"/>
      <c r="AO20" s="70">
        <f t="shared" si="5"/>
        <v>1000</v>
      </c>
      <c r="AP20" s="71">
        <f t="shared" si="6"/>
        <v>1000</v>
      </c>
      <c r="AQ20" s="72">
        <f t="shared" si="7"/>
        <v>1000</v>
      </c>
      <c r="AR20" s="71">
        <f t="shared" si="8"/>
        <v>1000</v>
      </c>
      <c r="AS20" s="72">
        <f t="shared" si="9"/>
        <v>1000</v>
      </c>
      <c r="AT20" s="72">
        <f t="shared" si="10"/>
        <v>1000</v>
      </c>
      <c r="AU20" s="72">
        <f t="shared" si="11"/>
        <v>1000</v>
      </c>
      <c r="AV20" s="72">
        <f t="shared" si="12"/>
        <v>1000</v>
      </c>
      <c r="AW20" s="71">
        <f t="shared" si="13"/>
        <v>1000</v>
      </c>
      <c r="AX20" s="72">
        <f t="shared" si="14"/>
        <v>0</v>
      </c>
      <c r="AY20" s="73">
        <f t="shared" si="15"/>
        <v>0</v>
      </c>
      <c r="AZ20" s="1"/>
      <c r="BA20" s="74">
        <f t="shared" si="16"/>
        <v>11</v>
      </c>
      <c r="BB20" s="75">
        <f t="shared" si="17"/>
        <v>0</v>
      </c>
      <c r="BC20" s="75">
        <f t="shared" si="18"/>
        <v>10</v>
      </c>
      <c r="BD20" s="76">
        <f t="shared" si="19"/>
        <v>11</v>
      </c>
      <c r="BE20" s="75">
        <f t="shared" si="20"/>
        <v>10</v>
      </c>
      <c r="BF20" s="75">
        <f t="shared" si="21"/>
        <v>10</v>
      </c>
      <c r="BG20" s="75">
        <f t="shared" si="22"/>
        <v>11</v>
      </c>
      <c r="BH20" s="75">
        <f t="shared" si="23"/>
        <v>16</v>
      </c>
      <c r="BI20" s="75">
        <f t="shared" si="24"/>
        <v>9</v>
      </c>
      <c r="BJ20" s="75">
        <f t="shared" si="25"/>
        <v>0</v>
      </c>
      <c r="BK20" s="75">
        <f t="shared" si="26"/>
        <v>0</v>
      </c>
      <c r="BL20" s="77">
        <f t="shared" si="31"/>
        <v>88</v>
      </c>
      <c r="BM20" s="71">
        <f t="shared" si="32"/>
        <v>0</v>
      </c>
      <c r="BN20" s="71">
        <f t="shared" si="33"/>
        <v>16</v>
      </c>
      <c r="BO20" s="78">
        <f t="shared" si="28"/>
        <v>88</v>
      </c>
      <c r="BP20" s="7"/>
    </row>
    <row r="21" spans="1:68" ht="14.25" customHeight="1" hidden="1">
      <c r="A21" s="82">
        <v>99</v>
      </c>
      <c r="B21" s="83"/>
      <c r="C21" s="84"/>
      <c r="D21" s="85"/>
      <c r="E21" s="86"/>
      <c r="F21" s="87"/>
      <c r="G21" s="88">
        <v>0</v>
      </c>
      <c r="H21" s="89"/>
      <c r="I21" s="90"/>
      <c r="J21" s="91"/>
      <c r="K21" s="92"/>
      <c r="L21" s="93"/>
      <c r="M21" s="94"/>
      <c r="N21" s="90"/>
      <c r="O21" s="90"/>
      <c r="P21" s="95"/>
      <c r="Q21" s="96"/>
      <c r="R21" s="95"/>
      <c r="S21" s="96"/>
      <c r="T21" s="95"/>
      <c r="U21" s="96"/>
      <c r="V21" s="95"/>
      <c r="W21" s="96"/>
      <c r="X21" s="95"/>
      <c r="Y21" s="96"/>
      <c r="Z21" s="95"/>
      <c r="AA21" s="96"/>
      <c r="AB21" s="95"/>
      <c r="AC21" s="96"/>
      <c r="AD21" s="95"/>
      <c r="AE21" s="96"/>
      <c r="AF21" s="95"/>
      <c r="AG21" s="96"/>
      <c r="AH21" s="95"/>
      <c r="AI21" s="96"/>
      <c r="AJ21" s="95"/>
      <c r="AK21" s="96"/>
      <c r="AL21" s="42"/>
      <c r="AM21" s="43"/>
      <c r="AN21" s="42"/>
      <c r="AO21" s="97"/>
      <c r="AP21" s="97"/>
      <c r="AQ21" s="97"/>
      <c r="AR21" s="97"/>
      <c r="AS21" s="97"/>
      <c r="AT21" s="97"/>
      <c r="AU21" s="97"/>
      <c r="AV21" s="97"/>
      <c r="AW21" s="97"/>
      <c r="AX21" s="97"/>
      <c r="AY21" s="97"/>
      <c r="AZ21" s="1"/>
      <c r="BA21" s="98"/>
      <c r="BB21" s="98"/>
      <c r="BC21" s="98"/>
      <c r="BD21" s="98"/>
      <c r="BE21" s="98"/>
      <c r="BF21" s="98"/>
      <c r="BG21" s="98"/>
      <c r="BH21" s="98"/>
      <c r="BI21" s="98"/>
      <c r="BJ21" s="98"/>
      <c r="BK21" s="98"/>
      <c r="BL21" s="99"/>
      <c r="BM21" s="100"/>
      <c r="BN21" s="100"/>
      <c r="BO21" s="99"/>
      <c r="BP21" s="7"/>
    </row>
    <row r="22" spans="1:68" ht="14.25" customHeight="1" hidden="1">
      <c r="A22" s="101">
        <f>IF(B5=0,0,COUNTA(A5:A20)+1)</f>
        <v>17</v>
      </c>
      <c r="B22" s="6"/>
      <c r="C22" s="102"/>
      <c r="D22" s="103"/>
      <c r="E22" s="104"/>
      <c r="F22" s="87"/>
      <c r="G22" s="105"/>
      <c r="H22" s="89"/>
      <c r="I22" s="105"/>
      <c r="J22" s="91"/>
      <c r="K22" s="92"/>
      <c r="L22" s="93"/>
      <c r="M22" s="94"/>
      <c r="N22" s="90"/>
      <c r="O22" s="90"/>
      <c r="P22" s="95"/>
      <c r="Q22" s="96"/>
      <c r="R22" s="95"/>
      <c r="S22" s="96"/>
      <c r="T22" s="106"/>
      <c r="U22" s="96"/>
      <c r="V22" s="106"/>
      <c r="W22" s="96"/>
      <c r="X22" s="106"/>
      <c r="Y22" s="96"/>
      <c r="Z22" s="106"/>
      <c r="AA22" s="96"/>
      <c r="AB22" s="106"/>
      <c r="AC22" s="96"/>
      <c r="AD22" s="95"/>
      <c r="AE22" s="96"/>
      <c r="AF22" s="106"/>
      <c r="AG22" s="96"/>
      <c r="AH22" s="106"/>
      <c r="AI22" s="96"/>
      <c r="AJ22" s="95"/>
      <c r="AK22" s="96"/>
      <c r="AL22" s="42"/>
      <c r="AM22" s="43"/>
      <c r="AN22" s="42"/>
      <c r="AO22" s="100"/>
      <c r="AP22" s="100"/>
      <c r="AQ22" s="100"/>
      <c r="AR22" s="100"/>
      <c r="AS22" s="100"/>
      <c r="AT22" s="100"/>
      <c r="AU22" s="100"/>
      <c r="AV22" s="100"/>
      <c r="AW22" s="100"/>
      <c r="AX22" s="100"/>
      <c r="AY22" s="100"/>
      <c r="AZ22" s="1"/>
      <c r="BA22" s="98"/>
      <c r="BB22" s="98"/>
      <c r="BC22" s="98"/>
      <c r="BD22" s="98"/>
      <c r="BE22" s="98"/>
      <c r="BF22" s="98"/>
      <c r="BG22" s="98"/>
      <c r="BH22" s="98"/>
      <c r="BI22" s="98"/>
      <c r="BJ22" s="98"/>
      <c r="BK22" s="98"/>
      <c r="BL22" s="99"/>
      <c r="BM22" s="100"/>
      <c r="BN22" s="100"/>
      <c r="BO22" s="99"/>
      <c r="BP22" s="7"/>
    </row>
    <row r="23" spans="1:68" ht="14.25" customHeight="1">
      <c r="A23" s="107">
        <f>IF(B5=0,0,COUNTA(A5:A20))</f>
        <v>16</v>
      </c>
      <c r="B23" s="108"/>
      <c r="C23" s="109"/>
      <c r="D23" s="109"/>
      <c r="E23" s="109"/>
      <c r="F23" s="87"/>
      <c r="G23" s="110"/>
      <c r="H23" s="111"/>
      <c r="I23" s="111"/>
      <c r="J23" s="111"/>
      <c r="K23" s="92"/>
      <c r="L23" s="111"/>
      <c r="M23" s="111"/>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2"/>
      <c r="AM23" s="112"/>
      <c r="AN23" s="112"/>
      <c r="AO23" s="100"/>
      <c r="AP23" s="113"/>
      <c r="AQ23" s="113"/>
      <c r="AR23" s="100"/>
      <c r="AS23" s="100"/>
      <c r="AT23" s="100"/>
      <c r="AU23" s="100"/>
      <c r="AV23" s="100"/>
      <c r="AW23" s="100"/>
      <c r="AX23" s="100"/>
      <c r="AY23" s="113"/>
      <c r="AZ23" s="1"/>
      <c r="BA23" s="1"/>
      <c r="BB23" s="1"/>
      <c r="BC23" s="6"/>
      <c r="BD23" s="6"/>
      <c r="BE23" s="113"/>
      <c r="BF23" s="98"/>
      <c r="BG23" s="113"/>
      <c r="BH23" s="113"/>
      <c r="BI23" s="113"/>
      <c r="BJ23" s="113"/>
      <c r="BK23" s="113"/>
      <c r="BL23" s="113"/>
      <c r="BM23" s="100"/>
      <c r="BN23" s="113"/>
      <c r="BO23" s="6"/>
      <c r="BP23" s="7"/>
    </row>
    <row r="24" spans="1:256" ht="12.75">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c r="IR24" s="121"/>
      <c r="IS24" s="121"/>
      <c r="IT24" s="121"/>
      <c r="IU24" s="121"/>
      <c r="IV24" s="121"/>
    </row>
    <row r="25" spans="1:256" ht="12.75">
      <c r="A25" s="120"/>
      <c r="B25" s="121"/>
      <c r="C25" s="121"/>
      <c r="D25" s="121"/>
      <c r="E25" s="121"/>
      <c r="F25" s="121"/>
      <c r="G25" s="121"/>
      <c r="H25" s="122"/>
      <c r="I25" s="123"/>
      <c r="J25" s="124"/>
      <c r="K25" s="122"/>
      <c r="L25" s="123"/>
      <c r="M25" s="124"/>
      <c r="N25" s="122"/>
      <c r="O25" s="123"/>
      <c r="P25" s="124"/>
      <c r="Q25" s="122"/>
      <c r="R25" s="123"/>
      <c r="S25" s="124"/>
      <c r="T25" s="122"/>
      <c r="U25" s="123"/>
      <c r="V25" s="124"/>
      <c r="W25" s="122"/>
      <c r="X25" s="123"/>
      <c r="Y25" s="124"/>
      <c r="Z25" s="124"/>
      <c r="AA25" s="123"/>
      <c r="AB25" s="123"/>
      <c r="AC25" s="123"/>
      <c r="AD25" s="123"/>
      <c r="AE25" s="123"/>
      <c r="AF25" s="123"/>
      <c r="AG25" s="123"/>
      <c r="AH25" s="123"/>
      <c r="AI25" s="123"/>
      <c r="AJ25" s="123"/>
      <c r="AK25" s="123"/>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c r="IT25" s="126"/>
      <c r="IU25" s="126"/>
      <c r="IV25" s="126"/>
    </row>
    <row r="26" spans="1:256" ht="12.75">
      <c r="A26" s="120"/>
      <c r="B26" s="121"/>
      <c r="C26" s="121"/>
      <c r="D26" s="121"/>
      <c r="E26" s="121"/>
      <c r="F26" s="121"/>
      <c r="G26" s="121"/>
      <c r="H26" s="122"/>
      <c r="I26" s="121"/>
      <c r="J26" s="124"/>
      <c r="K26" s="122"/>
      <c r="L26" s="123"/>
      <c r="M26" s="124"/>
      <c r="N26" s="122"/>
      <c r="O26" s="123"/>
      <c r="P26" s="124"/>
      <c r="Q26" s="122"/>
      <c r="R26" s="123"/>
      <c r="S26" s="124"/>
      <c r="T26" s="122"/>
      <c r="U26" s="123"/>
      <c r="V26" s="124"/>
      <c r="W26" s="122"/>
      <c r="X26" s="123"/>
      <c r="Y26" s="124"/>
      <c r="Z26" s="124"/>
      <c r="AA26" s="123"/>
      <c r="AB26" s="123"/>
      <c r="AC26" s="123"/>
      <c r="AD26" s="123"/>
      <c r="AE26" s="123"/>
      <c r="AF26" s="123"/>
      <c r="AG26" s="123"/>
      <c r="AH26" s="123"/>
      <c r="AI26" s="123"/>
      <c r="AJ26" s="123"/>
      <c r="AK26" s="123"/>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c r="IR26" s="126"/>
      <c r="IS26" s="126"/>
      <c r="IT26" s="126"/>
      <c r="IU26" s="126"/>
      <c r="IV26" s="126"/>
    </row>
    <row r="27" spans="1:256" ht="12.75">
      <c r="A27" s="120"/>
      <c r="B27" s="121"/>
      <c r="C27" s="121"/>
      <c r="D27" s="121"/>
      <c r="E27" s="121"/>
      <c r="F27" s="121"/>
      <c r="G27" s="121"/>
      <c r="H27" s="122"/>
      <c r="I27" s="123"/>
      <c r="J27" s="124"/>
      <c r="K27" s="122"/>
      <c r="L27" s="123"/>
      <c r="M27" s="124"/>
      <c r="N27" s="122"/>
      <c r="O27" s="123"/>
      <c r="P27" s="124"/>
      <c r="Q27" s="122"/>
      <c r="R27" s="123"/>
      <c r="S27" s="124"/>
      <c r="T27" s="122"/>
      <c r="U27" s="123"/>
      <c r="V27" s="124"/>
      <c r="W27" s="122"/>
      <c r="X27" s="123"/>
      <c r="Y27" s="124"/>
      <c r="Z27" s="124"/>
      <c r="AA27" s="123"/>
      <c r="AB27" s="123"/>
      <c r="AC27" s="123"/>
      <c r="AD27" s="123"/>
      <c r="AE27" s="123"/>
      <c r="AF27" s="123"/>
      <c r="AG27" s="123"/>
      <c r="AH27" s="123"/>
      <c r="AI27" s="123"/>
      <c r="AJ27" s="123"/>
      <c r="AK27" s="123"/>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c r="IR27" s="126"/>
      <c r="IS27" s="126"/>
      <c r="IT27" s="126"/>
      <c r="IU27" s="126"/>
      <c r="IV27" s="126"/>
    </row>
    <row r="28" spans="1:256" ht="12.75">
      <c r="A28" s="120"/>
      <c r="B28" s="121"/>
      <c r="C28" s="121"/>
      <c r="D28" s="121"/>
      <c r="E28" s="121"/>
      <c r="F28" s="121"/>
      <c r="G28" s="121"/>
      <c r="H28" s="122"/>
      <c r="I28" s="123"/>
      <c r="J28" s="124"/>
      <c r="K28" s="122"/>
      <c r="L28" s="123"/>
      <c r="M28" s="124"/>
      <c r="N28" s="122"/>
      <c r="O28" s="123"/>
      <c r="P28" s="124"/>
      <c r="Q28" s="122"/>
      <c r="R28" s="123"/>
      <c r="S28" s="124"/>
      <c r="T28" s="122"/>
      <c r="U28" s="123"/>
      <c r="V28" s="124"/>
      <c r="W28" s="122"/>
      <c r="X28" s="123"/>
      <c r="Y28" s="124"/>
      <c r="Z28" s="124"/>
      <c r="AA28" s="123"/>
      <c r="AB28" s="123"/>
      <c r="AC28" s="123"/>
      <c r="AD28" s="123"/>
      <c r="AE28" s="123"/>
      <c r="AF28" s="123"/>
      <c r="AG28" s="123"/>
      <c r="AH28" s="123"/>
      <c r="AI28" s="123"/>
      <c r="AJ28" s="123"/>
      <c r="AK28" s="123"/>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5"/>
      <c r="GA28" s="125"/>
      <c r="GB28" s="125"/>
      <c r="GC28" s="125"/>
      <c r="GD28" s="125"/>
      <c r="GE28" s="125"/>
      <c r="GF28" s="125"/>
      <c r="GG28" s="125"/>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c r="IR28" s="126"/>
      <c r="IS28" s="126"/>
      <c r="IT28" s="126"/>
      <c r="IU28" s="126"/>
      <c r="IV28" s="126"/>
    </row>
    <row r="29" spans="1:256" ht="12.75">
      <c r="A29" s="127" t="s">
        <v>49</v>
      </c>
      <c r="B29" s="127"/>
      <c r="C29" s="128"/>
      <c r="D29" s="128"/>
      <c r="E29" s="128"/>
      <c r="F29" s="128"/>
      <c r="G29" s="128"/>
      <c r="H29" s="128"/>
      <c r="I29" s="128"/>
      <c r="J29" s="128"/>
      <c r="K29" s="128"/>
      <c r="L29" s="128"/>
      <c r="M29" s="124"/>
      <c r="N29" s="122"/>
      <c r="O29" s="123"/>
      <c r="P29" s="124"/>
      <c r="Q29" s="122"/>
      <c r="R29" s="123"/>
      <c r="S29" s="124"/>
      <c r="T29" s="122"/>
      <c r="U29" s="123"/>
      <c r="V29" s="124"/>
      <c r="W29" s="122"/>
      <c r="X29" s="123"/>
      <c r="Y29" s="124"/>
      <c r="Z29" s="122"/>
      <c r="AA29" s="123"/>
      <c r="AB29" s="123"/>
      <c r="AC29" s="123"/>
      <c r="AD29" s="123"/>
      <c r="AE29" s="123"/>
      <c r="AF29" s="123"/>
      <c r="AG29" s="123"/>
      <c r="AH29" s="123"/>
      <c r="AI29" s="123"/>
      <c r="AJ29" s="123"/>
      <c r="AK29" s="123"/>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125"/>
      <c r="GE29" s="125"/>
      <c r="GF29" s="125"/>
      <c r="GG29" s="125"/>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c r="IO29" s="126"/>
      <c r="IP29" s="126"/>
      <c r="IQ29" s="126"/>
      <c r="IR29" s="126"/>
      <c r="IS29" s="126"/>
      <c r="IT29" s="126"/>
      <c r="IU29" s="126"/>
      <c r="IV29" s="126"/>
    </row>
    <row r="30" spans="1:68" ht="12.75">
      <c r="A30" s="1"/>
      <c r="B30" s="1"/>
      <c r="C30" s="219"/>
      <c r="D30" s="1"/>
      <c r="E30" s="1"/>
      <c r="F30" s="1"/>
      <c r="G30" s="1"/>
      <c r="H30" s="1"/>
      <c r="I30" s="1"/>
      <c r="J30" s="1"/>
      <c r="K30" s="1"/>
      <c r="L30" s="1"/>
      <c r="M30" s="219"/>
      <c r="N30" s="1"/>
      <c r="O30" s="1"/>
      <c r="P30" s="1"/>
      <c r="Q30" s="1"/>
      <c r="R30" s="1"/>
      <c r="S30" s="1"/>
      <c r="T30" s="1"/>
      <c r="U30" s="1"/>
      <c r="V30" s="1"/>
      <c r="W30" s="1"/>
      <c r="X30" s="1"/>
      <c r="Y30" s="1"/>
      <c r="Z30" s="1"/>
      <c r="AA30" s="1"/>
      <c r="AB30" s="1"/>
      <c r="AC30" s="1"/>
      <c r="AD30" s="1"/>
      <c r="AE30" s="1"/>
      <c r="AF30" s="1"/>
      <c r="AG30" s="1"/>
      <c r="AH30" s="1"/>
      <c r="AI30" s="1"/>
      <c r="AJ30" s="1"/>
      <c r="AK30" s="1"/>
      <c r="AL30" s="9"/>
      <c r="AM30" s="9"/>
      <c r="AN30" s="9"/>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220"/>
    </row>
    <row r="31" spans="1:68"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9"/>
      <c r="AM31" s="9"/>
      <c r="AN31" s="9"/>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220"/>
    </row>
    <row r="32" spans="1:40"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9"/>
      <c r="AM32" s="9"/>
      <c r="AN32" s="9"/>
    </row>
    <row r="33" spans="1:40"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9"/>
      <c r="AM33" s="9"/>
      <c r="AN33" s="9"/>
    </row>
    <row r="34" spans="1:40"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9"/>
      <c r="AM34" s="9"/>
      <c r="AN34" s="9"/>
    </row>
    <row r="35" spans="1:40"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9"/>
      <c r="AM35" s="9"/>
      <c r="AN35" s="9"/>
    </row>
    <row r="36" spans="1:40"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9"/>
      <c r="AM36" s="9"/>
      <c r="AN36" s="9"/>
    </row>
    <row r="37" spans="1:40"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9"/>
      <c r="AM37" s="9"/>
      <c r="AN37" s="9"/>
    </row>
    <row r="38" spans="1:40"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9"/>
      <c r="AM38" s="9"/>
      <c r="AN38" s="9"/>
    </row>
    <row r="39" spans="1:40"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9"/>
      <c r="AM39" s="9"/>
      <c r="AN39" s="9"/>
    </row>
    <row r="40" spans="1:40"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9"/>
      <c r="AM40" s="9"/>
      <c r="AN40" s="9"/>
    </row>
    <row r="41" spans="1:40"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9"/>
      <c r="AM41" s="9"/>
      <c r="AN41" s="9"/>
    </row>
    <row r="42" spans="1:40"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9"/>
      <c r="AM42" s="9"/>
      <c r="AN42" s="9"/>
    </row>
  </sheetData>
  <sheetProtection/>
  <protectedRanges>
    <protectedRange sqref="L5:L22" name="Diapazons4"/>
    <protectedRange sqref="P5:AK21" name="Diapazons2"/>
    <protectedRange sqref="A3 B21:D21 A23 K21:K23 L21:L22 G5:G21 D5:D20 A5:B20 K5:L20" name="Diapazons1"/>
    <protectedRange sqref="Q3 J5:J22" name="Diapazons3"/>
    <protectedRange sqref="C5:C6" name="Diapazons1_2_1"/>
    <protectedRange sqref="C8:C10" name="Diapazons1_2_1_1"/>
    <protectedRange sqref="C17:C19" name="Diapazons1_9_2_1"/>
    <protectedRange sqref="C14:C16 C20" name="Diapazons1_7_4"/>
    <protectedRange sqref="C7" name="Diapazons1_7_4_1"/>
    <protectedRange sqref="C11:C12" name="Diapazons1_2"/>
    <protectedRange sqref="C13" name="Diapazons1_4"/>
    <protectedRange sqref="A1" name="Diapazons1_1_1_1_1_1"/>
    <protectedRange sqref="N25:N29" name="Diapazons4_1"/>
    <protectedRange sqref="R25:Z29" name="Diapazons2_1"/>
    <protectedRange sqref="I25:I29 M25:N29 A25:F29" name="Diapazons1_9_2_1_1"/>
    <protectedRange sqref="L25:L29" name="Diapazons3_1"/>
  </protectedRanges>
  <mergeCells count="21">
    <mergeCell ref="AD4:AE4"/>
    <mergeCell ref="AF4:AG4"/>
    <mergeCell ref="X4:Y4"/>
    <mergeCell ref="D3:G3"/>
    <mergeCell ref="AB4:AC4"/>
    <mergeCell ref="Q3:AK3"/>
    <mergeCell ref="AH4:AI4"/>
    <mergeCell ref="AJ4:AK4"/>
    <mergeCell ref="P4:Q4"/>
    <mergeCell ref="R4:S4"/>
    <mergeCell ref="T4:U4"/>
    <mergeCell ref="V4:W4"/>
    <mergeCell ref="M3:P3"/>
    <mergeCell ref="Z4:AA4"/>
    <mergeCell ref="A1:AG2"/>
    <mergeCell ref="AO1:AP1"/>
    <mergeCell ref="AR1:AT1"/>
    <mergeCell ref="AV1:AW1"/>
    <mergeCell ref="A3:B3"/>
    <mergeCell ref="BA3:BO3"/>
    <mergeCell ref="AO3:AY3"/>
  </mergeCells>
  <conditionalFormatting sqref="E5:E20">
    <cfRule type="expression" priority="84" dxfId="0" stopIfTrue="1">
      <formula>A5=0</formula>
    </cfRule>
  </conditionalFormatting>
  <conditionalFormatting sqref="F5:F22">
    <cfRule type="expression" priority="88" dxfId="0" stopIfTrue="1">
      <formula>A5=0</formula>
    </cfRule>
  </conditionalFormatting>
  <conditionalFormatting sqref="H5:H20">
    <cfRule type="expression" priority="89" dxfId="0" stopIfTrue="1">
      <formula>A5=0</formula>
    </cfRule>
  </conditionalFormatting>
  <conditionalFormatting sqref="P5:P20">
    <cfRule type="expression" priority="90" dxfId="0" stopIfTrue="1">
      <formula>A5=0</formula>
    </cfRule>
    <cfRule type="expression" priority="91" dxfId="29" stopIfTrue="1">
      <formula>P5=99</formula>
    </cfRule>
  </conditionalFormatting>
  <conditionalFormatting sqref="M5:M20">
    <cfRule type="expression" priority="92" dxfId="0" stopIfTrue="1">
      <formula>A5=0</formula>
    </cfRule>
  </conditionalFormatting>
  <conditionalFormatting sqref="N5:N20">
    <cfRule type="expression" priority="93" dxfId="0" stopIfTrue="1">
      <formula>A5=0</formula>
    </cfRule>
  </conditionalFormatting>
  <conditionalFormatting sqref="O5:O20">
    <cfRule type="expression" priority="94" dxfId="0" stopIfTrue="1">
      <formula>A5=0</formula>
    </cfRule>
  </conditionalFormatting>
  <conditionalFormatting sqref="Q5:Q20">
    <cfRule type="expression" priority="95" dxfId="0" stopIfTrue="1">
      <formula>A5=0</formula>
    </cfRule>
  </conditionalFormatting>
  <conditionalFormatting sqref="S5:S20">
    <cfRule type="expression" priority="96" dxfId="0" stopIfTrue="1">
      <formula>A5=0</formula>
    </cfRule>
  </conditionalFormatting>
  <conditionalFormatting sqref="U5:U20">
    <cfRule type="expression" priority="97" dxfId="0" stopIfTrue="1">
      <formula>A5=0</formula>
    </cfRule>
  </conditionalFormatting>
  <conditionalFormatting sqref="W5:W20">
    <cfRule type="expression" priority="98" dxfId="0" stopIfTrue="1">
      <formula>A5=0</formula>
    </cfRule>
  </conditionalFormatting>
  <conditionalFormatting sqref="Y5:Y20">
    <cfRule type="expression" priority="99" dxfId="0" stopIfTrue="1">
      <formula>A5=0</formula>
    </cfRule>
  </conditionalFormatting>
  <conditionalFormatting sqref="AA5:AA20">
    <cfRule type="expression" priority="100" dxfId="0" stopIfTrue="1">
      <formula>A5=0</formula>
    </cfRule>
  </conditionalFormatting>
  <conditionalFormatting sqref="B5:B20">
    <cfRule type="expression" priority="101" dxfId="21" stopIfTrue="1">
      <formula>J5=1</formula>
    </cfRule>
    <cfRule type="expression" priority="102" dxfId="20" stopIfTrue="1">
      <formula>J5=2</formula>
    </cfRule>
    <cfRule type="expression" priority="103" dxfId="19" stopIfTrue="1">
      <formula>J5=3</formula>
    </cfRule>
  </conditionalFormatting>
  <conditionalFormatting sqref="AC5:AC20">
    <cfRule type="expression" priority="108" dxfId="0" stopIfTrue="1">
      <formula>A5=0</formula>
    </cfRule>
  </conditionalFormatting>
  <conditionalFormatting sqref="AE5:AE20">
    <cfRule type="expression" priority="109" dxfId="0" stopIfTrue="1">
      <formula>A5=0</formula>
    </cfRule>
  </conditionalFormatting>
  <conditionalFormatting sqref="AG5:AG20">
    <cfRule type="expression" priority="110" dxfId="0" stopIfTrue="1">
      <formula>A5=0</formula>
    </cfRule>
  </conditionalFormatting>
  <conditionalFormatting sqref="AI5:AI20">
    <cfRule type="expression" priority="111" dxfId="0" stopIfTrue="1">
      <formula>A5=0</formula>
    </cfRule>
  </conditionalFormatting>
  <conditionalFormatting sqref="AK5:AK20">
    <cfRule type="expression" priority="112" dxfId="0" stopIfTrue="1">
      <formula>A5=0</formula>
    </cfRule>
  </conditionalFormatting>
  <conditionalFormatting sqref="I5:I20">
    <cfRule type="expression" priority="113" dxfId="0" stopIfTrue="1">
      <formula>A5=0</formula>
    </cfRule>
    <cfRule type="expression" priority="114" dxfId="13" stopIfTrue="1">
      <formula>I5&gt;150</formula>
    </cfRule>
    <cfRule type="expression" priority="115" dxfId="135" stopIfTrue="1">
      <formula>I5&lt;-150</formula>
    </cfRule>
  </conditionalFormatting>
  <conditionalFormatting sqref="R5:R20">
    <cfRule type="expression" priority="116" dxfId="0" stopIfTrue="1">
      <formula>A5=0</formula>
    </cfRule>
    <cfRule type="expression" priority="117" dxfId="13" stopIfTrue="1">
      <formula>R5=99</formula>
    </cfRule>
  </conditionalFormatting>
  <conditionalFormatting sqref="T5:T20">
    <cfRule type="expression" priority="118" dxfId="16" stopIfTrue="1">
      <formula>A5=0</formula>
    </cfRule>
    <cfRule type="expression" priority="119" dxfId="13" stopIfTrue="1">
      <formula>T5=99</formula>
    </cfRule>
  </conditionalFormatting>
  <conditionalFormatting sqref="V5:V20">
    <cfRule type="expression" priority="120" dxfId="0" stopIfTrue="1">
      <formula>A5=0</formula>
    </cfRule>
    <cfRule type="expression" priority="121" dxfId="13" stopIfTrue="1">
      <formula>V5=99</formula>
    </cfRule>
  </conditionalFormatting>
  <conditionalFormatting sqref="X5:X20">
    <cfRule type="expression" priority="122" dxfId="12" stopIfTrue="1">
      <formula>A5=0</formula>
    </cfRule>
    <cfRule type="expression" priority="123" dxfId="11" stopIfTrue="1">
      <formula>X5=99</formula>
    </cfRule>
  </conditionalFormatting>
  <conditionalFormatting sqref="Z5:Z20">
    <cfRule type="expression" priority="124" dxfId="0" stopIfTrue="1">
      <formula>A5=0</formula>
    </cfRule>
    <cfRule type="expression" priority="125" dxfId="11" stopIfTrue="1">
      <formula>Z5=99</formula>
    </cfRule>
  </conditionalFormatting>
  <conditionalFormatting sqref="AB5:AB20">
    <cfRule type="expression" priority="126" dxfId="0" stopIfTrue="1">
      <formula>A5=0</formula>
    </cfRule>
    <cfRule type="expression" priority="127" dxfId="11" stopIfTrue="1">
      <formula>AB5=99</formula>
    </cfRule>
  </conditionalFormatting>
  <conditionalFormatting sqref="AD5:AD20">
    <cfRule type="expression" priority="128" dxfId="0" stopIfTrue="1">
      <formula>A5=0</formula>
    </cfRule>
    <cfRule type="expression" priority="129" dxfId="11" stopIfTrue="1">
      <formula>AD5=99</formula>
    </cfRule>
  </conditionalFormatting>
  <conditionalFormatting sqref="AF5:AF20">
    <cfRule type="expression" priority="130" dxfId="0" stopIfTrue="1">
      <formula>A5=0</formula>
    </cfRule>
    <cfRule type="expression" priority="131" dxfId="11" stopIfTrue="1">
      <formula>AF5=99</formula>
    </cfRule>
  </conditionalFormatting>
  <conditionalFormatting sqref="AH5:AH20">
    <cfRule type="expression" priority="132" dxfId="0" stopIfTrue="1">
      <formula>A5=0</formula>
    </cfRule>
    <cfRule type="expression" priority="133" dxfId="11" stopIfTrue="1">
      <formula>AH5=99</formula>
    </cfRule>
  </conditionalFormatting>
  <conditionalFormatting sqref="AJ5:AJ20">
    <cfRule type="expression" priority="134" dxfId="0" stopIfTrue="1">
      <formula>A5=0</formula>
    </cfRule>
    <cfRule type="expression" priority="135" dxfId="11" stopIfTrue="1">
      <formula>AJ5=99</formula>
    </cfRule>
  </conditionalFormatting>
  <conditionalFormatting sqref="AO5:AO20">
    <cfRule type="expression" priority="136" dxfId="12" stopIfTrue="1">
      <formula>A5=0</formula>
    </cfRule>
  </conditionalFormatting>
  <conditionalFormatting sqref="AP5:AP20">
    <cfRule type="expression" priority="137" dxfId="0" stopIfTrue="1">
      <formula>A5=0</formula>
    </cfRule>
  </conditionalFormatting>
  <conditionalFormatting sqref="AQ5:AQ20">
    <cfRule type="expression" priority="138" dxfId="0" stopIfTrue="1">
      <formula>A5=0</formula>
    </cfRule>
  </conditionalFormatting>
  <conditionalFormatting sqref="AR5:AR20">
    <cfRule type="expression" priority="139" dxfId="0" stopIfTrue="1">
      <formula>A5=0</formula>
    </cfRule>
  </conditionalFormatting>
  <conditionalFormatting sqref="AS5:AS20">
    <cfRule type="expression" priority="140" dxfId="0" stopIfTrue="1">
      <formula>A5=0</formula>
    </cfRule>
  </conditionalFormatting>
  <conditionalFormatting sqref="AT5:AT20">
    <cfRule type="expression" priority="141" dxfId="0" stopIfTrue="1">
      <formula>A5=0</formula>
    </cfRule>
  </conditionalFormatting>
  <conditionalFormatting sqref="AU5:AU20">
    <cfRule type="expression" priority="142" dxfId="0" stopIfTrue="1">
      <formula>A5=0</formula>
    </cfRule>
  </conditionalFormatting>
  <conditionalFormatting sqref="AV5:AV20">
    <cfRule type="expression" priority="143" dxfId="0" stopIfTrue="1">
      <formula>A5=0</formula>
    </cfRule>
  </conditionalFormatting>
  <conditionalFormatting sqref="AW5:AW20">
    <cfRule type="expression" priority="144" dxfId="0" stopIfTrue="1">
      <formula>A5=0</formula>
    </cfRule>
  </conditionalFormatting>
  <conditionalFormatting sqref="AX5:AX20">
    <cfRule type="expression" priority="145" dxfId="0" stopIfTrue="1">
      <formula>A5=0</formula>
    </cfRule>
  </conditionalFormatting>
  <conditionalFormatting sqref="AY5:AY20">
    <cfRule type="expression" priority="146" dxfId="0" stopIfTrue="1">
      <formula>A5=0</formula>
    </cfRule>
  </conditionalFormatting>
  <conditionalFormatting sqref="BA5:BA20">
    <cfRule type="expression" priority="147" dxfId="0" stopIfTrue="1">
      <formula>A5=0</formula>
    </cfRule>
  </conditionalFormatting>
  <conditionalFormatting sqref="BB5:BB20">
    <cfRule type="expression" priority="148" dxfId="0" stopIfTrue="1">
      <formula>A5=0</formula>
    </cfRule>
  </conditionalFormatting>
  <conditionalFormatting sqref="BC5:BC20">
    <cfRule type="expression" priority="149" dxfId="0" stopIfTrue="1">
      <formula>A5=0</formula>
    </cfRule>
  </conditionalFormatting>
  <conditionalFormatting sqref="BD5:BD20">
    <cfRule type="expression" priority="150" dxfId="0" stopIfTrue="1">
      <formula>A5=0</formula>
    </cfRule>
  </conditionalFormatting>
  <conditionalFormatting sqref="BE5:BE20">
    <cfRule type="expression" priority="151" dxfId="0" stopIfTrue="1">
      <formula>A5=0</formula>
    </cfRule>
  </conditionalFormatting>
  <conditionalFormatting sqref="BF5:BF20">
    <cfRule type="expression" priority="152" dxfId="0" stopIfTrue="1">
      <formula>A5=0</formula>
    </cfRule>
  </conditionalFormatting>
  <conditionalFormatting sqref="BG5:BG20">
    <cfRule type="expression" priority="153" dxfId="0" stopIfTrue="1">
      <formula>A5=0</formula>
    </cfRule>
  </conditionalFormatting>
  <conditionalFormatting sqref="BH5:BH20">
    <cfRule type="expression" priority="154" dxfId="0" stopIfTrue="1">
      <formula>A5=0</formula>
    </cfRule>
  </conditionalFormatting>
  <conditionalFormatting sqref="BI5:BI20">
    <cfRule type="expression" priority="155" dxfId="0" stopIfTrue="1">
      <formula>A5=0</formula>
    </cfRule>
  </conditionalFormatting>
  <conditionalFormatting sqref="BJ5:BJ20">
    <cfRule type="expression" priority="156" dxfId="0" stopIfTrue="1">
      <formula>A5=0</formula>
    </cfRule>
  </conditionalFormatting>
  <conditionalFormatting sqref="BK5:BK20">
    <cfRule type="expression" priority="157" dxfId="0" stopIfTrue="1">
      <formula>A5=0</formula>
    </cfRule>
  </conditionalFormatting>
  <conditionalFormatting sqref="BL5:BL20">
    <cfRule type="expression" priority="158" dxfId="0" stopIfTrue="1">
      <formula>A5=0</formula>
    </cfRule>
  </conditionalFormatting>
  <conditionalFormatting sqref="BM5:BM20">
    <cfRule type="expression" priority="159" dxfId="0" stopIfTrue="1">
      <formula>A5=0</formula>
    </cfRule>
  </conditionalFormatting>
  <conditionalFormatting sqref="BN5:BN20">
    <cfRule type="expression" priority="160" dxfId="0" stopIfTrue="1">
      <formula>A5=0</formula>
    </cfRule>
  </conditionalFormatting>
  <conditionalFormatting sqref="BO5:BO20">
    <cfRule type="expression" priority="161" dxfId="0" stopIfTrue="1">
      <formula>A5=0</formula>
    </cfRule>
  </conditionalFormatting>
  <conditionalFormatting sqref="K5:K20">
    <cfRule type="expression" priority="162" dxfId="0" stopIfTrue="1">
      <formula>A5=0</formula>
    </cfRule>
  </conditionalFormatting>
  <conditionalFormatting sqref="Q3:AK3">
    <cfRule type="expression" priority="87" dxfId="87" stopIfTrue="1">
      <formula>$Q$3=0</formula>
    </cfRule>
  </conditionalFormatting>
  <conditionalFormatting sqref="J5:J20">
    <cfRule type="cellIs" priority="104" dxfId="21" operator="equal" stopIfTrue="1">
      <formula>1</formula>
    </cfRule>
    <cfRule type="cellIs" priority="105" dxfId="20" operator="equal" stopIfTrue="1">
      <formula>2</formula>
    </cfRule>
    <cfRule type="cellIs" priority="106" dxfId="19" operator="equal" stopIfTrue="1">
      <formula>3</formula>
    </cfRule>
  </conditionalFormatting>
  <conditionalFormatting sqref="H3">
    <cfRule type="cellIs" priority="107" dxfId="0" operator="equal" stopIfTrue="1">
      <formula>0</formula>
    </cfRule>
  </conditionalFormatting>
  <conditionalFormatting sqref="G25:G28">
    <cfRule type="expression" priority="79" dxfId="0" stopIfTrue="1">
      <formula>A25=0</formula>
    </cfRule>
  </conditionalFormatting>
  <conditionalFormatting sqref="H25:H28">
    <cfRule type="expression" priority="78" dxfId="0" stopIfTrue="1">
      <formula>A25=0</formula>
    </cfRule>
  </conditionalFormatting>
  <conditionalFormatting sqref="J25:J28">
    <cfRule type="expression" priority="77" dxfId="0" stopIfTrue="1">
      <formula>A25=0</formula>
    </cfRule>
  </conditionalFormatting>
  <conditionalFormatting sqref="R25:R29">
    <cfRule type="expression" priority="75" dxfId="0" stopIfTrue="1">
      <formula>A25=0</formula>
    </cfRule>
    <cfRule type="expression" priority="76" dxfId="29" stopIfTrue="1">
      <formula>R25=99</formula>
    </cfRule>
  </conditionalFormatting>
  <conditionalFormatting sqref="O25:O29 AA25:AA29">
    <cfRule type="expression" priority="74" dxfId="0" stopIfTrue="1">
      <formula>A25=0</formula>
    </cfRule>
  </conditionalFormatting>
  <conditionalFormatting sqref="P25:P29">
    <cfRule type="expression" priority="73" dxfId="0" stopIfTrue="1">
      <formula>A25=0</formula>
    </cfRule>
  </conditionalFormatting>
  <conditionalFormatting sqref="S25:S29">
    <cfRule type="expression" priority="72" dxfId="0" stopIfTrue="1">
      <formula>A25=0</formula>
    </cfRule>
  </conditionalFormatting>
  <conditionalFormatting sqref="W25:W29">
    <cfRule type="expression" priority="71" dxfId="0" stopIfTrue="1">
      <formula>A25=0</formula>
    </cfRule>
  </conditionalFormatting>
  <conditionalFormatting sqref="Y25:Y29">
    <cfRule type="expression" priority="70" dxfId="0" stopIfTrue="1">
      <formula>A25=0</formula>
    </cfRule>
  </conditionalFormatting>
  <conditionalFormatting sqref="D25:D28">
    <cfRule type="expression" priority="67" dxfId="21" stopIfTrue="1">
      <formula>L25=1</formula>
    </cfRule>
    <cfRule type="expression" priority="68" dxfId="20" stopIfTrue="1">
      <formula>L25=2</formula>
    </cfRule>
    <cfRule type="expression" priority="69" dxfId="19" stopIfTrue="1">
      <formula>L25=3</formula>
    </cfRule>
  </conditionalFormatting>
  <conditionalFormatting sqref="T25:T29">
    <cfRule type="expression" priority="65" dxfId="0" stopIfTrue="1">
      <formula>A25=0</formula>
    </cfRule>
    <cfRule type="expression" priority="66" dxfId="13" stopIfTrue="1">
      <formula>T25=99</formula>
    </cfRule>
  </conditionalFormatting>
  <conditionalFormatting sqref="V25:V29">
    <cfRule type="expression" priority="63" dxfId="16" stopIfTrue="1">
      <formula>A25=0</formula>
    </cfRule>
    <cfRule type="expression" priority="64" dxfId="13" stopIfTrue="1">
      <formula>V25=99</formula>
    </cfRule>
  </conditionalFormatting>
  <conditionalFormatting sqref="X25:X29">
    <cfRule type="expression" priority="61" dxfId="0" stopIfTrue="1">
      <formula>A25=0</formula>
    </cfRule>
    <cfRule type="expression" priority="62" dxfId="13" stopIfTrue="1">
      <formula>X25=99</formula>
    </cfRule>
  </conditionalFormatting>
  <conditionalFormatting sqref="Z25:Z29">
    <cfRule type="expression" priority="59" dxfId="12" stopIfTrue="1">
      <formula>A25=0</formula>
    </cfRule>
    <cfRule type="expression" priority="60" dxfId="11" stopIfTrue="1">
      <formula>Z25=99</formula>
    </cfRule>
  </conditionalFormatting>
  <conditionalFormatting sqref="M25:M29 AL25:AL29">
    <cfRule type="expression" priority="58" dxfId="0" stopIfTrue="1">
      <formula>A25=0</formula>
    </cfRule>
  </conditionalFormatting>
  <conditionalFormatting sqref="L25:L28">
    <cfRule type="cellIs" priority="55" dxfId="21" operator="equal" stopIfTrue="1">
      <formula>1</formula>
    </cfRule>
    <cfRule type="cellIs" priority="56" dxfId="20" operator="equal" stopIfTrue="1">
      <formula>2</formula>
    </cfRule>
    <cfRule type="cellIs" priority="57" dxfId="19" operator="equal" stopIfTrue="1">
      <formula>3</formula>
    </cfRule>
  </conditionalFormatting>
  <conditionalFormatting sqref="G25:G27">
    <cfRule type="expression" priority="54" dxfId="0" stopIfTrue="1">
      <formula>A25=0</formula>
    </cfRule>
  </conditionalFormatting>
  <conditionalFormatting sqref="H25:H28">
    <cfRule type="expression" priority="53" dxfId="0" stopIfTrue="1">
      <formula>A25=0</formula>
    </cfRule>
  </conditionalFormatting>
  <conditionalFormatting sqref="J25:J27">
    <cfRule type="expression" priority="52" dxfId="0" stopIfTrue="1">
      <formula>A25=0</formula>
    </cfRule>
  </conditionalFormatting>
  <conditionalFormatting sqref="R25:R27">
    <cfRule type="expression" priority="50" dxfId="0" stopIfTrue="1">
      <formula>A25=0</formula>
    </cfRule>
    <cfRule type="expression" priority="51" dxfId="29" stopIfTrue="1">
      <formula>R25=99</formula>
    </cfRule>
  </conditionalFormatting>
  <conditionalFormatting sqref="O25:O27">
    <cfRule type="expression" priority="49" dxfId="0" stopIfTrue="1">
      <formula>A25=0</formula>
    </cfRule>
  </conditionalFormatting>
  <conditionalFormatting sqref="P25:P27">
    <cfRule type="expression" priority="48" dxfId="0" stopIfTrue="1">
      <formula>A25=0</formula>
    </cfRule>
  </conditionalFormatting>
  <conditionalFormatting sqref="Q25:Q29">
    <cfRule type="expression" priority="47" dxfId="0" stopIfTrue="1">
      <formula>A25=0</formula>
    </cfRule>
  </conditionalFormatting>
  <conditionalFormatting sqref="S25:S27">
    <cfRule type="expression" priority="46" dxfId="0" stopIfTrue="1">
      <formula>A25=0</formula>
    </cfRule>
  </conditionalFormatting>
  <conditionalFormatting sqref="U25:U29">
    <cfRule type="expression" priority="45" dxfId="0" stopIfTrue="1">
      <formula>A25=0</formula>
    </cfRule>
  </conditionalFormatting>
  <conditionalFormatting sqref="W25:W27">
    <cfRule type="expression" priority="44" dxfId="0" stopIfTrue="1">
      <formula>A25=0</formula>
    </cfRule>
  </conditionalFormatting>
  <conditionalFormatting sqref="Y25:Y27">
    <cfRule type="expression" priority="43" dxfId="0" stopIfTrue="1">
      <formula>A25=0</formula>
    </cfRule>
  </conditionalFormatting>
  <conditionalFormatting sqref="D25:D27">
    <cfRule type="expression" priority="40" dxfId="21" stopIfTrue="1">
      <formula>L25=1</formula>
    </cfRule>
    <cfRule type="expression" priority="41" dxfId="20" stopIfTrue="1">
      <formula>L25=2</formula>
    </cfRule>
    <cfRule type="expression" priority="42" dxfId="19" stopIfTrue="1">
      <formula>L25=3</formula>
    </cfRule>
  </conditionalFormatting>
  <conditionalFormatting sqref="T25:T27">
    <cfRule type="expression" priority="38" dxfId="0" stopIfTrue="1">
      <formula>A25=0</formula>
    </cfRule>
    <cfRule type="expression" priority="39" dxfId="13" stopIfTrue="1">
      <formula>T25=99</formula>
    </cfRule>
  </conditionalFormatting>
  <conditionalFormatting sqref="V25:V27">
    <cfRule type="expression" priority="36" dxfId="16" stopIfTrue="1">
      <formula>A25=0</formula>
    </cfRule>
    <cfRule type="expression" priority="37" dxfId="13" stopIfTrue="1">
      <formula>V25=99</formula>
    </cfRule>
  </conditionalFormatting>
  <conditionalFormatting sqref="X25:X27">
    <cfRule type="expression" priority="34" dxfId="0" stopIfTrue="1">
      <formula>A25=0</formula>
    </cfRule>
    <cfRule type="expression" priority="35" dxfId="13" stopIfTrue="1">
      <formula>X25=99</formula>
    </cfRule>
  </conditionalFormatting>
  <conditionalFormatting sqref="Z25:Z27">
    <cfRule type="expression" priority="32" dxfId="12" stopIfTrue="1">
      <formula>A25=0</formula>
    </cfRule>
    <cfRule type="expression" priority="33" dxfId="11" stopIfTrue="1">
      <formula>Z25=99</formula>
    </cfRule>
  </conditionalFormatting>
  <conditionalFormatting sqref="M25:M27">
    <cfRule type="expression" priority="31" dxfId="0" stopIfTrue="1">
      <formula>A25=0</formula>
    </cfRule>
  </conditionalFormatting>
  <conditionalFormatting sqref="G25:G28">
    <cfRule type="expression" priority="30" dxfId="0" stopIfTrue="1">
      <formula>A25=0</formula>
    </cfRule>
  </conditionalFormatting>
  <conditionalFormatting sqref="H25:H28">
    <cfRule type="expression" priority="29" dxfId="0" stopIfTrue="1">
      <formula>A25=0</formula>
    </cfRule>
  </conditionalFormatting>
  <conditionalFormatting sqref="J25:J28">
    <cfRule type="expression" priority="28" dxfId="0" stopIfTrue="1">
      <formula>A25=0</formula>
    </cfRule>
  </conditionalFormatting>
  <conditionalFormatting sqref="R25:R29">
    <cfRule type="expression" priority="26" dxfId="0" stopIfTrue="1">
      <formula>A25=0</formula>
    </cfRule>
    <cfRule type="expression" priority="27" dxfId="29" stopIfTrue="1">
      <formula>R25=99</formula>
    </cfRule>
  </conditionalFormatting>
  <conditionalFormatting sqref="O25:O29">
    <cfRule type="expression" priority="25" dxfId="0" stopIfTrue="1">
      <formula>A25=0</formula>
    </cfRule>
  </conditionalFormatting>
  <conditionalFormatting sqref="P25:P29">
    <cfRule type="expression" priority="24" dxfId="0" stopIfTrue="1">
      <formula>A25=0</formula>
    </cfRule>
  </conditionalFormatting>
  <conditionalFormatting sqref="Q25:Q29">
    <cfRule type="expression" priority="23" dxfId="0" stopIfTrue="1">
      <formula>A25=0</formula>
    </cfRule>
  </conditionalFormatting>
  <conditionalFormatting sqref="S25:S29">
    <cfRule type="expression" priority="22" dxfId="0" stopIfTrue="1">
      <formula>A25=0</formula>
    </cfRule>
  </conditionalFormatting>
  <conditionalFormatting sqref="U25:U29">
    <cfRule type="expression" priority="21" dxfId="0" stopIfTrue="1">
      <formula>A25=0</formula>
    </cfRule>
  </conditionalFormatting>
  <conditionalFormatting sqref="W25:W29">
    <cfRule type="expression" priority="20" dxfId="0" stopIfTrue="1">
      <formula>A25=0</formula>
    </cfRule>
  </conditionalFormatting>
  <conditionalFormatting sqref="Y25:Y29">
    <cfRule type="expression" priority="19" dxfId="0" stopIfTrue="1">
      <formula>A25=0</formula>
    </cfRule>
  </conditionalFormatting>
  <conditionalFormatting sqref="D25:D28">
    <cfRule type="expression" priority="16" dxfId="21" stopIfTrue="1">
      <formula>L25=1</formula>
    </cfRule>
    <cfRule type="expression" priority="17" dxfId="20" stopIfTrue="1">
      <formula>L25=2</formula>
    </cfRule>
    <cfRule type="expression" priority="18" dxfId="19" stopIfTrue="1">
      <formula>L25=3</formula>
    </cfRule>
  </conditionalFormatting>
  <conditionalFormatting sqref="T25:T29">
    <cfRule type="expression" priority="14" dxfId="0" stopIfTrue="1">
      <formula>A25=0</formula>
    </cfRule>
    <cfRule type="expression" priority="15" dxfId="13" stopIfTrue="1">
      <formula>T25=99</formula>
    </cfRule>
  </conditionalFormatting>
  <conditionalFormatting sqref="V25:V29">
    <cfRule type="expression" priority="12" dxfId="16" stopIfTrue="1">
      <formula>A25=0</formula>
    </cfRule>
    <cfRule type="expression" priority="13" dxfId="13" stopIfTrue="1">
      <formula>V25=99</formula>
    </cfRule>
  </conditionalFormatting>
  <conditionalFormatting sqref="X25:X29">
    <cfRule type="expression" priority="10" dxfId="0" stopIfTrue="1">
      <formula>A25=0</formula>
    </cfRule>
    <cfRule type="expression" priority="11" dxfId="13" stopIfTrue="1">
      <formula>X25=99</formula>
    </cfRule>
  </conditionalFormatting>
  <conditionalFormatting sqref="Z25:Z29">
    <cfRule type="expression" priority="8" dxfId="12" stopIfTrue="1">
      <formula>A25=0</formula>
    </cfRule>
    <cfRule type="expression" priority="9" dxfId="11" stopIfTrue="1">
      <formula>Z25=99</formula>
    </cfRule>
  </conditionalFormatting>
  <conditionalFormatting sqref="M25:M29">
    <cfRule type="expression" priority="7" dxfId="0" stopIfTrue="1">
      <formula>A25=0</formula>
    </cfRule>
  </conditionalFormatting>
  <conditionalFormatting sqref="V25:V28">
    <cfRule type="expression" priority="6" dxfId="0" stopIfTrue="1">
      <formula>FR25=0</formula>
    </cfRule>
  </conditionalFormatting>
  <conditionalFormatting sqref="Z25:Z28">
    <cfRule type="expression" priority="5" dxfId="0" stopIfTrue="1">
      <formula>FV25=0</formula>
    </cfRule>
  </conditionalFormatting>
  <conditionalFormatting sqref="F26">
    <cfRule type="expression" priority="4" dxfId="0" stopIfTrue="1">
      <formula>A26=0</formula>
    </cfRule>
  </conditionalFormatting>
  <conditionalFormatting sqref="I26">
    <cfRule type="expression" priority="3" dxfId="0" stopIfTrue="1">
      <formula>E26=0</formula>
    </cfRule>
  </conditionalFormatting>
  <conditionalFormatting sqref="E26">
    <cfRule type="expression" priority="80" dxfId="0" stopIfTrue="1">
      <formula>FW26=0</formula>
    </cfRule>
  </conditionalFormatting>
  <conditionalFormatting sqref="AB25:AK25 AJ29:AK29 AK26:AK28 AB29:AF29 AB26:AE28">
    <cfRule type="expression" priority="81" dxfId="0" stopIfTrue="1">
      <formula>Q25=0</formula>
    </cfRule>
  </conditionalFormatting>
  <conditionalFormatting sqref="AG29:AI29">
    <cfRule type="expression" priority="2" dxfId="0" stopIfTrue="1">
      <formula>V29=0</formula>
    </cfRule>
  </conditionalFormatting>
  <conditionalFormatting sqref="AN25:AR29">
    <cfRule type="expression" priority="82" dxfId="0" stopIfTrue="1">
      <formula>Z25=0</formula>
    </cfRule>
  </conditionalFormatting>
  <conditionalFormatting sqref="AM25:AM29">
    <cfRule type="expression" priority="83" dxfId="0" stopIfTrue="1">
      <formula>Z25=0</formula>
    </cfRule>
  </conditionalFormatting>
  <conditionalFormatting sqref="AF26:AJ28">
    <cfRule type="expression" priority="1" dxfId="0" stopIfTrue="1">
      <formula>U26=0</formula>
    </cfRule>
  </conditionalFormatting>
  <printOptions/>
  <pageMargins left="0.75" right="0.75" top="1" bottom="1" header="0" footer="0"/>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dimension ref="A1:IN36"/>
  <sheetViews>
    <sheetView zoomScale="85" zoomScaleNormal="85" zoomScalePageLayoutView="0" workbookViewId="0" topLeftCell="A1">
      <selection activeCell="B12" sqref="B12:B13"/>
    </sheetView>
  </sheetViews>
  <sheetFormatPr defaultColWidth="9.140625" defaultRowHeight="12.75"/>
  <cols>
    <col min="1" max="1" width="3.8515625" style="232" customWidth="1"/>
    <col min="2" max="2" width="10.57421875" style="232" customWidth="1"/>
    <col min="3" max="3" width="24.00390625" style="233" customWidth="1"/>
    <col min="4" max="4" width="2.140625" style="234" customWidth="1"/>
    <col min="5" max="5" width="2.140625" style="232" customWidth="1"/>
    <col min="6" max="6" width="2.140625" style="235" customWidth="1"/>
    <col min="7" max="7" width="2.140625" style="234" customWidth="1"/>
    <col min="8" max="8" width="2.140625" style="233" customWidth="1"/>
    <col min="9" max="9" width="2.140625" style="235" customWidth="1"/>
    <col min="10" max="10" width="2.140625" style="234" customWidth="1"/>
    <col min="11" max="11" width="2.140625" style="233" customWidth="1"/>
    <col min="12" max="12" width="2.140625" style="235" customWidth="1"/>
    <col min="13" max="13" width="2.140625" style="234" customWidth="1"/>
    <col min="14" max="14" width="2.140625" style="233" customWidth="1"/>
    <col min="15" max="15" width="2.140625" style="235" customWidth="1"/>
    <col min="16" max="16" width="2.140625" style="234" customWidth="1"/>
    <col min="17" max="17" width="2.140625" style="233" customWidth="1"/>
    <col min="18" max="18" width="2.140625" style="235" customWidth="1"/>
    <col min="19" max="19" width="2.140625" style="234" customWidth="1"/>
    <col min="20" max="20" width="2.140625" style="233" customWidth="1"/>
    <col min="21" max="21" width="2.140625" style="235" customWidth="1"/>
    <col min="22" max="22" width="2.140625" style="234" customWidth="1"/>
    <col min="23" max="23" width="2.140625" style="233" customWidth="1"/>
    <col min="24" max="24" width="2.140625" style="235" customWidth="1"/>
    <col min="25" max="25" width="2.140625" style="234" customWidth="1"/>
    <col min="26" max="26" width="2.140625" style="233" customWidth="1"/>
    <col min="27" max="27" width="2.140625" style="235" customWidth="1"/>
    <col min="28" max="28" width="2.140625" style="235" bestFit="1" customWidth="1"/>
    <col min="29" max="29" width="2.140625" style="235" customWidth="1"/>
    <col min="30" max="30" width="2.28125" style="235" customWidth="1"/>
    <col min="31" max="31" width="2.28125" style="234" customWidth="1"/>
    <col min="32" max="32" width="2.28125" style="233" customWidth="1"/>
    <col min="33" max="34" width="2.00390625" style="235" customWidth="1"/>
    <col min="35" max="35" width="2.57421875" style="235" customWidth="1"/>
    <col min="36" max="36" width="2.00390625" style="235" customWidth="1"/>
    <col min="37" max="37" width="2.28125" style="234" customWidth="1"/>
    <col min="38" max="38" width="2.421875" style="233" customWidth="1"/>
    <col min="39" max="39" width="2.28125" style="235" customWidth="1"/>
    <col min="40" max="40" width="10.7109375" style="233" customWidth="1"/>
    <col min="41" max="41" width="4.57421875" style="233" customWidth="1"/>
    <col min="42" max="42" width="1.421875" style="233" customWidth="1"/>
    <col min="43" max="43" width="4.00390625" style="233" customWidth="1"/>
    <col min="44" max="16384" width="9.140625" style="233" customWidth="1"/>
  </cols>
  <sheetData>
    <row r="1" spans="1:44" ht="12.75">
      <c r="A1" s="574" t="s">
        <v>220</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row>
    <row r="2" spans="1:61" ht="18.75" customHeight="1">
      <c r="A2" s="574"/>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1"/>
      <c r="AT2" s="1"/>
      <c r="AU2" s="1"/>
      <c r="AV2" s="6"/>
      <c r="AW2" s="6"/>
      <c r="AX2" s="6"/>
      <c r="AY2" s="6"/>
      <c r="AZ2" s="6"/>
      <c r="BA2" s="6"/>
      <c r="BB2" s="6"/>
      <c r="BC2" s="6"/>
      <c r="BD2" s="6"/>
      <c r="BE2" s="6"/>
      <c r="BF2" s="6"/>
      <c r="BG2" s="6"/>
      <c r="BH2" s="6"/>
      <c r="BI2" s="7"/>
    </row>
    <row r="3" spans="1:61" ht="12.75">
      <c r="A3" s="574"/>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1"/>
      <c r="AT3" s="1"/>
      <c r="AU3" s="1"/>
      <c r="AV3" s="6"/>
      <c r="AW3" s="6"/>
      <c r="AX3" s="6"/>
      <c r="AY3" s="6"/>
      <c r="AZ3" s="6"/>
      <c r="BA3" s="6"/>
      <c r="BB3" s="6"/>
      <c r="BC3" s="6"/>
      <c r="BD3" s="6"/>
      <c r="BE3" s="6"/>
      <c r="BF3" s="6"/>
      <c r="BG3" s="6"/>
      <c r="BH3" s="6"/>
      <c r="BI3" s="7"/>
    </row>
    <row r="4" ht="5.25" customHeight="1"/>
    <row r="5" spans="1:44" ht="12.75" customHeight="1">
      <c r="A5" s="236" t="s">
        <v>207</v>
      </c>
      <c r="B5" s="236"/>
      <c r="C5" s="236" t="s">
        <v>208</v>
      </c>
      <c r="D5" s="237"/>
      <c r="E5" s="237">
        <v>1</v>
      </c>
      <c r="F5" s="237"/>
      <c r="G5" s="237"/>
      <c r="H5" s="237">
        <v>2</v>
      </c>
      <c r="I5" s="237"/>
      <c r="J5" s="237"/>
      <c r="K5" s="237">
        <v>3</v>
      </c>
      <c r="L5" s="237"/>
      <c r="M5" s="237"/>
      <c r="N5" s="237">
        <v>4</v>
      </c>
      <c r="O5" s="237"/>
      <c r="P5" s="237"/>
      <c r="Q5" s="237">
        <v>5</v>
      </c>
      <c r="R5" s="237"/>
      <c r="S5" s="237"/>
      <c r="T5" s="237">
        <v>6</v>
      </c>
      <c r="U5" s="237"/>
      <c r="V5" s="237"/>
      <c r="W5" s="237">
        <v>7</v>
      </c>
      <c r="X5" s="237"/>
      <c r="Y5" s="237"/>
      <c r="Z5" s="237">
        <v>8</v>
      </c>
      <c r="AA5" s="237"/>
      <c r="AB5" s="237"/>
      <c r="AC5" s="237">
        <v>9</v>
      </c>
      <c r="AD5" s="237"/>
      <c r="AE5" s="237"/>
      <c r="AF5" s="237">
        <v>10</v>
      </c>
      <c r="AG5" s="237"/>
      <c r="AH5" s="237"/>
      <c r="AI5" s="237">
        <v>11</v>
      </c>
      <c r="AJ5" s="237"/>
      <c r="AK5" s="237"/>
      <c r="AL5" s="237">
        <v>12</v>
      </c>
      <c r="AM5" s="237"/>
      <c r="AN5" s="238" t="s">
        <v>55</v>
      </c>
      <c r="AO5" s="594" t="s">
        <v>209</v>
      </c>
      <c r="AP5" s="594"/>
      <c r="AQ5" s="594"/>
      <c r="AR5" s="239" t="s">
        <v>56</v>
      </c>
    </row>
    <row r="6" spans="1:44" ht="12.75" customHeight="1">
      <c r="A6" s="592">
        <v>1</v>
      </c>
      <c r="B6" s="586" t="s">
        <v>65</v>
      </c>
      <c r="C6" s="588" t="s">
        <v>178</v>
      </c>
      <c r="D6" s="240"/>
      <c r="E6" s="241"/>
      <c r="F6" s="241"/>
      <c r="G6" s="411"/>
      <c r="H6" s="412">
        <v>1</v>
      </c>
      <c r="I6" s="413"/>
      <c r="J6" s="245"/>
      <c r="K6" s="243">
        <v>0</v>
      </c>
      <c r="L6" s="246"/>
      <c r="M6" s="242"/>
      <c r="N6" s="243">
        <v>0</v>
      </c>
      <c r="O6" s="244"/>
      <c r="P6" s="287"/>
      <c r="Q6" s="292">
        <v>2</v>
      </c>
      <c r="R6" s="289"/>
      <c r="S6" s="411"/>
      <c r="T6" s="413">
        <v>1</v>
      </c>
      <c r="U6" s="413"/>
      <c r="V6" s="416"/>
      <c r="W6" s="412">
        <v>1</v>
      </c>
      <c r="X6" s="417"/>
      <c r="Y6" s="411"/>
      <c r="Z6" s="412">
        <v>1</v>
      </c>
      <c r="AA6" s="413"/>
      <c r="AB6" s="250"/>
      <c r="AC6" s="243">
        <v>0</v>
      </c>
      <c r="AD6" s="244"/>
      <c r="AE6" s="274"/>
      <c r="AF6" s="275">
        <v>2</v>
      </c>
      <c r="AG6" s="276"/>
      <c r="AH6" s="277"/>
      <c r="AI6" s="277">
        <v>2</v>
      </c>
      <c r="AJ6" s="277"/>
      <c r="AK6" s="418"/>
      <c r="AL6" s="412">
        <v>1</v>
      </c>
      <c r="AM6" s="417"/>
      <c r="AN6" s="539">
        <f>SUM(E6+H6+K6+N6+Q6+T6+W6+Z6+AC6+AF6+AL6+AI6)</f>
        <v>11</v>
      </c>
      <c r="AO6" s="590">
        <f>SUM(D7+G7+J7+M7+P7+S7+V7+Y7+AB7+AE7+AK7+AH7)</f>
        <v>30</v>
      </c>
      <c r="AP6" s="580" t="s">
        <v>210</v>
      </c>
      <c r="AQ6" s="582">
        <f>SUM(F7+I7+L7+O7+R7+U7+X7+AA7+AD7+AG7+AM7+AJ7)</f>
        <v>30</v>
      </c>
      <c r="AR6" s="564">
        <v>8</v>
      </c>
    </row>
    <row r="7" spans="1:44" ht="12.75" customHeight="1">
      <c r="A7" s="593"/>
      <c r="B7" s="587"/>
      <c r="C7" s="589"/>
      <c r="D7" s="252"/>
      <c r="E7" s="253"/>
      <c r="F7" s="253"/>
      <c r="G7" s="414">
        <v>3</v>
      </c>
      <c r="H7" s="415"/>
      <c r="I7" s="405">
        <v>3</v>
      </c>
      <c r="J7" s="257">
        <v>0</v>
      </c>
      <c r="K7" s="255"/>
      <c r="L7" s="258">
        <v>4</v>
      </c>
      <c r="M7" s="254">
        <v>2</v>
      </c>
      <c r="N7" s="255"/>
      <c r="O7" s="256">
        <v>4</v>
      </c>
      <c r="P7" s="290">
        <v>4</v>
      </c>
      <c r="Q7" s="281"/>
      <c r="R7" s="280">
        <v>0</v>
      </c>
      <c r="S7" s="414">
        <v>3</v>
      </c>
      <c r="T7" s="405"/>
      <c r="U7" s="405">
        <v>3</v>
      </c>
      <c r="V7" s="404">
        <v>3</v>
      </c>
      <c r="W7" s="415"/>
      <c r="X7" s="406">
        <v>3</v>
      </c>
      <c r="Y7" s="414">
        <v>3</v>
      </c>
      <c r="Z7" s="415"/>
      <c r="AA7" s="405">
        <v>3</v>
      </c>
      <c r="AB7" s="259">
        <v>1</v>
      </c>
      <c r="AC7" s="255"/>
      <c r="AD7" s="256">
        <v>4</v>
      </c>
      <c r="AE7" s="278">
        <v>4</v>
      </c>
      <c r="AF7" s="279"/>
      <c r="AG7" s="280">
        <v>2</v>
      </c>
      <c r="AH7" s="281">
        <v>4</v>
      </c>
      <c r="AI7" s="281"/>
      <c r="AJ7" s="281">
        <v>1</v>
      </c>
      <c r="AK7" s="419">
        <v>3</v>
      </c>
      <c r="AL7" s="415"/>
      <c r="AM7" s="406">
        <v>3</v>
      </c>
      <c r="AN7" s="540"/>
      <c r="AO7" s="591"/>
      <c r="AP7" s="581"/>
      <c r="AQ7" s="583"/>
      <c r="AR7" s="565"/>
    </row>
    <row r="8" spans="1:44" ht="12.75" customHeight="1">
      <c r="A8" s="592">
        <v>2</v>
      </c>
      <c r="B8" s="586" t="s">
        <v>68</v>
      </c>
      <c r="C8" s="588" t="s">
        <v>83</v>
      </c>
      <c r="D8" s="416"/>
      <c r="E8" s="412">
        <v>1</v>
      </c>
      <c r="F8" s="417"/>
      <c r="G8" s="240"/>
      <c r="H8" s="241"/>
      <c r="I8" s="241"/>
      <c r="J8" s="282"/>
      <c r="K8" s="275">
        <v>2</v>
      </c>
      <c r="L8" s="276"/>
      <c r="M8" s="283"/>
      <c r="N8" s="284">
        <v>2</v>
      </c>
      <c r="O8" s="285"/>
      <c r="P8" s="282"/>
      <c r="Q8" s="277">
        <v>2</v>
      </c>
      <c r="R8" s="276"/>
      <c r="S8" s="283"/>
      <c r="T8" s="285">
        <v>2</v>
      </c>
      <c r="U8" s="285"/>
      <c r="V8" s="282"/>
      <c r="W8" s="275">
        <v>2</v>
      </c>
      <c r="X8" s="276"/>
      <c r="Y8" s="420"/>
      <c r="Z8" s="421">
        <v>1</v>
      </c>
      <c r="AA8" s="422"/>
      <c r="AB8" s="286"/>
      <c r="AC8" s="284">
        <v>2</v>
      </c>
      <c r="AD8" s="285"/>
      <c r="AE8" s="274"/>
      <c r="AF8" s="275">
        <v>2</v>
      </c>
      <c r="AG8" s="276"/>
      <c r="AH8" s="277"/>
      <c r="AI8" s="277">
        <v>2</v>
      </c>
      <c r="AJ8" s="277"/>
      <c r="AK8" s="418"/>
      <c r="AL8" s="412">
        <v>1</v>
      </c>
      <c r="AM8" s="417"/>
      <c r="AN8" s="539">
        <f>SUM(E8+H8+K8+N8+Q8+T8+W8+Z8+AC8+AF8+AL8+AI8)</f>
        <v>19</v>
      </c>
      <c r="AO8" s="590">
        <f>SUM(D9+G9+J9+M9+P9+S9+V9+Y9+AB9+AE9+AK9+AH9)</f>
        <v>41</v>
      </c>
      <c r="AP8" s="580" t="s">
        <v>210</v>
      </c>
      <c r="AQ8" s="582">
        <f>SUM(F9+I9+L9+O9+R9+U9+X9+AA9+AD9+AG9+AM9+AJ9)</f>
        <v>17</v>
      </c>
      <c r="AR8" s="557">
        <v>1</v>
      </c>
    </row>
    <row r="9" spans="1:44" ht="12.75" customHeight="1">
      <c r="A9" s="593"/>
      <c r="B9" s="587"/>
      <c r="C9" s="589"/>
      <c r="D9" s="416">
        <v>3</v>
      </c>
      <c r="E9" s="412"/>
      <c r="F9" s="417">
        <v>3</v>
      </c>
      <c r="G9" s="252"/>
      <c r="H9" s="253"/>
      <c r="I9" s="253"/>
      <c r="J9" s="282">
        <v>4</v>
      </c>
      <c r="K9" s="275"/>
      <c r="L9" s="276">
        <v>2</v>
      </c>
      <c r="M9" s="282">
        <v>4</v>
      </c>
      <c r="N9" s="275"/>
      <c r="O9" s="276">
        <v>0</v>
      </c>
      <c r="P9" s="282">
        <v>4</v>
      </c>
      <c r="Q9" s="275"/>
      <c r="R9" s="276">
        <v>1</v>
      </c>
      <c r="S9" s="282">
        <v>4</v>
      </c>
      <c r="T9" s="275"/>
      <c r="U9" s="276">
        <v>0</v>
      </c>
      <c r="V9" s="282">
        <v>4</v>
      </c>
      <c r="W9" s="275"/>
      <c r="X9" s="276">
        <v>1</v>
      </c>
      <c r="Y9" s="416">
        <v>3</v>
      </c>
      <c r="Z9" s="412"/>
      <c r="AA9" s="417">
        <v>3</v>
      </c>
      <c r="AB9" s="282">
        <v>4</v>
      </c>
      <c r="AC9" s="275"/>
      <c r="AD9" s="276">
        <v>1</v>
      </c>
      <c r="AE9" s="282">
        <v>4</v>
      </c>
      <c r="AF9" s="275"/>
      <c r="AG9" s="276">
        <v>1</v>
      </c>
      <c r="AH9" s="277">
        <v>4</v>
      </c>
      <c r="AI9" s="277"/>
      <c r="AJ9" s="277">
        <v>2</v>
      </c>
      <c r="AK9" s="416">
        <v>3</v>
      </c>
      <c r="AL9" s="412"/>
      <c r="AM9" s="417">
        <v>3</v>
      </c>
      <c r="AN9" s="540"/>
      <c r="AO9" s="591"/>
      <c r="AP9" s="581"/>
      <c r="AQ9" s="583"/>
      <c r="AR9" s="558"/>
    </row>
    <row r="10" spans="1:44" ht="12.75" customHeight="1">
      <c r="A10" s="592">
        <v>3</v>
      </c>
      <c r="B10" s="586" t="s">
        <v>68</v>
      </c>
      <c r="C10" s="588" t="s">
        <v>126</v>
      </c>
      <c r="D10" s="287"/>
      <c r="E10" s="288">
        <v>2</v>
      </c>
      <c r="F10" s="289"/>
      <c r="G10" s="266"/>
      <c r="H10" s="265">
        <v>0</v>
      </c>
      <c r="I10" s="248"/>
      <c r="J10" s="240"/>
      <c r="K10" s="241"/>
      <c r="L10" s="241"/>
      <c r="M10" s="291"/>
      <c r="N10" s="288">
        <v>2</v>
      </c>
      <c r="O10" s="292"/>
      <c r="P10" s="287"/>
      <c r="Q10" s="292">
        <v>2</v>
      </c>
      <c r="R10" s="289"/>
      <c r="S10" s="266"/>
      <c r="T10" s="248">
        <v>0</v>
      </c>
      <c r="U10" s="248"/>
      <c r="V10" s="247"/>
      <c r="W10" s="265">
        <v>1</v>
      </c>
      <c r="X10" s="249"/>
      <c r="Y10" s="291"/>
      <c r="Z10" s="288">
        <v>2</v>
      </c>
      <c r="AA10" s="292"/>
      <c r="AB10" s="294"/>
      <c r="AC10" s="288">
        <v>2</v>
      </c>
      <c r="AD10" s="292"/>
      <c r="AE10" s="295"/>
      <c r="AF10" s="288">
        <v>2</v>
      </c>
      <c r="AG10" s="289"/>
      <c r="AH10" s="292"/>
      <c r="AI10" s="292">
        <v>2</v>
      </c>
      <c r="AJ10" s="292"/>
      <c r="AK10" s="267"/>
      <c r="AL10" s="265">
        <v>1</v>
      </c>
      <c r="AM10" s="249"/>
      <c r="AN10" s="539">
        <f>SUM(E10+H10+K10+N10+Q10+T10+W10+Z10+AC10+AF10+AL10+AI10)</f>
        <v>16</v>
      </c>
      <c r="AO10" s="590">
        <f>SUM(D11+G11+J11+M11+P11+S11+V11+Y11+AB11+AE11+AK11+AH11)</f>
        <v>38</v>
      </c>
      <c r="AP10" s="580" t="s">
        <v>210</v>
      </c>
      <c r="AQ10" s="582">
        <f>SUM(F11+I11+L11+O11+R11+U11+X11+AA11+AD11+AG11+AM11+AJ11)</f>
        <v>19</v>
      </c>
      <c r="AR10" s="557">
        <v>3</v>
      </c>
    </row>
    <row r="11" spans="1:44" ht="12.75" customHeight="1">
      <c r="A11" s="593">
        <v>3</v>
      </c>
      <c r="B11" s="587"/>
      <c r="C11" s="589"/>
      <c r="D11" s="290">
        <v>4</v>
      </c>
      <c r="E11" s="279"/>
      <c r="F11" s="280">
        <v>0</v>
      </c>
      <c r="G11" s="254">
        <v>2</v>
      </c>
      <c r="H11" s="255"/>
      <c r="I11" s="256">
        <v>4</v>
      </c>
      <c r="J11" s="252"/>
      <c r="K11" s="253"/>
      <c r="L11" s="253"/>
      <c r="M11" s="293">
        <v>4</v>
      </c>
      <c r="N11" s="279"/>
      <c r="O11" s="281">
        <v>0</v>
      </c>
      <c r="P11" s="290">
        <v>4</v>
      </c>
      <c r="Q11" s="281"/>
      <c r="R11" s="280">
        <v>0</v>
      </c>
      <c r="S11" s="254">
        <v>2</v>
      </c>
      <c r="T11" s="256"/>
      <c r="U11" s="256">
        <v>4</v>
      </c>
      <c r="V11" s="257">
        <v>3</v>
      </c>
      <c r="W11" s="255"/>
      <c r="X11" s="258">
        <v>3</v>
      </c>
      <c r="Y11" s="293">
        <v>4</v>
      </c>
      <c r="Z11" s="279"/>
      <c r="AA11" s="281">
        <v>2</v>
      </c>
      <c r="AB11" s="296">
        <v>4</v>
      </c>
      <c r="AC11" s="279"/>
      <c r="AD11" s="281">
        <v>0</v>
      </c>
      <c r="AE11" s="278">
        <v>4</v>
      </c>
      <c r="AF11" s="279"/>
      <c r="AG11" s="280">
        <v>1</v>
      </c>
      <c r="AH11" s="281">
        <v>4</v>
      </c>
      <c r="AI11" s="281"/>
      <c r="AJ11" s="281">
        <v>2</v>
      </c>
      <c r="AK11" s="260">
        <v>3</v>
      </c>
      <c r="AL11" s="255"/>
      <c r="AM11" s="258">
        <v>3</v>
      </c>
      <c r="AN11" s="540"/>
      <c r="AO11" s="591"/>
      <c r="AP11" s="581"/>
      <c r="AQ11" s="583"/>
      <c r="AR11" s="558"/>
    </row>
    <row r="12" spans="1:44" ht="12.75" customHeight="1">
      <c r="A12" s="592">
        <v>4</v>
      </c>
      <c r="B12" s="584" t="s">
        <v>48</v>
      </c>
      <c r="C12" s="588" t="s">
        <v>81</v>
      </c>
      <c r="D12" s="282"/>
      <c r="E12" s="275">
        <v>2</v>
      </c>
      <c r="F12" s="276"/>
      <c r="G12" s="261"/>
      <c r="H12" s="262">
        <v>0</v>
      </c>
      <c r="I12" s="263"/>
      <c r="J12" s="245"/>
      <c r="K12" s="243">
        <v>0</v>
      </c>
      <c r="L12" s="246"/>
      <c r="M12" s="240"/>
      <c r="N12" s="241"/>
      <c r="O12" s="241"/>
      <c r="P12" s="416"/>
      <c r="Q12" s="413">
        <v>1</v>
      </c>
      <c r="R12" s="417"/>
      <c r="S12" s="283"/>
      <c r="T12" s="285">
        <v>2</v>
      </c>
      <c r="U12" s="285"/>
      <c r="V12" s="245"/>
      <c r="W12" s="243">
        <v>0</v>
      </c>
      <c r="X12" s="246"/>
      <c r="Y12" s="283"/>
      <c r="Z12" s="284">
        <v>2</v>
      </c>
      <c r="AA12" s="285"/>
      <c r="AB12" s="286"/>
      <c r="AC12" s="284">
        <v>2</v>
      </c>
      <c r="AD12" s="285"/>
      <c r="AE12" s="274"/>
      <c r="AF12" s="275">
        <v>2</v>
      </c>
      <c r="AG12" s="276"/>
      <c r="AH12" s="294"/>
      <c r="AI12" s="292">
        <v>2</v>
      </c>
      <c r="AJ12" s="289"/>
      <c r="AK12" s="423"/>
      <c r="AL12" s="424">
        <v>1</v>
      </c>
      <c r="AM12" s="249"/>
      <c r="AN12" s="539">
        <f>SUM(E12+H12+K12+N12+Q12+T12+W12+Z12+AC12+AF12+AL12+AI12)</f>
        <v>14</v>
      </c>
      <c r="AO12" s="590">
        <f>SUM(D13+G13+J13+M13+P13+S13+V13+Y13+AB13+AE13+AK13+AH13)</f>
        <v>30</v>
      </c>
      <c r="AP12" s="580" t="s">
        <v>210</v>
      </c>
      <c r="AQ12" s="582">
        <f>SUM(F13+I13+L13+O13+R13+U13+X13+AA13+AD13+AG13+AM13+AJ13)</f>
        <v>25</v>
      </c>
      <c r="AR12" s="564">
        <v>4</v>
      </c>
    </row>
    <row r="13" spans="1:44" ht="12.75" customHeight="1">
      <c r="A13" s="593"/>
      <c r="B13" s="585"/>
      <c r="C13" s="589"/>
      <c r="D13" s="282">
        <v>4</v>
      </c>
      <c r="E13" s="275"/>
      <c r="F13" s="276">
        <v>2</v>
      </c>
      <c r="G13" s="261">
        <v>0</v>
      </c>
      <c r="H13" s="262"/>
      <c r="I13" s="263">
        <v>4</v>
      </c>
      <c r="J13" s="245">
        <v>0</v>
      </c>
      <c r="K13" s="243"/>
      <c r="L13" s="246">
        <v>4</v>
      </c>
      <c r="M13" s="252"/>
      <c r="N13" s="253"/>
      <c r="O13" s="253"/>
      <c r="P13" s="416">
        <v>3</v>
      </c>
      <c r="Q13" s="413"/>
      <c r="R13" s="417">
        <v>3</v>
      </c>
      <c r="S13" s="283">
        <v>4</v>
      </c>
      <c r="T13" s="285"/>
      <c r="U13" s="285">
        <v>2</v>
      </c>
      <c r="V13" s="245">
        <v>0</v>
      </c>
      <c r="W13" s="243"/>
      <c r="X13" s="246">
        <v>4</v>
      </c>
      <c r="Y13" s="283">
        <v>4</v>
      </c>
      <c r="Z13" s="284"/>
      <c r="AA13" s="285">
        <v>0</v>
      </c>
      <c r="AB13" s="286">
        <v>4</v>
      </c>
      <c r="AC13" s="284"/>
      <c r="AD13" s="285">
        <v>2</v>
      </c>
      <c r="AE13" s="274">
        <v>4</v>
      </c>
      <c r="AF13" s="279"/>
      <c r="AG13" s="276">
        <v>0</v>
      </c>
      <c r="AH13" s="296">
        <v>4</v>
      </c>
      <c r="AI13" s="281"/>
      <c r="AJ13" s="280">
        <v>1</v>
      </c>
      <c r="AK13" s="419">
        <v>3</v>
      </c>
      <c r="AL13" s="415"/>
      <c r="AM13" s="406">
        <v>3</v>
      </c>
      <c r="AN13" s="540"/>
      <c r="AO13" s="591"/>
      <c r="AP13" s="581"/>
      <c r="AQ13" s="583"/>
      <c r="AR13" s="565"/>
    </row>
    <row r="14" spans="1:44" ht="12.75" customHeight="1">
      <c r="A14" s="592">
        <v>5</v>
      </c>
      <c r="B14" s="586" t="s">
        <v>47</v>
      </c>
      <c r="C14" s="588" t="s">
        <v>42</v>
      </c>
      <c r="D14" s="247"/>
      <c r="E14" s="265">
        <v>0</v>
      </c>
      <c r="F14" s="249"/>
      <c r="G14" s="266"/>
      <c r="H14" s="265">
        <v>0</v>
      </c>
      <c r="I14" s="248"/>
      <c r="J14" s="247"/>
      <c r="K14" s="265">
        <v>0</v>
      </c>
      <c r="L14" s="249"/>
      <c r="M14" s="425"/>
      <c r="N14" s="424">
        <v>1</v>
      </c>
      <c r="O14" s="402"/>
      <c r="P14" s="240"/>
      <c r="Q14" s="241"/>
      <c r="R14" s="241"/>
      <c r="S14" s="266"/>
      <c r="T14" s="248">
        <v>0</v>
      </c>
      <c r="U14" s="248"/>
      <c r="V14" s="247"/>
      <c r="W14" s="265">
        <v>0</v>
      </c>
      <c r="X14" s="249"/>
      <c r="Y14" s="291"/>
      <c r="Z14" s="288">
        <v>2</v>
      </c>
      <c r="AA14" s="292"/>
      <c r="AB14" s="250"/>
      <c r="AC14" s="265">
        <v>0</v>
      </c>
      <c r="AD14" s="248"/>
      <c r="AE14" s="295"/>
      <c r="AF14" s="275">
        <v>2</v>
      </c>
      <c r="AG14" s="289"/>
      <c r="AH14" s="426"/>
      <c r="AI14" s="402">
        <v>1</v>
      </c>
      <c r="AJ14" s="403"/>
      <c r="AK14" s="251"/>
      <c r="AL14" s="243">
        <v>0</v>
      </c>
      <c r="AM14" s="246"/>
      <c r="AN14" s="539">
        <f>SUM(E14+H14+K14+N14+Q14+T14+W14+Z14+AC14+AF14+AL14+AI14)</f>
        <v>6</v>
      </c>
      <c r="AO14" s="590">
        <f>SUM(D15+G15+J15+M15+P15+S15+V15+Y15+AB15+AE15+AK15+AH15)</f>
        <v>20</v>
      </c>
      <c r="AP14" s="580" t="s">
        <v>210</v>
      </c>
      <c r="AQ14" s="582">
        <f>SUM(F15+I15+L15+O15+R15+U15+X15+AA15+AD15+AG15+AM15+AJ15)</f>
        <v>36</v>
      </c>
      <c r="AR14" s="564">
        <v>10</v>
      </c>
    </row>
    <row r="15" spans="1:44" ht="12.75" customHeight="1">
      <c r="A15" s="593"/>
      <c r="B15" s="587"/>
      <c r="C15" s="589"/>
      <c r="D15" s="257">
        <v>0</v>
      </c>
      <c r="E15" s="255"/>
      <c r="F15" s="258">
        <v>4</v>
      </c>
      <c r="G15" s="254">
        <v>1</v>
      </c>
      <c r="H15" s="255"/>
      <c r="I15" s="256">
        <v>4</v>
      </c>
      <c r="J15" s="257">
        <v>0</v>
      </c>
      <c r="K15" s="255"/>
      <c r="L15" s="258">
        <v>4</v>
      </c>
      <c r="M15" s="414">
        <v>3</v>
      </c>
      <c r="N15" s="415"/>
      <c r="O15" s="405">
        <v>3</v>
      </c>
      <c r="P15" s="252"/>
      <c r="Q15" s="253"/>
      <c r="R15" s="253"/>
      <c r="S15" s="254">
        <v>2</v>
      </c>
      <c r="T15" s="256"/>
      <c r="U15" s="256">
        <v>4</v>
      </c>
      <c r="V15" s="257">
        <v>2</v>
      </c>
      <c r="W15" s="255"/>
      <c r="X15" s="258">
        <v>4</v>
      </c>
      <c r="Y15" s="293">
        <v>4</v>
      </c>
      <c r="Z15" s="279"/>
      <c r="AA15" s="281">
        <v>2</v>
      </c>
      <c r="AB15" s="259">
        <v>0</v>
      </c>
      <c r="AC15" s="255"/>
      <c r="AD15" s="256">
        <v>4</v>
      </c>
      <c r="AE15" s="278">
        <v>4</v>
      </c>
      <c r="AF15" s="279"/>
      <c r="AG15" s="280">
        <v>0</v>
      </c>
      <c r="AH15" s="427">
        <v>3</v>
      </c>
      <c r="AI15" s="405"/>
      <c r="AJ15" s="406">
        <v>3</v>
      </c>
      <c r="AK15" s="251">
        <v>1</v>
      </c>
      <c r="AL15" s="243"/>
      <c r="AM15" s="246">
        <v>4</v>
      </c>
      <c r="AN15" s="540"/>
      <c r="AO15" s="591"/>
      <c r="AP15" s="581"/>
      <c r="AQ15" s="583"/>
      <c r="AR15" s="565"/>
    </row>
    <row r="16" spans="1:44" ht="12.75" customHeight="1">
      <c r="A16" s="592">
        <v>6</v>
      </c>
      <c r="B16" s="584" t="s">
        <v>45</v>
      </c>
      <c r="C16" s="588" t="s">
        <v>36</v>
      </c>
      <c r="D16" s="416"/>
      <c r="E16" s="412">
        <v>1</v>
      </c>
      <c r="F16" s="417"/>
      <c r="G16" s="261"/>
      <c r="H16" s="262">
        <v>0</v>
      </c>
      <c r="I16" s="263"/>
      <c r="J16" s="282"/>
      <c r="K16" s="275">
        <v>2</v>
      </c>
      <c r="L16" s="276"/>
      <c r="M16" s="261"/>
      <c r="N16" s="262">
        <v>0</v>
      </c>
      <c r="O16" s="263"/>
      <c r="P16" s="407"/>
      <c r="Q16" s="277">
        <v>2</v>
      </c>
      <c r="R16" s="276"/>
      <c r="S16" s="240"/>
      <c r="T16" s="241"/>
      <c r="U16" s="241"/>
      <c r="V16" s="245"/>
      <c r="W16" s="243">
        <v>0</v>
      </c>
      <c r="X16" s="246"/>
      <c r="Y16" s="283"/>
      <c r="Z16" s="284">
        <v>2</v>
      </c>
      <c r="AA16" s="285"/>
      <c r="AB16" s="428"/>
      <c r="AC16" s="421">
        <v>1</v>
      </c>
      <c r="AD16" s="422"/>
      <c r="AE16" s="274"/>
      <c r="AF16" s="275">
        <v>2</v>
      </c>
      <c r="AG16" s="276"/>
      <c r="AH16" s="277"/>
      <c r="AI16" s="277">
        <v>2</v>
      </c>
      <c r="AJ16" s="277"/>
      <c r="AK16" s="267"/>
      <c r="AL16" s="265">
        <v>0</v>
      </c>
      <c r="AM16" s="249"/>
      <c r="AN16" s="539">
        <f>SUM(E16+H16+K16+N16+Q16+T16+W16+Z16+AC16+AF16+AL16+AI16)</f>
        <v>12</v>
      </c>
      <c r="AO16" s="590">
        <f>SUM(D17+G17+J17+M17+P17+S17+V17+Y17+AB17+AE17+AK17+AH17)</f>
        <v>32</v>
      </c>
      <c r="AP16" s="580" t="s">
        <v>210</v>
      </c>
      <c r="AQ16" s="582">
        <f>SUM(F17+I17+L17+O17+R17+U17+X17+AA17+AD17+AG17+AM17+AJ17)</f>
        <v>29</v>
      </c>
      <c r="AR16" s="564">
        <v>6</v>
      </c>
    </row>
    <row r="17" spans="1:44" ht="12.75" customHeight="1">
      <c r="A17" s="593"/>
      <c r="B17" s="585"/>
      <c r="C17" s="589"/>
      <c r="D17" s="416">
        <v>3</v>
      </c>
      <c r="E17" s="412"/>
      <c r="F17" s="417">
        <v>3</v>
      </c>
      <c r="G17" s="261">
        <v>0</v>
      </c>
      <c r="H17" s="262"/>
      <c r="I17" s="263">
        <v>4</v>
      </c>
      <c r="J17" s="282">
        <v>4</v>
      </c>
      <c r="K17" s="275"/>
      <c r="L17" s="276">
        <v>2</v>
      </c>
      <c r="M17" s="261">
        <v>2</v>
      </c>
      <c r="N17" s="262"/>
      <c r="O17" s="263">
        <v>4</v>
      </c>
      <c r="P17" s="282">
        <v>4</v>
      </c>
      <c r="Q17" s="277"/>
      <c r="R17" s="276">
        <v>2</v>
      </c>
      <c r="S17" s="252"/>
      <c r="T17" s="253"/>
      <c r="U17" s="253"/>
      <c r="V17" s="245">
        <v>2</v>
      </c>
      <c r="W17" s="243"/>
      <c r="X17" s="246">
        <v>4</v>
      </c>
      <c r="Y17" s="283">
        <v>4</v>
      </c>
      <c r="Z17" s="284"/>
      <c r="AA17" s="285">
        <v>0</v>
      </c>
      <c r="AB17" s="428">
        <v>3</v>
      </c>
      <c r="AC17" s="421"/>
      <c r="AD17" s="422">
        <v>3</v>
      </c>
      <c r="AE17" s="274">
        <v>4</v>
      </c>
      <c r="AF17" s="279"/>
      <c r="AG17" s="276">
        <v>1</v>
      </c>
      <c r="AH17" s="277">
        <v>4</v>
      </c>
      <c r="AI17" s="277"/>
      <c r="AJ17" s="277">
        <v>2</v>
      </c>
      <c r="AK17" s="260">
        <v>2</v>
      </c>
      <c r="AL17" s="255"/>
      <c r="AM17" s="258">
        <v>4</v>
      </c>
      <c r="AN17" s="540"/>
      <c r="AO17" s="591"/>
      <c r="AP17" s="581"/>
      <c r="AQ17" s="583"/>
      <c r="AR17" s="565"/>
    </row>
    <row r="18" spans="1:44" ht="12.75" customHeight="1">
      <c r="A18" s="592">
        <v>7</v>
      </c>
      <c r="B18" s="586" t="s">
        <v>47</v>
      </c>
      <c r="C18" s="588" t="s">
        <v>31</v>
      </c>
      <c r="D18" s="401"/>
      <c r="E18" s="424">
        <v>1</v>
      </c>
      <c r="F18" s="403"/>
      <c r="G18" s="266"/>
      <c r="H18" s="265">
        <v>0</v>
      </c>
      <c r="I18" s="248"/>
      <c r="J18" s="401"/>
      <c r="K18" s="424">
        <v>1</v>
      </c>
      <c r="L18" s="403"/>
      <c r="M18" s="291"/>
      <c r="N18" s="288">
        <v>2</v>
      </c>
      <c r="O18" s="292"/>
      <c r="P18" s="287"/>
      <c r="Q18" s="292">
        <v>2</v>
      </c>
      <c r="R18" s="289"/>
      <c r="S18" s="291"/>
      <c r="T18" s="292">
        <v>2</v>
      </c>
      <c r="U18" s="248"/>
      <c r="V18" s="240"/>
      <c r="W18" s="241"/>
      <c r="X18" s="241"/>
      <c r="Y18" s="291"/>
      <c r="Z18" s="288">
        <v>2</v>
      </c>
      <c r="AA18" s="292"/>
      <c r="AB18" s="294"/>
      <c r="AC18" s="288">
        <v>2</v>
      </c>
      <c r="AD18" s="292"/>
      <c r="AE18" s="295"/>
      <c r="AF18" s="275">
        <v>2</v>
      </c>
      <c r="AG18" s="289"/>
      <c r="AH18" s="426"/>
      <c r="AI18" s="402">
        <v>1</v>
      </c>
      <c r="AJ18" s="403"/>
      <c r="AK18" s="295"/>
      <c r="AL18" s="275">
        <v>2</v>
      </c>
      <c r="AM18" s="289"/>
      <c r="AN18" s="539">
        <f>SUM(E18+H18+K18+N18+Q18+T18+W18+Z18+AC18+AF18+AL18+AI18)</f>
        <v>17</v>
      </c>
      <c r="AO18" s="590">
        <f>SUM(D19+G19+J19+M19+P19+S19+V19+Y19+AB19+AE19+AK19+AH19)</f>
        <v>38</v>
      </c>
      <c r="AP18" s="580" t="s">
        <v>210</v>
      </c>
      <c r="AQ18" s="582">
        <f>SUM(F19+I19+L19+O19+R19+U19+X19+AA19+AD19+AG19+AM19+AJ19)</f>
        <v>23</v>
      </c>
      <c r="AR18" s="557">
        <v>2</v>
      </c>
    </row>
    <row r="19" spans="1:44" ht="12.75" customHeight="1">
      <c r="A19" s="593"/>
      <c r="B19" s="587"/>
      <c r="C19" s="589"/>
      <c r="D19" s="404">
        <v>3</v>
      </c>
      <c r="E19" s="415"/>
      <c r="F19" s="406">
        <v>3</v>
      </c>
      <c r="G19" s="254">
        <v>1</v>
      </c>
      <c r="H19" s="255"/>
      <c r="I19" s="256">
        <v>4</v>
      </c>
      <c r="J19" s="404">
        <v>3</v>
      </c>
      <c r="K19" s="415"/>
      <c r="L19" s="406">
        <v>3</v>
      </c>
      <c r="M19" s="293">
        <v>4</v>
      </c>
      <c r="N19" s="279"/>
      <c r="O19" s="281">
        <v>0</v>
      </c>
      <c r="P19" s="290">
        <v>4</v>
      </c>
      <c r="Q19" s="281"/>
      <c r="R19" s="280">
        <v>2</v>
      </c>
      <c r="S19" s="293">
        <v>4</v>
      </c>
      <c r="T19" s="281"/>
      <c r="U19" s="281">
        <v>2</v>
      </c>
      <c r="V19" s="252"/>
      <c r="W19" s="253"/>
      <c r="X19" s="253"/>
      <c r="Y19" s="293">
        <v>4</v>
      </c>
      <c r="Z19" s="279"/>
      <c r="AA19" s="281">
        <v>1</v>
      </c>
      <c r="AB19" s="296">
        <v>4</v>
      </c>
      <c r="AC19" s="279"/>
      <c r="AD19" s="281">
        <v>2</v>
      </c>
      <c r="AE19" s="278">
        <v>4</v>
      </c>
      <c r="AF19" s="279"/>
      <c r="AG19" s="280">
        <v>1</v>
      </c>
      <c r="AH19" s="427">
        <v>3</v>
      </c>
      <c r="AI19" s="405"/>
      <c r="AJ19" s="406">
        <v>3</v>
      </c>
      <c r="AK19" s="274">
        <v>4</v>
      </c>
      <c r="AL19" s="275"/>
      <c r="AM19" s="276">
        <v>2</v>
      </c>
      <c r="AN19" s="540"/>
      <c r="AO19" s="591"/>
      <c r="AP19" s="581"/>
      <c r="AQ19" s="583"/>
      <c r="AR19" s="558"/>
    </row>
    <row r="20" spans="1:44" ht="12.75" customHeight="1">
      <c r="A20" s="592">
        <v>8</v>
      </c>
      <c r="B20" s="586" t="s">
        <v>47</v>
      </c>
      <c r="C20" s="588" t="s">
        <v>39</v>
      </c>
      <c r="D20" s="401"/>
      <c r="E20" s="424">
        <v>1</v>
      </c>
      <c r="F20" s="403"/>
      <c r="G20" s="425"/>
      <c r="H20" s="424">
        <v>1</v>
      </c>
      <c r="I20" s="402"/>
      <c r="J20" s="247"/>
      <c r="K20" s="265">
        <v>0</v>
      </c>
      <c r="L20" s="249"/>
      <c r="M20" s="266"/>
      <c r="N20" s="265">
        <v>0</v>
      </c>
      <c r="O20" s="248"/>
      <c r="P20" s="247"/>
      <c r="Q20" s="248">
        <v>0</v>
      </c>
      <c r="R20" s="249"/>
      <c r="S20" s="266"/>
      <c r="T20" s="248">
        <v>0</v>
      </c>
      <c r="U20" s="248"/>
      <c r="V20" s="247"/>
      <c r="W20" s="265">
        <v>0</v>
      </c>
      <c r="X20" s="249"/>
      <c r="Y20" s="240"/>
      <c r="Z20" s="241"/>
      <c r="AA20" s="241"/>
      <c r="AB20" s="268"/>
      <c r="AC20" s="269">
        <v>0</v>
      </c>
      <c r="AD20" s="269"/>
      <c r="AE20" s="274"/>
      <c r="AF20" s="275">
        <v>2</v>
      </c>
      <c r="AG20" s="276"/>
      <c r="AH20" s="250"/>
      <c r="AI20" s="248">
        <v>0</v>
      </c>
      <c r="AJ20" s="249"/>
      <c r="AK20" s="402"/>
      <c r="AL20" s="424">
        <v>1</v>
      </c>
      <c r="AM20" s="403"/>
      <c r="AN20" s="539">
        <f>SUM(E20+H20+K20+N20+Q20+T20+W20+Z20+AC20+AF20+AL20+AI20)</f>
        <v>5</v>
      </c>
      <c r="AO20" s="590">
        <f>SUM(D21+G21+J21+M21+P21+S21+V21+Y21+AB21+AE21+AK21+AH21)</f>
        <v>20</v>
      </c>
      <c r="AP20" s="580" t="s">
        <v>210</v>
      </c>
      <c r="AQ20" s="582">
        <f>SUM(F21+I21+L21+O21+R21+U21+X21+AA21+AD21+AG21+AM21+AJ21)</f>
        <v>38</v>
      </c>
      <c r="AR20" s="564">
        <v>11</v>
      </c>
    </row>
    <row r="21" spans="1:44" ht="12.75" customHeight="1">
      <c r="A21" s="593"/>
      <c r="B21" s="587"/>
      <c r="C21" s="589"/>
      <c r="D21" s="404">
        <v>3</v>
      </c>
      <c r="E21" s="415"/>
      <c r="F21" s="406">
        <v>3</v>
      </c>
      <c r="G21" s="414">
        <v>3</v>
      </c>
      <c r="H21" s="415"/>
      <c r="I21" s="405">
        <v>3</v>
      </c>
      <c r="J21" s="257">
        <v>2</v>
      </c>
      <c r="K21" s="255"/>
      <c r="L21" s="258">
        <v>4</v>
      </c>
      <c r="M21" s="254">
        <v>0</v>
      </c>
      <c r="N21" s="255"/>
      <c r="O21" s="256">
        <v>4</v>
      </c>
      <c r="P21" s="257">
        <v>2</v>
      </c>
      <c r="Q21" s="256"/>
      <c r="R21" s="258">
        <v>4</v>
      </c>
      <c r="S21" s="254">
        <v>0</v>
      </c>
      <c r="T21" s="256"/>
      <c r="U21" s="256">
        <v>4</v>
      </c>
      <c r="V21" s="257">
        <v>1</v>
      </c>
      <c r="W21" s="255"/>
      <c r="X21" s="258">
        <v>4</v>
      </c>
      <c r="Y21" s="252"/>
      <c r="Z21" s="253"/>
      <c r="AA21" s="253"/>
      <c r="AB21" s="270">
        <v>2</v>
      </c>
      <c r="AC21" s="255"/>
      <c r="AD21" s="271">
        <v>4</v>
      </c>
      <c r="AE21" s="278">
        <v>4</v>
      </c>
      <c r="AF21" s="279"/>
      <c r="AG21" s="280">
        <v>1</v>
      </c>
      <c r="AH21" s="259">
        <v>0</v>
      </c>
      <c r="AI21" s="256"/>
      <c r="AJ21" s="258">
        <v>4</v>
      </c>
      <c r="AK21" s="405">
        <v>3</v>
      </c>
      <c r="AL21" s="415"/>
      <c r="AM21" s="406">
        <v>3</v>
      </c>
      <c r="AN21" s="540"/>
      <c r="AO21" s="591"/>
      <c r="AP21" s="581"/>
      <c r="AQ21" s="583"/>
      <c r="AR21" s="565"/>
    </row>
    <row r="22" spans="1:44" ht="12.75" customHeight="1">
      <c r="A22" s="592">
        <v>9</v>
      </c>
      <c r="B22" s="586" t="s">
        <v>47</v>
      </c>
      <c r="C22" s="588" t="s">
        <v>27</v>
      </c>
      <c r="D22" s="282"/>
      <c r="E22" s="275">
        <v>2</v>
      </c>
      <c r="F22" s="276"/>
      <c r="G22" s="242"/>
      <c r="H22" s="243">
        <v>0</v>
      </c>
      <c r="I22" s="244"/>
      <c r="J22" s="245"/>
      <c r="K22" s="243">
        <v>0</v>
      </c>
      <c r="L22" s="246"/>
      <c r="M22" s="242"/>
      <c r="N22" s="243">
        <v>0</v>
      </c>
      <c r="O22" s="244"/>
      <c r="P22" s="282"/>
      <c r="Q22" s="277">
        <v>2</v>
      </c>
      <c r="R22" s="276"/>
      <c r="S22" s="411"/>
      <c r="T22" s="413">
        <v>1</v>
      </c>
      <c r="U22" s="413"/>
      <c r="V22" s="245"/>
      <c r="W22" s="243">
        <v>0</v>
      </c>
      <c r="X22" s="246"/>
      <c r="Y22" s="408"/>
      <c r="Z22" s="275">
        <v>2</v>
      </c>
      <c r="AA22" s="277"/>
      <c r="AB22" s="240"/>
      <c r="AC22" s="241"/>
      <c r="AD22" s="241"/>
      <c r="AE22" s="274"/>
      <c r="AF22" s="275">
        <v>2</v>
      </c>
      <c r="AG22" s="276"/>
      <c r="AH22" s="294"/>
      <c r="AI22" s="292">
        <v>2</v>
      </c>
      <c r="AJ22" s="289"/>
      <c r="AK22" s="274"/>
      <c r="AL22" s="275">
        <v>2</v>
      </c>
      <c r="AM22" s="276"/>
      <c r="AN22" s="539">
        <f>SUM(E22+H22+K22+N22+Q22+T22+W22+Z22+AC22+AF22+AL22+AI22)</f>
        <v>13</v>
      </c>
      <c r="AO22" s="590">
        <f>SUM(D23+G23+J23+M23+P23+S23+V23+Y23+AB23+AE23+AK23+AH23)</f>
        <v>32</v>
      </c>
      <c r="AP22" s="580" t="s">
        <v>210</v>
      </c>
      <c r="AQ22" s="582">
        <f>SUM(F23+I23+L23+O23+R23+U23+X23+AA23+AD23+AG23+AM23+AJ23)</f>
        <v>23</v>
      </c>
      <c r="AR22" s="564">
        <v>5</v>
      </c>
    </row>
    <row r="23" spans="1:44" ht="12.75" customHeight="1">
      <c r="A23" s="593"/>
      <c r="B23" s="587"/>
      <c r="C23" s="589"/>
      <c r="D23" s="278">
        <v>4</v>
      </c>
      <c r="E23" s="279"/>
      <c r="F23" s="280">
        <v>1</v>
      </c>
      <c r="G23" s="272">
        <v>1</v>
      </c>
      <c r="H23" s="255"/>
      <c r="I23" s="256">
        <v>4</v>
      </c>
      <c r="J23" s="260">
        <v>0</v>
      </c>
      <c r="K23" s="255"/>
      <c r="L23" s="258">
        <v>4</v>
      </c>
      <c r="M23" s="272">
        <v>2</v>
      </c>
      <c r="N23" s="255"/>
      <c r="O23" s="256">
        <v>4</v>
      </c>
      <c r="P23" s="278">
        <v>4</v>
      </c>
      <c r="Q23" s="279"/>
      <c r="R23" s="280">
        <v>0</v>
      </c>
      <c r="S23" s="429">
        <v>3</v>
      </c>
      <c r="T23" s="415"/>
      <c r="U23" s="405">
        <v>3</v>
      </c>
      <c r="V23" s="260">
        <v>2</v>
      </c>
      <c r="W23" s="255"/>
      <c r="X23" s="258">
        <v>4</v>
      </c>
      <c r="Y23" s="409">
        <v>4</v>
      </c>
      <c r="Z23" s="279"/>
      <c r="AA23" s="277">
        <v>2</v>
      </c>
      <c r="AB23" s="252"/>
      <c r="AC23" s="253"/>
      <c r="AD23" s="253"/>
      <c r="AE23" s="274">
        <v>4</v>
      </c>
      <c r="AF23" s="279"/>
      <c r="AG23" s="276">
        <v>0</v>
      </c>
      <c r="AH23" s="296">
        <v>4</v>
      </c>
      <c r="AI23" s="281"/>
      <c r="AJ23" s="280">
        <v>0</v>
      </c>
      <c r="AK23" s="274">
        <v>4</v>
      </c>
      <c r="AL23" s="275"/>
      <c r="AM23" s="276">
        <v>1</v>
      </c>
      <c r="AN23" s="540"/>
      <c r="AO23" s="591"/>
      <c r="AP23" s="581"/>
      <c r="AQ23" s="583"/>
      <c r="AR23" s="565"/>
    </row>
    <row r="24" spans="1:44" ht="12.75" customHeight="1">
      <c r="A24" s="592">
        <v>10</v>
      </c>
      <c r="B24" s="584" t="s">
        <v>45</v>
      </c>
      <c r="C24" s="588" t="s">
        <v>38</v>
      </c>
      <c r="D24" s="267"/>
      <c r="E24" s="265">
        <v>0</v>
      </c>
      <c r="F24" s="249"/>
      <c r="G24" s="273"/>
      <c r="H24" s="265">
        <v>0</v>
      </c>
      <c r="I24" s="248"/>
      <c r="J24" s="267"/>
      <c r="K24" s="265">
        <v>0</v>
      </c>
      <c r="L24" s="249"/>
      <c r="M24" s="273"/>
      <c r="N24" s="265">
        <v>0</v>
      </c>
      <c r="O24" s="248"/>
      <c r="P24" s="267"/>
      <c r="Q24" s="265">
        <v>0</v>
      </c>
      <c r="R24" s="249"/>
      <c r="S24" s="273"/>
      <c r="T24" s="265">
        <v>0</v>
      </c>
      <c r="U24" s="248"/>
      <c r="V24" s="267"/>
      <c r="W24" s="265">
        <v>0</v>
      </c>
      <c r="X24" s="249"/>
      <c r="Y24" s="273"/>
      <c r="Z24" s="265">
        <v>0</v>
      </c>
      <c r="AA24" s="248"/>
      <c r="AB24" s="264"/>
      <c r="AC24" s="244">
        <v>0</v>
      </c>
      <c r="AD24" s="244"/>
      <c r="AE24" s="240"/>
      <c r="AF24" s="241"/>
      <c r="AG24" s="241"/>
      <c r="AH24" s="244"/>
      <c r="AI24" s="244">
        <v>0</v>
      </c>
      <c r="AJ24" s="244"/>
      <c r="AK24" s="294"/>
      <c r="AL24" s="288">
        <v>2</v>
      </c>
      <c r="AM24" s="289"/>
      <c r="AN24" s="539">
        <f>SUM(E24+H24+K24+N24+Q24+T24+W24+Z24+AC24+AF24+AL24+AI24)</f>
        <v>2</v>
      </c>
      <c r="AO24" s="590">
        <f>SUM(D25+G25+J25+M25+P25+S25+V25+Y25+AB25+AE25+AK25+AH25)</f>
        <v>12</v>
      </c>
      <c r="AP24" s="580" t="s">
        <v>210</v>
      </c>
      <c r="AQ24" s="582">
        <f>SUM(F25+I25+L25+O25+R25+U25+X25+AA25+AD25+AG25+AM25+AJ25)</f>
        <v>42</v>
      </c>
      <c r="AR24" s="564">
        <v>12</v>
      </c>
    </row>
    <row r="25" spans="1:44" ht="12.75" customHeight="1">
      <c r="A25" s="593"/>
      <c r="B25" s="585"/>
      <c r="C25" s="589"/>
      <c r="D25" s="260">
        <v>2</v>
      </c>
      <c r="E25" s="255"/>
      <c r="F25" s="258">
        <v>4</v>
      </c>
      <c r="G25" s="272">
        <v>1</v>
      </c>
      <c r="H25" s="255"/>
      <c r="I25" s="256">
        <v>4</v>
      </c>
      <c r="J25" s="260">
        <v>1</v>
      </c>
      <c r="K25" s="255"/>
      <c r="L25" s="258">
        <v>4</v>
      </c>
      <c r="M25" s="272">
        <v>0</v>
      </c>
      <c r="N25" s="255"/>
      <c r="O25" s="256">
        <v>4</v>
      </c>
      <c r="P25" s="260">
        <v>0</v>
      </c>
      <c r="Q25" s="255"/>
      <c r="R25" s="258">
        <v>4</v>
      </c>
      <c r="S25" s="272">
        <v>1</v>
      </c>
      <c r="T25" s="255"/>
      <c r="U25" s="256">
        <v>4</v>
      </c>
      <c r="V25" s="260">
        <v>1</v>
      </c>
      <c r="W25" s="255"/>
      <c r="X25" s="258">
        <v>4</v>
      </c>
      <c r="Y25" s="272">
        <v>1</v>
      </c>
      <c r="Z25" s="255"/>
      <c r="AA25" s="256">
        <v>4</v>
      </c>
      <c r="AB25" s="259">
        <v>0</v>
      </c>
      <c r="AC25" s="255"/>
      <c r="AD25" s="256">
        <v>4</v>
      </c>
      <c r="AE25" s="252"/>
      <c r="AF25" s="253"/>
      <c r="AG25" s="253"/>
      <c r="AH25" s="244">
        <v>1</v>
      </c>
      <c r="AI25" s="244"/>
      <c r="AJ25" s="244">
        <v>4</v>
      </c>
      <c r="AK25" s="296">
        <v>4</v>
      </c>
      <c r="AL25" s="279"/>
      <c r="AM25" s="280">
        <v>2</v>
      </c>
      <c r="AN25" s="540"/>
      <c r="AO25" s="591"/>
      <c r="AP25" s="581"/>
      <c r="AQ25" s="583"/>
      <c r="AR25" s="565"/>
    </row>
    <row r="26" spans="1:44" ht="12.75" customHeight="1">
      <c r="A26" s="592">
        <v>11</v>
      </c>
      <c r="B26" s="584" t="s">
        <v>45</v>
      </c>
      <c r="C26" s="588" t="s">
        <v>211</v>
      </c>
      <c r="D26" s="267"/>
      <c r="E26" s="265">
        <v>0</v>
      </c>
      <c r="F26" s="249"/>
      <c r="G26" s="273"/>
      <c r="H26" s="265">
        <v>0</v>
      </c>
      <c r="I26" s="248"/>
      <c r="J26" s="267"/>
      <c r="K26" s="265">
        <v>0</v>
      </c>
      <c r="L26" s="249"/>
      <c r="M26" s="273"/>
      <c r="N26" s="265">
        <v>0</v>
      </c>
      <c r="O26" s="248"/>
      <c r="P26" s="423"/>
      <c r="Q26" s="424">
        <v>1</v>
      </c>
      <c r="R26" s="403"/>
      <c r="S26" s="273"/>
      <c r="T26" s="265">
        <v>0</v>
      </c>
      <c r="U26" s="248"/>
      <c r="V26" s="423"/>
      <c r="W26" s="424">
        <v>1</v>
      </c>
      <c r="X26" s="403"/>
      <c r="Y26" s="410"/>
      <c r="Z26" s="288">
        <v>2</v>
      </c>
      <c r="AA26" s="292"/>
      <c r="AB26" s="264"/>
      <c r="AC26" s="244">
        <v>0</v>
      </c>
      <c r="AD26" s="244"/>
      <c r="AE26" s="286"/>
      <c r="AF26" s="277">
        <v>2</v>
      </c>
      <c r="AG26" s="277"/>
      <c r="AH26" s="240"/>
      <c r="AI26" s="241"/>
      <c r="AJ26" s="241"/>
      <c r="AK26" s="250"/>
      <c r="AL26" s="265">
        <v>0</v>
      </c>
      <c r="AM26" s="249"/>
      <c r="AN26" s="539">
        <f>SUM(E26+H26+K26+N26+Q26+T26+W26+Z26+AC26+AF26+AL26+AI26)</f>
        <v>6</v>
      </c>
      <c r="AO26" s="590">
        <f>SUM(D27+G27+J27+M27+P27+S27+V27+Y27+AB27+AE27+AK27+AH27)</f>
        <v>22</v>
      </c>
      <c r="AP26" s="580" t="s">
        <v>210</v>
      </c>
      <c r="AQ26" s="582">
        <f>SUM(F27+I27+L27+O27+R27+U27+X27+AA27+AD27+AG27+AM27+AJ27)</f>
        <v>35</v>
      </c>
      <c r="AR26" s="564">
        <v>9</v>
      </c>
    </row>
    <row r="27" spans="1:44" ht="12.75" customHeight="1">
      <c r="A27" s="593"/>
      <c r="B27" s="585"/>
      <c r="C27" s="589"/>
      <c r="D27" s="260">
        <v>1</v>
      </c>
      <c r="E27" s="255"/>
      <c r="F27" s="258">
        <v>4</v>
      </c>
      <c r="G27" s="272">
        <v>2</v>
      </c>
      <c r="H27" s="255"/>
      <c r="I27" s="256">
        <v>4</v>
      </c>
      <c r="J27" s="260">
        <v>2</v>
      </c>
      <c r="K27" s="255"/>
      <c r="L27" s="258">
        <v>4</v>
      </c>
      <c r="M27" s="272">
        <v>1</v>
      </c>
      <c r="N27" s="255"/>
      <c r="O27" s="256">
        <v>4</v>
      </c>
      <c r="P27" s="419">
        <v>3</v>
      </c>
      <c r="Q27" s="415"/>
      <c r="R27" s="406">
        <v>3</v>
      </c>
      <c r="S27" s="272">
        <v>2</v>
      </c>
      <c r="T27" s="255"/>
      <c r="U27" s="256">
        <v>4</v>
      </c>
      <c r="V27" s="419">
        <v>3</v>
      </c>
      <c r="W27" s="415"/>
      <c r="X27" s="406">
        <v>3</v>
      </c>
      <c r="Y27" s="409">
        <v>4</v>
      </c>
      <c r="Z27" s="279"/>
      <c r="AA27" s="281">
        <v>0</v>
      </c>
      <c r="AB27" s="259">
        <v>0</v>
      </c>
      <c r="AC27" s="255"/>
      <c r="AD27" s="256">
        <v>4</v>
      </c>
      <c r="AE27" s="296">
        <v>4</v>
      </c>
      <c r="AF27" s="279"/>
      <c r="AG27" s="281">
        <v>1</v>
      </c>
      <c r="AH27" s="252"/>
      <c r="AI27" s="253"/>
      <c r="AJ27" s="253"/>
      <c r="AK27" s="259">
        <v>0</v>
      </c>
      <c r="AL27" s="255"/>
      <c r="AM27" s="258">
        <v>4</v>
      </c>
      <c r="AN27" s="540"/>
      <c r="AO27" s="591"/>
      <c r="AP27" s="581"/>
      <c r="AQ27" s="583"/>
      <c r="AR27" s="565"/>
    </row>
    <row r="28" spans="1:44" ht="12.75" customHeight="1">
      <c r="A28" s="592">
        <v>12</v>
      </c>
      <c r="B28" s="584" t="s">
        <v>45</v>
      </c>
      <c r="C28" s="588" t="s">
        <v>30</v>
      </c>
      <c r="D28" s="423"/>
      <c r="E28" s="424">
        <v>1</v>
      </c>
      <c r="F28" s="403"/>
      <c r="G28" s="430"/>
      <c r="H28" s="424">
        <v>1</v>
      </c>
      <c r="I28" s="402"/>
      <c r="J28" s="423"/>
      <c r="K28" s="424">
        <v>1</v>
      </c>
      <c r="L28" s="403"/>
      <c r="M28" s="430"/>
      <c r="N28" s="424">
        <v>1</v>
      </c>
      <c r="O28" s="402"/>
      <c r="P28" s="295"/>
      <c r="Q28" s="288">
        <v>2</v>
      </c>
      <c r="R28" s="289"/>
      <c r="S28" s="410"/>
      <c r="T28" s="288">
        <v>2</v>
      </c>
      <c r="U28" s="292"/>
      <c r="V28" s="267"/>
      <c r="W28" s="265">
        <v>0</v>
      </c>
      <c r="X28" s="249"/>
      <c r="Y28" s="430"/>
      <c r="Z28" s="424">
        <v>1</v>
      </c>
      <c r="AA28" s="402"/>
      <c r="AB28" s="264"/>
      <c r="AC28" s="244">
        <v>0</v>
      </c>
      <c r="AD28" s="244"/>
      <c r="AE28" s="264"/>
      <c r="AF28" s="244">
        <v>0</v>
      </c>
      <c r="AG28" s="244"/>
      <c r="AH28" s="294"/>
      <c r="AI28" s="292">
        <v>2</v>
      </c>
      <c r="AJ28" s="289"/>
      <c r="AK28" s="240"/>
      <c r="AL28" s="241"/>
      <c r="AM28" s="241"/>
      <c r="AN28" s="539">
        <f>SUM(E28+H28+K28+N28+Q28+T28+W28+Z28+AC28+AF28+AL28+AI28)</f>
        <v>11</v>
      </c>
      <c r="AO28" s="590">
        <f>SUM(D29+G29+J29+M29+P29+S29+V29+Y29+AB29+AE29+AK29+AH29)</f>
        <v>32</v>
      </c>
      <c r="AP28" s="580" t="s">
        <v>210</v>
      </c>
      <c r="AQ28" s="582">
        <f>SUM(F29+I29+L29+O29+R29+U29+X29+AA29+AD29+AG29+AM29+AJ29)</f>
        <v>30</v>
      </c>
      <c r="AR28" s="564">
        <v>7</v>
      </c>
    </row>
    <row r="29" spans="1:44" ht="13.5" customHeight="1">
      <c r="A29" s="593"/>
      <c r="B29" s="585"/>
      <c r="C29" s="589"/>
      <c r="D29" s="419">
        <v>3</v>
      </c>
      <c r="E29" s="415"/>
      <c r="F29" s="406">
        <v>3</v>
      </c>
      <c r="G29" s="429">
        <v>3</v>
      </c>
      <c r="H29" s="415"/>
      <c r="I29" s="405">
        <v>3</v>
      </c>
      <c r="J29" s="419">
        <v>3</v>
      </c>
      <c r="K29" s="415"/>
      <c r="L29" s="406">
        <v>3</v>
      </c>
      <c r="M29" s="429">
        <v>3</v>
      </c>
      <c r="N29" s="415"/>
      <c r="O29" s="405">
        <v>3</v>
      </c>
      <c r="P29" s="278">
        <v>4</v>
      </c>
      <c r="Q29" s="279"/>
      <c r="R29" s="280">
        <v>1</v>
      </c>
      <c r="S29" s="409">
        <v>4</v>
      </c>
      <c r="T29" s="279"/>
      <c r="U29" s="281">
        <v>2</v>
      </c>
      <c r="V29" s="260">
        <v>2</v>
      </c>
      <c r="W29" s="255"/>
      <c r="X29" s="258">
        <v>4</v>
      </c>
      <c r="Y29" s="429">
        <v>3</v>
      </c>
      <c r="Z29" s="415"/>
      <c r="AA29" s="405">
        <v>3</v>
      </c>
      <c r="AB29" s="259">
        <v>1</v>
      </c>
      <c r="AC29" s="255"/>
      <c r="AD29" s="256">
        <v>4</v>
      </c>
      <c r="AE29" s="259">
        <v>2</v>
      </c>
      <c r="AF29" s="255"/>
      <c r="AG29" s="256">
        <v>4</v>
      </c>
      <c r="AH29" s="296">
        <v>4</v>
      </c>
      <c r="AI29" s="281"/>
      <c r="AJ29" s="280">
        <v>0</v>
      </c>
      <c r="AK29" s="252"/>
      <c r="AL29" s="253"/>
      <c r="AM29" s="253"/>
      <c r="AN29" s="540"/>
      <c r="AO29" s="591"/>
      <c r="AP29" s="581"/>
      <c r="AQ29" s="583"/>
      <c r="AR29" s="565"/>
    </row>
    <row r="30" spans="41:43" ht="12.75">
      <c r="AO30" s="233">
        <v>347</v>
      </c>
      <c r="AQ30" s="233">
        <v>347</v>
      </c>
    </row>
    <row r="31" spans="1:248" ht="12.75">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2"/>
      <c r="AM31" s="122"/>
      <c r="AN31" s="122"/>
      <c r="AO31" s="122"/>
      <c r="AP31" s="122"/>
      <c r="AQ31" s="122"/>
      <c r="AR31" s="122"/>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c r="EW31" s="121"/>
      <c r="EX31" s="121"/>
      <c r="EY31" s="121"/>
      <c r="EZ31" s="121"/>
      <c r="FA31" s="121"/>
      <c r="FB31" s="121"/>
      <c r="FC31" s="121"/>
      <c r="FD31" s="121"/>
      <c r="FE31" s="121"/>
      <c r="FF31" s="121"/>
      <c r="FG31" s="121"/>
      <c r="FH31" s="121"/>
      <c r="FI31" s="121"/>
      <c r="FJ31" s="121"/>
      <c r="FK31" s="121"/>
      <c r="FL31" s="121"/>
      <c r="FM31" s="121"/>
      <c r="FN31" s="121"/>
      <c r="FO31" s="121"/>
      <c r="FP31" s="121"/>
      <c r="FQ31" s="121"/>
      <c r="FR31" s="121"/>
      <c r="FS31" s="121"/>
      <c r="FT31" s="121"/>
      <c r="FU31" s="121"/>
      <c r="FV31" s="121"/>
      <c r="FW31" s="121"/>
      <c r="FX31" s="121"/>
      <c r="FY31" s="121"/>
      <c r="FZ31" s="121"/>
      <c r="GA31" s="121"/>
      <c r="GB31" s="121"/>
      <c r="GC31" s="121"/>
      <c r="GD31" s="121"/>
      <c r="GE31" s="121"/>
      <c r="GF31" s="121"/>
      <c r="GG31" s="121"/>
      <c r="GH31" s="121"/>
      <c r="GI31" s="121"/>
      <c r="GJ31" s="121"/>
      <c r="GK31" s="121"/>
      <c r="GL31" s="121"/>
      <c r="GM31" s="121"/>
      <c r="GN31" s="121"/>
      <c r="GO31" s="121"/>
      <c r="GP31" s="121"/>
      <c r="GQ31" s="121"/>
      <c r="GR31" s="121"/>
      <c r="GS31" s="121"/>
      <c r="GT31" s="121"/>
      <c r="GU31" s="121"/>
      <c r="GV31" s="121"/>
      <c r="GW31" s="121"/>
      <c r="GX31" s="121"/>
      <c r="GY31" s="121"/>
      <c r="GZ31" s="121"/>
      <c r="HA31" s="121"/>
      <c r="HB31" s="121"/>
      <c r="HC31" s="121"/>
      <c r="HD31" s="121"/>
      <c r="HE31" s="121"/>
      <c r="HF31" s="121"/>
      <c r="HG31" s="121"/>
      <c r="HH31" s="121"/>
      <c r="HI31" s="121"/>
      <c r="HJ31" s="121"/>
      <c r="HK31" s="121"/>
      <c r="HL31" s="121"/>
      <c r="HM31" s="121"/>
      <c r="HN31" s="121"/>
      <c r="HO31" s="121"/>
      <c r="HP31" s="121"/>
      <c r="HQ31" s="121"/>
      <c r="HR31" s="121"/>
      <c r="HS31" s="121"/>
      <c r="HT31" s="121"/>
      <c r="HU31" s="121"/>
      <c r="HV31" s="121"/>
      <c r="HW31" s="121"/>
      <c r="HX31" s="121"/>
      <c r="HY31" s="121"/>
      <c r="HZ31" s="121"/>
      <c r="IA31" s="121"/>
      <c r="IB31" s="121"/>
      <c r="IC31" s="121"/>
      <c r="ID31" s="121"/>
      <c r="IE31" s="121"/>
      <c r="IF31" s="121"/>
      <c r="IG31" s="121"/>
      <c r="IH31" s="121"/>
      <c r="II31" s="121"/>
      <c r="IJ31" s="121"/>
      <c r="IK31" s="121"/>
      <c r="IL31" s="121"/>
      <c r="IM31" s="121"/>
      <c r="IN31" s="121"/>
    </row>
    <row r="32" spans="1:248" ht="12.75">
      <c r="A32" s="120"/>
      <c r="B32" s="121"/>
      <c r="C32" s="121"/>
      <c r="D32" s="121"/>
      <c r="E32" s="121"/>
      <c r="F32" s="121"/>
      <c r="G32" s="121"/>
      <c r="H32" s="122"/>
      <c r="I32" s="123"/>
      <c r="J32" s="124"/>
      <c r="K32" s="122"/>
      <c r="L32" s="123"/>
      <c r="M32" s="124"/>
      <c r="N32" s="122"/>
      <c r="O32" s="123"/>
      <c r="P32" s="124"/>
      <c r="Q32" s="122"/>
      <c r="R32" s="123"/>
      <c r="S32" s="124"/>
      <c r="T32" s="122"/>
      <c r="U32" s="123"/>
      <c r="V32" s="124"/>
      <c r="W32" s="122"/>
      <c r="X32" s="123"/>
      <c r="Y32" s="124"/>
      <c r="Z32" s="124"/>
      <c r="AA32" s="123"/>
      <c r="AB32" s="123"/>
      <c r="AC32" s="123"/>
      <c r="AD32" s="123"/>
      <c r="AE32" s="123"/>
      <c r="AF32" s="123"/>
      <c r="AG32" s="123"/>
      <c r="AH32" s="123"/>
      <c r="AI32" s="123"/>
      <c r="AJ32" s="123"/>
      <c r="AK32" s="123"/>
      <c r="AL32" s="122"/>
      <c r="AM32" s="122"/>
      <c r="AN32" s="122"/>
      <c r="AO32" s="122"/>
      <c r="AP32" s="122"/>
      <c r="AQ32" s="122"/>
      <c r="AR32" s="122"/>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c r="EB32" s="125"/>
      <c r="EC32" s="125"/>
      <c r="ED32" s="125"/>
      <c r="EE32" s="125"/>
      <c r="EF32" s="125"/>
      <c r="EG32" s="125"/>
      <c r="EH32" s="125"/>
      <c r="EI32" s="125"/>
      <c r="EJ32" s="125"/>
      <c r="EK32" s="125"/>
      <c r="EL32" s="125"/>
      <c r="EM32" s="125"/>
      <c r="EN32" s="125"/>
      <c r="EO32" s="125"/>
      <c r="EP32" s="125"/>
      <c r="EQ32" s="125"/>
      <c r="ER32" s="125"/>
      <c r="ES32" s="125"/>
      <c r="ET32" s="125"/>
      <c r="EU32" s="125"/>
      <c r="EV32" s="125"/>
      <c r="EW32" s="125"/>
      <c r="EX32" s="125"/>
      <c r="EY32" s="125"/>
      <c r="EZ32" s="125"/>
      <c r="FA32" s="125"/>
      <c r="FB32" s="125"/>
      <c r="FC32" s="125"/>
      <c r="FD32" s="125"/>
      <c r="FE32" s="125"/>
      <c r="FF32" s="125"/>
      <c r="FG32" s="125"/>
      <c r="FH32" s="125"/>
      <c r="FI32" s="125"/>
      <c r="FJ32" s="125"/>
      <c r="FK32" s="125"/>
      <c r="FL32" s="125"/>
      <c r="FM32" s="125"/>
      <c r="FN32" s="125"/>
      <c r="FO32" s="125"/>
      <c r="FP32" s="125"/>
      <c r="FQ32" s="125"/>
      <c r="FR32" s="125"/>
      <c r="FS32" s="125"/>
      <c r="FT32" s="125"/>
      <c r="FU32" s="125"/>
      <c r="FV32" s="125"/>
      <c r="FW32" s="125"/>
      <c r="FX32" s="125"/>
      <c r="FY32" s="125"/>
      <c r="FZ32" s="126"/>
      <c r="GA32" s="126"/>
      <c r="GB32" s="126"/>
      <c r="GC32" s="126"/>
      <c r="GD32" s="126"/>
      <c r="GE32" s="126"/>
      <c r="GF32" s="126"/>
      <c r="GG32" s="126"/>
      <c r="GH32" s="126"/>
      <c r="GI32" s="126"/>
      <c r="GJ32" s="126"/>
      <c r="GK32" s="126"/>
      <c r="GL32" s="126"/>
      <c r="GM32" s="126"/>
      <c r="GN32" s="126"/>
      <c r="GO32" s="126"/>
      <c r="GP32" s="126"/>
      <c r="GQ32" s="126"/>
      <c r="GR32" s="126"/>
      <c r="GS32" s="126"/>
      <c r="GT32" s="126"/>
      <c r="GU32" s="126"/>
      <c r="GV32" s="126"/>
      <c r="GW32" s="126"/>
      <c r="GX32" s="126"/>
      <c r="GY32" s="126"/>
      <c r="GZ32" s="126"/>
      <c r="HA32" s="126"/>
      <c r="HB32" s="126"/>
      <c r="HC32" s="126"/>
      <c r="HD32" s="126"/>
      <c r="HE32" s="126"/>
      <c r="HF32" s="126"/>
      <c r="HG32" s="126"/>
      <c r="HH32" s="126"/>
      <c r="HI32" s="126"/>
      <c r="HJ32" s="126"/>
      <c r="HK32" s="126"/>
      <c r="HL32" s="126"/>
      <c r="HM32" s="126"/>
      <c r="HN32" s="126"/>
      <c r="HO32" s="126"/>
      <c r="HP32" s="126"/>
      <c r="HQ32" s="126"/>
      <c r="HR32" s="126"/>
      <c r="HS32" s="126"/>
      <c r="HT32" s="126"/>
      <c r="HU32" s="126"/>
      <c r="HV32" s="126"/>
      <c r="HW32" s="126"/>
      <c r="HX32" s="126"/>
      <c r="HY32" s="126"/>
      <c r="HZ32" s="126"/>
      <c r="IA32" s="126"/>
      <c r="IB32" s="126"/>
      <c r="IC32" s="126"/>
      <c r="ID32" s="126"/>
      <c r="IE32" s="126"/>
      <c r="IF32" s="126"/>
      <c r="IG32" s="126"/>
      <c r="IH32" s="126"/>
      <c r="II32" s="126"/>
      <c r="IJ32" s="126"/>
      <c r="IK32" s="126"/>
      <c r="IL32" s="126"/>
      <c r="IM32" s="126"/>
      <c r="IN32" s="126"/>
    </row>
    <row r="33" spans="1:248" ht="12.75">
      <c r="A33" s="120"/>
      <c r="B33" s="121"/>
      <c r="C33" s="121"/>
      <c r="D33" s="121"/>
      <c r="E33" s="121"/>
      <c r="F33" s="121"/>
      <c r="G33" s="121"/>
      <c r="H33" s="122"/>
      <c r="I33" s="121"/>
      <c r="J33" s="124"/>
      <c r="K33" s="122"/>
      <c r="L33" s="123"/>
      <c r="M33" s="124"/>
      <c r="N33" s="122"/>
      <c r="O33" s="123"/>
      <c r="P33" s="124"/>
      <c r="Q33" s="122"/>
      <c r="R33" s="123"/>
      <c r="S33" s="124"/>
      <c r="T33" s="122"/>
      <c r="U33" s="123"/>
      <c r="V33" s="124"/>
      <c r="W33" s="122"/>
      <c r="X33" s="123"/>
      <c r="Y33" s="124"/>
      <c r="Z33" s="124"/>
      <c r="AA33" s="123"/>
      <c r="AB33" s="123"/>
      <c r="AC33" s="123"/>
      <c r="AD33" s="123"/>
      <c r="AE33" s="123"/>
      <c r="AF33" s="123"/>
      <c r="AG33" s="123"/>
      <c r="AH33" s="123"/>
      <c r="AI33" s="123"/>
      <c r="AJ33" s="123"/>
      <c r="AK33" s="123"/>
      <c r="AL33" s="122"/>
      <c r="AM33" s="122"/>
      <c r="AN33" s="122"/>
      <c r="AO33" s="122"/>
      <c r="AP33" s="122"/>
      <c r="AQ33" s="122"/>
      <c r="AR33" s="122"/>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125"/>
      <c r="EA33" s="125"/>
      <c r="EB33" s="125"/>
      <c r="EC33" s="125"/>
      <c r="ED33" s="125"/>
      <c r="EE33" s="125"/>
      <c r="EF33" s="125"/>
      <c r="EG33" s="125"/>
      <c r="EH33" s="125"/>
      <c r="EI33" s="125"/>
      <c r="EJ33" s="125"/>
      <c r="EK33" s="125"/>
      <c r="EL33" s="125"/>
      <c r="EM33" s="125"/>
      <c r="EN33" s="125"/>
      <c r="EO33" s="125"/>
      <c r="EP33" s="125"/>
      <c r="EQ33" s="125"/>
      <c r="ER33" s="125"/>
      <c r="ES33" s="125"/>
      <c r="ET33" s="125"/>
      <c r="EU33" s="125"/>
      <c r="EV33" s="125"/>
      <c r="EW33" s="125"/>
      <c r="EX33" s="125"/>
      <c r="EY33" s="125"/>
      <c r="EZ33" s="125"/>
      <c r="FA33" s="125"/>
      <c r="FB33" s="125"/>
      <c r="FC33" s="125"/>
      <c r="FD33" s="125"/>
      <c r="FE33" s="125"/>
      <c r="FF33" s="125"/>
      <c r="FG33" s="125"/>
      <c r="FH33" s="125"/>
      <c r="FI33" s="125"/>
      <c r="FJ33" s="125"/>
      <c r="FK33" s="125"/>
      <c r="FL33" s="125"/>
      <c r="FM33" s="125"/>
      <c r="FN33" s="125"/>
      <c r="FO33" s="125"/>
      <c r="FP33" s="125"/>
      <c r="FQ33" s="125"/>
      <c r="FR33" s="125"/>
      <c r="FS33" s="125"/>
      <c r="FT33" s="125"/>
      <c r="FU33" s="125"/>
      <c r="FV33" s="125"/>
      <c r="FW33" s="125"/>
      <c r="FX33" s="125"/>
      <c r="FY33" s="125"/>
      <c r="FZ33" s="126"/>
      <c r="GA33" s="126"/>
      <c r="GB33" s="126"/>
      <c r="GC33" s="126"/>
      <c r="GD33" s="126"/>
      <c r="GE33" s="126"/>
      <c r="GF33" s="126"/>
      <c r="GG33" s="126"/>
      <c r="GH33" s="126"/>
      <c r="GI33" s="126"/>
      <c r="GJ33" s="126"/>
      <c r="GK33" s="126"/>
      <c r="GL33" s="126"/>
      <c r="GM33" s="126"/>
      <c r="GN33" s="126"/>
      <c r="GO33" s="126"/>
      <c r="GP33" s="126"/>
      <c r="GQ33" s="126"/>
      <c r="GR33" s="126"/>
      <c r="GS33" s="126"/>
      <c r="GT33" s="126"/>
      <c r="GU33" s="126"/>
      <c r="GV33" s="126"/>
      <c r="GW33" s="126"/>
      <c r="GX33" s="126"/>
      <c r="GY33" s="126"/>
      <c r="GZ33" s="126"/>
      <c r="HA33" s="126"/>
      <c r="HB33" s="126"/>
      <c r="HC33" s="126"/>
      <c r="HD33" s="126"/>
      <c r="HE33" s="126"/>
      <c r="HF33" s="126"/>
      <c r="HG33" s="126"/>
      <c r="HH33" s="126"/>
      <c r="HI33" s="126"/>
      <c r="HJ33" s="126"/>
      <c r="HK33" s="126"/>
      <c r="HL33" s="126"/>
      <c r="HM33" s="126"/>
      <c r="HN33" s="126"/>
      <c r="HO33" s="126"/>
      <c r="HP33" s="126"/>
      <c r="HQ33" s="126"/>
      <c r="HR33" s="126"/>
      <c r="HS33" s="126"/>
      <c r="HT33" s="126"/>
      <c r="HU33" s="126"/>
      <c r="HV33" s="126"/>
      <c r="HW33" s="126"/>
      <c r="HX33" s="126"/>
      <c r="HY33" s="126"/>
      <c r="HZ33" s="126"/>
      <c r="IA33" s="126"/>
      <c r="IB33" s="126"/>
      <c r="IC33" s="126"/>
      <c r="ID33" s="126"/>
      <c r="IE33" s="126"/>
      <c r="IF33" s="126"/>
      <c r="IG33" s="126"/>
      <c r="IH33" s="126"/>
      <c r="II33" s="126"/>
      <c r="IJ33" s="126"/>
      <c r="IK33" s="126"/>
      <c r="IL33" s="126"/>
      <c r="IM33" s="126"/>
      <c r="IN33" s="126"/>
    </row>
    <row r="34" spans="1:248" ht="12.75">
      <c r="A34" s="120"/>
      <c r="B34" s="121"/>
      <c r="C34" s="121"/>
      <c r="D34" s="121"/>
      <c r="E34" s="121"/>
      <c r="F34" s="121"/>
      <c r="G34" s="121"/>
      <c r="H34" s="122"/>
      <c r="I34" s="123"/>
      <c r="J34" s="124"/>
      <c r="K34" s="122"/>
      <c r="L34" s="123"/>
      <c r="M34" s="124"/>
      <c r="N34" s="122"/>
      <c r="O34" s="123"/>
      <c r="P34" s="124"/>
      <c r="Q34" s="122"/>
      <c r="R34" s="123"/>
      <c r="S34" s="124"/>
      <c r="T34" s="122"/>
      <c r="U34" s="123"/>
      <c r="V34" s="124"/>
      <c r="W34" s="122"/>
      <c r="X34" s="123"/>
      <c r="Y34" s="124"/>
      <c r="Z34" s="124"/>
      <c r="AA34" s="123"/>
      <c r="AB34" s="123"/>
      <c r="AC34" s="123"/>
      <c r="AD34" s="123"/>
      <c r="AE34" s="123"/>
      <c r="AF34" s="123"/>
      <c r="AG34" s="123"/>
      <c r="AH34" s="123"/>
      <c r="AI34" s="123"/>
      <c r="AJ34" s="123"/>
      <c r="AK34" s="123"/>
      <c r="AL34" s="122"/>
      <c r="AM34" s="122"/>
      <c r="AN34" s="122"/>
      <c r="AO34" s="122"/>
      <c r="AP34" s="122"/>
      <c r="AQ34" s="122"/>
      <c r="AR34" s="122"/>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6"/>
      <c r="GA34" s="126"/>
      <c r="GB34" s="126"/>
      <c r="GC34" s="126"/>
      <c r="GD34" s="126"/>
      <c r="GE34" s="126"/>
      <c r="GF34" s="126"/>
      <c r="GG34" s="126"/>
      <c r="GH34" s="126"/>
      <c r="GI34" s="126"/>
      <c r="GJ34" s="126"/>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row>
    <row r="35" spans="1:248" ht="12.75">
      <c r="A35" s="120"/>
      <c r="B35" s="121"/>
      <c r="C35" s="121"/>
      <c r="D35" s="121"/>
      <c r="E35" s="121"/>
      <c r="F35" s="121"/>
      <c r="G35" s="121"/>
      <c r="H35" s="122"/>
      <c r="I35" s="123"/>
      <c r="J35" s="124"/>
      <c r="K35" s="122"/>
      <c r="L35" s="123"/>
      <c r="M35" s="124"/>
      <c r="N35" s="122"/>
      <c r="O35" s="123"/>
      <c r="P35" s="124"/>
      <c r="Q35" s="122"/>
      <c r="R35" s="123"/>
      <c r="S35" s="124"/>
      <c r="T35" s="122"/>
      <c r="U35" s="123"/>
      <c r="V35" s="124"/>
      <c r="W35" s="122"/>
      <c r="X35" s="123"/>
      <c r="Y35" s="124"/>
      <c r="Z35" s="124"/>
      <c r="AA35" s="123"/>
      <c r="AB35" s="123"/>
      <c r="AC35" s="123"/>
      <c r="AD35" s="123"/>
      <c r="AE35" s="123"/>
      <c r="AF35" s="123"/>
      <c r="AG35" s="123"/>
      <c r="AH35" s="123"/>
      <c r="AI35" s="123"/>
      <c r="AJ35" s="123"/>
      <c r="AK35" s="123"/>
      <c r="AL35" s="122"/>
      <c r="AM35" s="122"/>
      <c r="AN35" s="122"/>
      <c r="AO35" s="122"/>
      <c r="AP35" s="122"/>
      <c r="AQ35" s="122"/>
      <c r="AR35" s="122"/>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6"/>
      <c r="GA35" s="126"/>
      <c r="GB35" s="126"/>
      <c r="GC35" s="126"/>
      <c r="GD35" s="126"/>
      <c r="GE35" s="126"/>
      <c r="GF35" s="126"/>
      <c r="GG35" s="126"/>
      <c r="GH35" s="126"/>
      <c r="GI35" s="126"/>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row>
    <row r="36" spans="1:248" ht="12.75">
      <c r="A36" s="127"/>
      <c r="B36" s="127"/>
      <c r="C36" s="127" t="s">
        <v>49</v>
      </c>
      <c r="D36" s="128"/>
      <c r="E36" s="128"/>
      <c r="F36" s="128"/>
      <c r="G36" s="128"/>
      <c r="H36" s="128"/>
      <c r="I36" s="128"/>
      <c r="J36" s="128"/>
      <c r="K36" s="128"/>
      <c r="L36" s="128"/>
      <c r="M36" s="124"/>
      <c r="N36" s="122"/>
      <c r="O36" s="123"/>
      <c r="P36" s="124"/>
      <c r="Q36" s="122"/>
      <c r="R36" s="123"/>
      <c r="S36" s="124"/>
      <c r="T36" s="122"/>
      <c r="U36" s="123"/>
      <c r="V36" s="122"/>
      <c r="W36" s="122"/>
      <c r="X36" s="123"/>
      <c r="Y36" s="124"/>
      <c r="Z36" s="122"/>
      <c r="AA36" s="123"/>
      <c r="AB36" s="123"/>
      <c r="AC36" s="123"/>
      <c r="AD36" s="123"/>
      <c r="AE36" s="123"/>
      <c r="AF36" s="123"/>
      <c r="AG36" s="123"/>
      <c r="AH36" s="123"/>
      <c r="AI36" s="123"/>
      <c r="AJ36" s="123"/>
      <c r="AK36" s="123"/>
      <c r="AL36" s="122"/>
      <c r="AM36" s="122"/>
      <c r="AN36" s="122"/>
      <c r="AO36" s="122"/>
      <c r="AP36" s="122"/>
      <c r="AQ36" s="122"/>
      <c r="AR36" s="122"/>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6"/>
      <c r="GA36" s="126"/>
      <c r="GB36" s="126"/>
      <c r="GC36" s="126"/>
      <c r="GD36" s="126"/>
      <c r="GE36" s="126"/>
      <c r="GF36" s="126"/>
      <c r="GG36" s="126"/>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row>
  </sheetData>
  <sheetProtection/>
  <protectedRanges>
    <protectedRange sqref="A1:B1" name="Diapazons1_1_1_1_1_1_1"/>
    <protectedRange sqref="N32:N36" name="Diapazons4_1"/>
    <protectedRange sqref="R32:Z36" name="Diapazons2_1"/>
    <protectedRange sqref="I32:I36 M32:N36 A32:F36" name="Diapazons1_9_2_1"/>
    <protectedRange sqref="L32:L36" name="Diapazons3_1"/>
  </protectedRanges>
  <mergeCells count="98">
    <mergeCell ref="A8:A9"/>
    <mergeCell ref="C8:C9"/>
    <mergeCell ref="AR10:AR11"/>
    <mergeCell ref="AR12:AR13"/>
    <mergeCell ref="AP14:AP15"/>
    <mergeCell ref="AR8:AR9"/>
    <mergeCell ref="AO12:AO13"/>
    <mergeCell ref="AP12:AP13"/>
    <mergeCell ref="AQ12:AQ13"/>
    <mergeCell ref="AN8:AN9"/>
    <mergeCell ref="AO5:AQ5"/>
    <mergeCell ref="A6:A7"/>
    <mergeCell ref="C6:C7"/>
    <mergeCell ref="AN6:AN7"/>
    <mergeCell ref="AO6:AO7"/>
    <mergeCell ref="AP6:AP7"/>
    <mergeCell ref="AQ6:AQ7"/>
    <mergeCell ref="A10:A11"/>
    <mergeCell ref="B16:B17"/>
    <mergeCell ref="A14:A15"/>
    <mergeCell ref="C14:C15"/>
    <mergeCell ref="AN14:AN15"/>
    <mergeCell ref="AO14:AO15"/>
    <mergeCell ref="B12:B13"/>
    <mergeCell ref="A12:A13"/>
    <mergeCell ref="C12:C13"/>
    <mergeCell ref="AN12:AN13"/>
    <mergeCell ref="AR14:AR15"/>
    <mergeCell ref="A16:A17"/>
    <mergeCell ref="C16:C17"/>
    <mergeCell ref="AN16:AN17"/>
    <mergeCell ref="AO16:AO17"/>
    <mergeCell ref="AP16:AP17"/>
    <mergeCell ref="AQ16:AQ17"/>
    <mergeCell ref="AR16:AR17"/>
    <mergeCell ref="B14:B15"/>
    <mergeCell ref="AQ14:AQ15"/>
    <mergeCell ref="AR20:AR21"/>
    <mergeCell ref="B18:B19"/>
    <mergeCell ref="B20:B21"/>
    <mergeCell ref="A18:A19"/>
    <mergeCell ref="C18:C19"/>
    <mergeCell ref="AN18:AN19"/>
    <mergeCell ref="AO18:AO19"/>
    <mergeCell ref="AP18:AP19"/>
    <mergeCell ref="AQ18:AQ19"/>
    <mergeCell ref="AO22:AO23"/>
    <mergeCell ref="AP22:AP23"/>
    <mergeCell ref="AQ22:AQ23"/>
    <mergeCell ref="AR18:AR19"/>
    <mergeCell ref="A20:A21"/>
    <mergeCell ref="C20:C21"/>
    <mergeCell ref="AN20:AN21"/>
    <mergeCell ref="AO20:AO21"/>
    <mergeCell ref="AP20:AP21"/>
    <mergeCell ref="AQ20:AQ21"/>
    <mergeCell ref="AR22:AR23"/>
    <mergeCell ref="A24:A25"/>
    <mergeCell ref="C24:C25"/>
    <mergeCell ref="AN24:AN25"/>
    <mergeCell ref="AO24:AO25"/>
    <mergeCell ref="AP24:AP25"/>
    <mergeCell ref="AQ24:AQ25"/>
    <mergeCell ref="A22:A23"/>
    <mergeCell ref="C22:C23"/>
    <mergeCell ref="AN22:AN23"/>
    <mergeCell ref="A26:A27"/>
    <mergeCell ref="C26:C27"/>
    <mergeCell ref="AN26:AN27"/>
    <mergeCell ref="AO26:AO27"/>
    <mergeCell ref="AP26:AP27"/>
    <mergeCell ref="AQ26:AQ27"/>
    <mergeCell ref="A28:A29"/>
    <mergeCell ref="C28:C29"/>
    <mergeCell ref="AN28:AN29"/>
    <mergeCell ref="AO28:AO29"/>
    <mergeCell ref="AP28:AP29"/>
    <mergeCell ref="AQ28:AQ29"/>
    <mergeCell ref="A1:AR3"/>
    <mergeCell ref="B6:B7"/>
    <mergeCell ref="B8:B9"/>
    <mergeCell ref="B10:B11"/>
    <mergeCell ref="C10:C11"/>
    <mergeCell ref="AN10:AN11"/>
    <mergeCell ref="AO10:AO11"/>
    <mergeCell ref="AO8:AO9"/>
    <mergeCell ref="AP8:AP9"/>
    <mergeCell ref="AQ8:AQ9"/>
    <mergeCell ref="AP10:AP11"/>
    <mergeCell ref="AQ10:AQ11"/>
    <mergeCell ref="AR6:AR7"/>
    <mergeCell ref="AR28:AR29"/>
    <mergeCell ref="B26:B27"/>
    <mergeCell ref="B28:B29"/>
    <mergeCell ref="AR24:AR25"/>
    <mergeCell ref="B22:B23"/>
    <mergeCell ref="B24:B25"/>
    <mergeCell ref="AR26:AR27"/>
  </mergeCells>
  <conditionalFormatting sqref="G32:G35">
    <cfRule type="expression" priority="93" dxfId="0" stopIfTrue="1">
      <formula>A32=0</formula>
    </cfRule>
  </conditionalFormatting>
  <conditionalFormatting sqref="H32:H35">
    <cfRule type="expression" priority="92" dxfId="0" stopIfTrue="1">
      <formula>A32=0</formula>
    </cfRule>
  </conditionalFormatting>
  <conditionalFormatting sqref="J32:J35">
    <cfRule type="expression" priority="91" dxfId="0" stopIfTrue="1">
      <formula>A32=0</formula>
    </cfRule>
  </conditionalFormatting>
  <conditionalFormatting sqref="R32:R36">
    <cfRule type="expression" priority="89" dxfId="0" stopIfTrue="1">
      <formula>A32=0</formula>
    </cfRule>
    <cfRule type="expression" priority="90" dxfId="29" stopIfTrue="1">
      <formula>R32=99</formula>
    </cfRule>
  </conditionalFormatting>
  <conditionalFormatting sqref="O32:O36 AA32:AA36">
    <cfRule type="expression" priority="88" dxfId="0" stopIfTrue="1">
      <formula>A32=0</formula>
    </cfRule>
  </conditionalFormatting>
  <conditionalFormatting sqref="P32:P36">
    <cfRule type="expression" priority="87" dxfId="0" stopIfTrue="1">
      <formula>A32=0</formula>
    </cfRule>
  </conditionalFormatting>
  <conditionalFormatting sqref="S32:S36">
    <cfRule type="expression" priority="86" dxfId="0" stopIfTrue="1">
      <formula>A32=0</formula>
    </cfRule>
  </conditionalFormatting>
  <conditionalFormatting sqref="W32:W36">
    <cfRule type="expression" priority="85" dxfId="0" stopIfTrue="1">
      <formula>A32=0</formula>
    </cfRule>
  </conditionalFormatting>
  <conditionalFormatting sqref="Y32:Y36">
    <cfRule type="expression" priority="84" dxfId="0" stopIfTrue="1">
      <formula>A32=0</formula>
    </cfRule>
  </conditionalFormatting>
  <conditionalFormatting sqref="D32:D35">
    <cfRule type="expression" priority="81" dxfId="21" stopIfTrue="1">
      <formula>L32=1</formula>
    </cfRule>
    <cfRule type="expression" priority="82" dxfId="20" stopIfTrue="1">
      <formula>L32=2</formula>
    </cfRule>
    <cfRule type="expression" priority="83" dxfId="19" stopIfTrue="1">
      <formula>L32=3</formula>
    </cfRule>
  </conditionalFormatting>
  <conditionalFormatting sqref="T32:T36">
    <cfRule type="expression" priority="79" dxfId="0" stopIfTrue="1">
      <formula>A32=0</formula>
    </cfRule>
    <cfRule type="expression" priority="80" dxfId="13" stopIfTrue="1">
      <formula>T32=99</formula>
    </cfRule>
  </conditionalFormatting>
  <conditionalFormatting sqref="V32:V35">
    <cfRule type="expression" priority="77" dxfId="16" stopIfTrue="1">
      <formula>A32=0</formula>
    </cfRule>
    <cfRule type="expression" priority="78" dxfId="13" stopIfTrue="1">
      <formula>V32=99</formula>
    </cfRule>
  </conditionalFormatting>
  <conditionalFormatting sqref="X32:X36">
    <cfRule type="expression" priority="75" dxfId="0" stopIfTrue="1">
      <formula>A32=0</formula>
    </cfRule>
    <cfRule type="expression" priority="76" dxfId="13" stopIfTrue="1">
      <formula>X32=99</formula>
    </cfRule>
  </conditionalFormatting>
  <conditionalFormatting sqref="Z32:Z35">
    <cfRule type="expression" priority="73" dxfId="12" stopIfTrue="1">
      <formula>A32=0</formula>
    </cfRule>
    <cfRule type="expression" priority="74" dxfId="11" stopIfTrue="1">
      <formula>Z32=99</formula>
    </cfRule>
  </conditionalFormatting>
  <conditionalFormatting sqref="M32:M36">
    <cfRule type="expression" priority="72" dxfId="0" stopIfTrue="1">
      <formula>A32=0</formula>
    </cfRule>
  </conditionalFormatting>
  <conditionalFormatting sqref="L32:L35">
    <cfRule type="cellIs" priority="69" dxfId="21" operator="equal" stopIfTrue="1">
      <formula>1</formula>
    </cfRule>
    <cfRule type="cellIs" priority="70" dxfId="20" operator="equal" stopIfTrue="1">
      <formula>2</formula>
    </cfRule>
    <cfRule type="cellIs" priority="71" dxfId="19" operator="equal" stopIfTrue="1">
      <formula>3</formula>
    </cfRule>
  </conditionalFormatting>
  <conditionalFormatting sqref="G32:G34">
    <cfRule type="expression" priority="68" dxfId="0" stopIfTrue="1">
      <formula>A32=0</formula>
    </cfRule>
  </conditionalFormatting>
  <conditionalFormatting sqref="H32:H35">
    <cfRule type="expression" priority="67" dxfId="0" stopIfTrue="1">
      <formula>A32=0</formula>
    </cfRule>
  </conditionalFormatting>
  <conditionalFormatting sqref="J32:J34">
    <cfRule type="expression" priority="66" dxfId="0" stopIfTrue="1">
      <formula>A32=0</formula>
    </cfRule>
  </conditionalFormatting>
  <conditionalFormatting sqref="R32:R34">
    <cfRule type="expression" priority="64" dxfId="0" stopIfTrue="1">
      <formula>A32=0</formula>
    </cfRule>
    <cfRule type="expression" priority="65" dxfId="29" stopIfTrue="1">
      <formula>R32=99</formula>
    </cfRule>
  </conditionalFormatting>
  <conditionalFormatting sqref="O32:O34">
    <cfRule type="expression" priority="63" dxfId="0" stopIfTrue="1">
      <formula>A32=0</formula>
    </cfRule>
  </conditionalFormatting>
  <conditionalFormatting sqref="P32:P34">
    <cfRule type="expression" priority="62" dxfId="0" stopIfTrue="1">
      <formula>A32=0</formula>
    </cfRule>
  </conditionalFormatting>
  <conditionalFormatting sqref="Q32:Q36">
    <cfRule type="expression" priority="61" dxfId="0" stopIfTrue="1">
      <formula>A32=0</formula>
    </cfRule>
  </conditionalFormatting>
  <conditionalFormatting sqref="S32:S34">
    <cfRule type="expression" priority="60" dxfId="0" stopIfTrue="1">
      <formula>A32=0</formula>
    </cfRule>
  </conditionalFormatting>
  <conditionalFormatting sqref="U32:U36">
    <cfRule type="expression" priority="59" dxfId="0" stopIfTrue="1">
      <formula>A32=0</formula>
    </cfRule>
  </conditionalFormatting>
  <conditionalFormatting sqref="W32:W34">
    <cfRule type="expression" priority="58" dxfId="0" stopIfTrue="1">
      <formula>A32=0</formula>
    </cfRule>
  </conditionalFormatting>
  <conditionalFormatting sqref="Y32:Y34">
    <cfRule type="expression" priority="57" dxfId="0" stopIfTrue="1">
      <formula>A32=0</formula>
    </cfRule>
  </conditionalFormatting>
  <conditionalFormatting sqref="D32:D34">
    <cfRule type="expression" priority="54" dxfId="21" stopIfTrue="1">
      <formula>L32=1</formula>
    </cfRule>
    <cfRule type="expression" priority="55" dxfId="20" stopIfTrue="1">
      <formula>L32=2</formula>
    </cfRule>
    <cfRule type="expression" priority="56" dxfId="19" stopIfTrue="1">
      <formula>L32=3</formula>
    </cfRule>
  </conditionalFormatting>
  <conditionalFormatting sqref="T32:T34">
    <cfRule type="expression" priority="52" dxfId="0" stopIfTrue="1">
      <formula>A32=0</formula>
    </cfRule>
    <cfRule type="expression" priority="53" dxfId="13" stopIfTrue="1">
      <formula>T32=99</formula>
    </cfRule>
  </conditionalFormatting>
  <conditionalFormatting sqref="V32:V34">
    <cfRule type="expression" priority="50" dxfId="16" stopIfTrue="1">
      <formula>A32=0</formula>
    </cfRule>
    <cfRule type="expression" priority="51" dxfId="13" stopIfTrue="1">
      <formula>V32=99</formula>
    </cfRule>
  </conditionalFormatting>
  <conditionalFormatting sqref="X32:X34">
    <cfRule type="expression" priority="48" dxfId="0" stopIfTrue="1">
      <formula>A32=0</formula>
    </cfRule>
    <cfRule type="expression" priority="49" dxfId="13" stopIfTrue="1">
      <formula>X32=99</formula>
    </cfRule>
  </conditionalFormatting>
  <conditionalFormatting sqref="Z32:Z34">
    <cfRule type="expression" priority="46" dxfId="12" stopIfTrue="1">
      <formula>A32=0</formula>
    </cfRule>
    <cfRule type="expression" priority="47" dxfId="11" stopIfTrue="1">
      <formula>Z32=99</formula>
    </cfRule>
  </conditionalFormatting>
  <conditionalFormatting sqref="M32:M34">
    <cfRule type="expression" priority="45" dxfId="0" stopIfTrue="1">
      <formula>A32=0</formula>
    </cfRule>
  </conditionalFormatting>
  <conditionalFormatting sqref="G32:G35">
    <cfRule type="expression" priority="44" dxfId="0" stopIfTrue="1">
      <formula>A32=0</formula>
    </cfRule>
  </conditionalFormatting>
  <conditionalFormatting sqref="H32:H35">
    <cfRule type="expression" priority="43" dxfId="0" stopIfTrue="1">
      <formula>A32=0</formula>
    </cfRule>
  </conditionalFormatting>
  <conditionalFormatting sqref="J32:J35">
    <cfRule type="expression" priority="42" dxfId="0" stopIfTrue="1">
      <formula>A32=0</formula>
    </cfRule>
  </conditionalFormatting>
  <conditionalFormatting sqref="R32:R36">
    <cfRule type="expression" priority="40" dxfId="0" stopIfTrue="1">
      <formula>A32=0</formula>
    </cfRule>
    <cfRule type="expression" priority="41" dxfId="29" stopIfTrue="1">
      <formula>R32=99</formula>
    </cfRule>
  </conditionalFormatting>
  <conditionalFormatting sqref="O32:O36">
    <cfRule type="expression" priority="39" dxfId="0" stopIfTrue="1">
      <formula>A32=0</formula>
    </cfRule>
  </conditionalFormatting>
  <conditionalFormatting sqref="P32:P36">
    <cfRule type="expression" priority="38" dxfId="0" stopIfTrue="1">
      <formula>A32=0</formula>
    </cfRule>
  </conditionalFormatting>
  <conditionalFormatting sqref="Q32:Q36">
    <cfRule type="expression" priority="37" dxfId="0" stopIfTrue="1">
      <formula>A32=0</formula>
    </cfRule>
  </conditionalFormatting>
  <conditionalFormatting sqref="S32:S36">
    <cfRule type="expression" priority="36" dxfId="0" stopIfTrue="1">
      <formula>A32=0</formula>
    </cfRule>
  </conditionalFormatting>
  <conditionalFormatting sqref="U32:U36">
    <cfRule type="expression" priority="35" dxfId="0" stopIfTrue="1">
      <formula>A32=0</formula>
    </cfRule>
  </conditionalFormatting>
  <conditionalFormatting sqref="W32:W36">
    <cfRule type="expression" priority="34" dxfId="0" stopIfTrue="1">
      <formula>A32=0</formula>
    </cfRule>
  </conditionalFormatting>
  <conditionalFormatting sqref="Y32:Y36">
    <cfRule type="expression" priority="33" dxfId="0" stopIfTrue="1">
      <formula>A32=0</formula>
    </cfRule>
  </conditionalFormatting>
  <conditionalFormatting sqref="D32:D35">
    <cfRule type="expression" priority="30" dxfId="21" stopIfTrue="1">
      <formula>L32=1</formula>
    </cfRule>
    <cfRule type="expression" priority="31" dxfId="20" stopIfTrue="1">
      <formula>L32=2</formula>
    </cfRule>
    <cfRule type="expression" priority="32" dxfId="19" stopIfTrue="1">
      <formula>L32=3</formula>
    </cfRule>
  </conditionalFormatting>
  <conditionalFormatting sqref="T32:T36">
    <cfRule type="expression" priority="28" dxfId="0" stopIfTrue="1">
      <formula>A32=0</formula>
    </cfRule>
    <cfRule type="expression" priority="29" dxfId="13" stopIfTrue="1">
      <formula>T32=99</formula>
    </cfRule>
  </conditionalFormatting>
  <conditionalFormatting sqref="V32:V35">
    <cfRule type="expression" priority="26" dxfId="16" stopIfTrue="1">
      <formula>A32=0</formula>
    </cfRule>
    <cfRule type="expression" priority="27" dxfId="13" stopIfTrue="1">
      <formula>V32=99</formula>
    </cfRule>
  </conditionalFormatting>
  <conditionalFormatting sqref="X32:X36">
    <cfRule type="expression" priority="24" dxfId="0" stopIfTrue="1">
      <formula>A32=0</formula>
    </cfRule>
    <cfRule type="expression" priority="25" dxfId="13" stopIfTrue="1">
      <formula>X32=99</formula>
    </cfRule>
  </conditionalFormatting>
  <conditionalFormatting sqref="Z32:Z35">
    <cfRule type="expression" priority="22" dxfId="12" stopIfTrue="1">
      <formula>A32=0</formula>
    </cfRule>
    <cfRule type="expression" priority="23" dxfId="11" stopIfTrue="1">
      <formula>Z32=99</formula>
    </cfRule>
  </conditionalFormatting>
  <conditionalFormatting sqref="M32:M36">
    <cfRule type="expression" priority="21" dxfId="0" stopIfTrue="1">
      <formula>A32=0</formula>
    </cfRule>
  </conditionalFormatting>
  <conditionalFormatting sqref="V32:V35">
    <cfRule type="expression" priority="20" dxfId="0" stopIfTrue="1">
      <formula>FJ32=0</formula>
    </cfRule>
  </conditionalFormatting>
  <conditionalFormatting sqref="Z32:Z35">
    <cfRule type="expression" priority="19" dxfId="0" stopIfTrue="1">
      <formula>FN32=0</formula>
    </cfRule>
  </conditionalFormatting>
  <conditionalFormatting sqref="F33">
    <cfRule type="expression" priority="18" dxfId="0" stopIfTrue="1">
      <formula>A33=0</formula>
    </cfRule>
  </conditionalFormatting>
  <conditionalFormatting sqref="I33">
    <cfRule type="expression" priority="17" dxfId="0" stopIfTrue="1">
      <formula>E33=0</formula>
    </cfRule>
  </conditionalFormatting>
  <conditionalFormatting sqref="E33">
    <cfRule type="expression" priority="94" dxfId="0" stopIfTrue="1">
      <formula>FO33=0</formula>
    </cfRule>
  </conditionalFormatting>
  <conditionalFormatting sqref="AB32:AK32 AJ36:AK36 AK33:AK35 AB36:AF36 AB33:AE35">
    <cfRule type="expression" priority="95" dxfId="0" stopIfTrue="1">
      <formula>Q32=0</formula>
    </cfRule>
  </conditionalFormatting>
  <conditionalFormatting sqref="AG36:AI36">
    <cfRule type="expression" priority="16" dxfId="0" stopIfTrue="1">
      <formula>V36=0</formula>
    </cfRule>
  </conditionalFormatting>
  <conditionalFormatting sqref="AF33:AJ35">
    <cfRule type="expression" priority="15" dxfId="0" stopIfTrue="1">
      <formula>U33=0</formula>
    </cfRule>
  </conditionalFormatting>
  <conditionalFormatting sqref="AL31:AR36">
    <cfRule type="expression" priority="13" dxfId="0" stopIfTrue="1">
      <formula>S31=0</formula>
    </cfRule>
    <cfRule type="expression" priority="14" dxfId="13" stopIfTrue="1">
      <formula>AL31=99</formula>
    </cfRule>
  </conditionalFormatting>
  <conditionalFormatting sqref="AL31:AR36">
    <cfRule type="expression" priority="11" dxfId="0" stopIfTrue="1">
      <formula>S31=0</formula>
    </cfRule>
    <cfRule type="expression" priority="12" dxfId="13" stopIfTrue="1">
      <formula>AL31=99</formula>
    </cfRule>
  </conditionalFormatting>
  <conditionalFormatting sqref="AL31:AR36">
    <cfRule type="expression" priority="9" dxfId="0" stopIfTrue="1">
      <formula>S31=0</formula>
    </cfRule>
    <cfRule type="expression" priority="10" dxfId="13" stopIfTrue="1">
      <formula>AL31=99</formula>
    </cfRule>
  </conditionalFormatting>
  <conditionalFormatting sqref="V36">
    <cfRule type="expression" priority="7" dxfId="0" stopIfTrue="1">
      <formula>C36=0</formula>
    </cfRule>
    <cfRule type="expression" priority="8" dxfId="13" stopIfTrue="1">
      <formula>V36=99</formula>
    </cfRule>
  </conditionalFormatting>
  <conditionalFormatting sqref="V36">
    <cfRule type="expression" priority="5" dxfId="0" stopIfTrue="1">
      <formula>C36=0</formula>
    </cfRule>
    <cfRule type="expression" priority="6" dxfId="13" stopIfTrue="1">
      <formula>V36=99</formula>
    </cfRule>
  </conditionalFormatting>
  <conditionalFormatting sqref="Z36">
    <cfRule type="expression" priority="3" dxfId="0" stopIfTrue="1">
      <formula>G36=0</formula>
    </cfRule>
    <cfRule type="expression" priority="4" dxfId="13" stopIfTrue="1">
      <formula>Z36=99</formula>
    </cfRule>
  </conditionalFormatting>
  <conditionalFormatting sqref="Z36">
    <cfRule type="expression" priority="1" dxfId="0" stopIfTrue="1">
      <formula>G36=0</formula>
    </cfRule>
    <cfRule type="expression" priority="2" dxfId="13" stopIfTrue="1">
      <formula>Z36=99</formula>
    </cfRule>
  </conditionalFormatting>
  <printOptions/>
  <pageMargins left="0" right="0" top="0.984251968503937" bottom="0.984251968503937" header="0.5118110236220472" footer="0.5118110236220472"/>
  <pageSetup horizontalDpi="1200" verticalDpi="12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11"/>
  </sheetPr>
  <dimension ref="A1:IV42"/>
  <sheetViews>
    <sheetView zoomScalePageLayoutView="0" workbookViewId="0" topLeftCell="A13">
      <selection activeCell="A24" sqref="A24:IV29"/>
    </sheetView>
  </sheetViews>
  <sheetFormatPr defaultColWidth="9.140625" defaultRowHeight="12.75"/>
  <cols>
    <col min="1" max="1" width="3.8515625" style="0" customWidth="1"/>
    <col min="2" max="2" width="19.8515625" style="0" customWidth="1"/>
    <col min="3" max="3" width="12.8515625" style="225" customWidth="1"/>
    <col min="4" max="4" width="5.7109375" style="0" customWidth="1"/>
    <col min="5" max="7" width="5.28125" style="0" customWidth="1"/>
    <col min="8" max="8" width="6.57421875" style="0" customWidth="1"/>
    <col min="9" max="9" width="5.28125" style="0" customWidth="1"/>
    <col min="10" max="12" width="3.7109375" style="0" customWidth="1"/>
    <col min="13" max="15" width="5.7109375" style="0" customWidth="1"/>
    <col min="16" max="37" width="3.7109375" style="0" customWidth="1"/>
    <col min="38" max="38" width="2.7109375" style="114" customWidth="1"/>
    <col min="39" max="39" width="5.8515625" style="114" hidden="1" customWidth="1"/>
    <col min="40" max="40" width="2.7109375" style="114" customWidth="1"/>
    <col min="41" max="51" width="4.7109375" style="0" customWidth="1"/>
    <col min="52" max="52" width="2.7109375" style="0" customWidth="1"/>
    <col min="53" max="63" width="4.7109375" style="0" customWidth="1"/>
    <col min="64" max="64" width="6.7109375" style="0" customWidth="1"/>
    <col min="65" max="67" width="7.7109375" style="0" customWidth="1"/>
  </cols>
  <sheetData>
    <row r="1" spans="1:68" ht="18.75" customHeight="1">
      <c r="A1" s="574" t="s">
        <v>205</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I1" s="1"/>
      <c r="AJ1" s="1"/>
      <c r="AK1" s="1"/>
      <c r="AL1" s="2"/>
      <c r="AM1" s="2"/>
      <c r="AN1" s="2"/>
      <c r="AO1" s="575" t="s">
        <v>0</v>
      </c>
      <c r="AP1" s="576"/>
      <c r="AQ1" s="3">
        <f>SUM(MAX(L5:L20)*2)</f>
        <v>18</v>
      </c>
      <c r="AR1" s="575" t="s">
        <v>1</v>
      </c>
      <c r="AS1" s="576"/>
      <c r="AT1" s="576"/>
      <c r="AU1" s="4">
        <f>SUM(AQ1/100*65)</f>
        <v>11.7</v>
      </c>
      <c r="AV1" s="577" t="s">
        <v>2</v>
      </c>
      <c r="AW1" s="578"/>
      <c r="AX1" s="5">
        <f>MAX(L5:L20)</f>
        <v>9</v>
      </c>
      <c r="AY1" s="6"/>
      <c r="AZ1" s="1"/>
      <c r="BA1" s="1"/>
      <c r="BB1" s="1"/>
      <c r="BC1" s="6"/>
      <c r="BD1" s="6"/>
      <c r="BE1" s="6"/>
      <c r="BF1" s="6"/>
      <c r="BG1" s="6"/>
      <c r="BH1" s="6"/>
      <c r="BI1" s="6"/>
      <c r="BJ1" s="6"/>
      <c r="BK1" s="6"/>
      <c r="BL1" s="6"/>
      <c r="BM1" s="6"/>
      <c r="BN1" s="6"/>
      <c r="BO1" s="6"/>
      <c r="BP1" s="7"/>
    </row>
    <row r="2" spans="1:68" ht="25.5">
      <c r="A2" s="574"/>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8"/>
      <c r="AI2" s="8"/>
      <c r="AJ2" s="8"/>
      <c r="AK2" s="8"/>
      <c r="AL2" s="9"/>
      <c r="AM2" s="9"/>
      <c r="AN2" s="9"/>
      <c r="AO2" s="6"/>
      <c r="AP2" s="6"/>
      <c r="AQ2" s="6"/>
      <c r="AR2" s="6"/>
      <c r="AS2" s="6"/>
      <c r="AT2" s="6"/>
      <c r="AU2" s="6"/>
      <c r="AV2" s="6"/>
      <c r="AW2" s="6"/>
      <c r="AX2" s="6"/>
      <c r="AY2" s="6"/>
      <c r="AZ2" s="1"/>
      <c r="BA2" s="1"/>
      <c r="BB2" s="1"/>
      <c r="BC2" s="6"/>
      <c r="BD2" s="6"/>
      <c r="BE2" s="6"/>
      <c r="BF2" s="6"/>
      <c r="BG2" s="6"/>
      <c r="BH2" s="6"/>
      <c r="BI2" s="6"/>
      <c r="BJ2" s="6"/>
      <c r="BK2" s="6"/>
      <c r="BL2" s="6"/>
      <c r="BM2" s="6"/>
      <c r="BN2" s="6"/>
      <c r="BO2" s="6"/>
      <c r="BP2" s="7"/>
    </row>
    <row r="3" spans="1:68" ht="15.75">
      <c r="A3" s="579" t="s">
        <v>200</v>
      </c>
      <c r="B3" s="579"/>
      <c r="C3" s="221"/>
      <c r="D3" s="567" t="s">
        <v>4</v>
      </c>
      <c r="E3" s="567"/>
      <c r="F3" s="567"/>
      <c r="G3" s="567"/>
      <c r="H3" s="11">
        <f>IF(A23&lt;12,0)+IF(A23=12,0.82)+IF(A23=13,0.83)+IF(A23=14,0.84)+IF(A23=15,0.85)+IF(A23=16,0.86)+IF(A23=17,0.87)+IF(A23=18,0.88)+IF(A23=19,0.89)+IF(A23=20,0.9)+IF(A23=21,0.91)+IF(A23=22,0.92)+IF(A23=23,0.93)+IF(A23=24,0.94)+IF(A23=25,0.95)+IF(A23=26,0.96)+IF(A23=27,0.97)+IF(A23=28,0.98)+IF(A23=29,0.99)+IF(A23=30,1)</f>
        <v>0.86</v>
      </c>
      <c r="I3" s="10"/>
      <c r="J3" s="10"/>
      <c r="K3" s="10"/>
      <c r="L3" s="10"/>
      <c r="M3" s="567" t="s">
        <v>5</v>
      </c>
      <c r="N3" s="567"/>
      <c r="O3" s="567"/>
      <c r="P3" s="567"/>
      <c r="Q3" s="568"/>
      <c r="R3" s="568"/>
      <c r="S3" s="568"/>
      <c r="T3" s="568"/>
      <c r="U3" s="568"/>
      <c r="V3" s="568"/>
      <c r="W3" s="568"/>
      <c r="X3" s="568"/>
      <c r="Y3" s="568"/>
      <c r="Z3" s="568"/>
      <c r="AA3" s="568"/>
      <c r="AB3" s="568"/>
      <c r="AC3" s="568"/>
      <c r="AD3" s="568"/>
      <c r="AE3" s="568"/>
      <c r="AF3" s="568"/>
      <c r="AG3" s="568"/>
      <c r="AH3" s="568"/>
      <c r="AI3" s="568"/>
      <c r="AJ3" s="568"/>
      <c r="AK3" s="568"/>
      <c r="AL3" s="12"/>
      <c r="AM3" s="12"/>
      <c r="AN3" s="12"/>
      <c r="AO3" s="571" t="s">
        <v>6</v>
      </c>
      <c r="AP3" s="571"/>
      <c r="AQ3" s="571"/>
      <c r="AR3" s="571"/>
      <c r="AS3" s="571"/>
      <c r="AT3" s="571"/>
      <c r="AU3" s="571"/>
      <c r="AV3" s="571"/>
      <c r="AW3" s="571"/>
      <c r="AX3" s="571"/>
      <c r="AY3" s="571"/>
      <c r="AZ3" s="1"/>
      <c r="BA3" s="571" t="s">
        <v>7</v>
      </c>
      <c r="BB3" s="571"/>
      <c r="BC3" s="571"/>
      <c r="BD3" s="571"/>
      <c r="BE3" s="571"/>
      <c r="BF3" s="571"/>
      <c r="BG3" s="571"/>
      <c r="BH3" s="571"/>
      <c r="BI3" s="571"/>
      <c r="BJ3" s="571"/>
      <c r="BK3" s="571"/>
      <c r="BL3" s="571"/>
      <c r="BM3" s="571"/>
      <c r="BN3" s="571"/>
      <c r="BO3" s="571"/>
      <c r="BP3" s="7"/>
    </row>
    <row r="4" spans="1:68" ht="24">
      <c r="A4" s="13" t="s">
        <v>8</v>
      </c>
      <c r="B4" s="14" t="s">
        <v>9</v>
      </c>
      <c r="C4" s="15" t="s">
        <v>10</v>
      </c>
      <c r="D4" s="16" t="s">
        <v>11</v>
      </c>
      <c r="E4" s="17" t="s">
        <v>12</v>
      </c>
      <c r="F4" s="18" t="s">
        <v>13</v>
      </c>
      <c r="G4" s="18" t="s">
        <v>14</v>
      </c>
      <c r="H4" s="18" t="s">
        <v>15</v>
      </c>
      <c r="I4" s="18" t="s">
        <v>16</v>
      </c>
      <c r="J4" s="18" t="s">
        <v>17</v>
      </c>
      <c r="K4" s="18" t="s">
        <v>18</v>
      </c>
      <c r="L4" s="18" t="s">
        <v>19</v>
      </c>
      <c r="M4" s="18" t="s">
        <v>20</v>
      </c>
      <c r="N4" s="18" t="s">
        <v>21</v>
      </c>
      <c r="O4" s="19" t="s">
        <v>22</v>
      </c>
      <c r="P4" s="572">
        <v>1</v>
      </c>
      <c r="Q4" s="573"/>
      <c r="R4" s="570">
        <v>2</v>
      </c>
      <c r="S4" s="566"/>
      <c r="T4" s="566">
        <v>3</v>
      </c>
      <c r="U4" s="566"/>
      <c r="V4" s="566">
        <v>4</v>
      </c>
      <c r="W4" s="566"/>
      <c r="X4" s="566">
        <v>5</v>
      </c>
      <c r="Y4" s="566"/>
      <c r="Z4" s="566">
        <v>6</v>
      </c>
      <c r="AA4" s="566"/>
      <c r="AB4" s="566">
        <v>7</v>
      </c>
      <c r="AC4" s="566"/>
      <c r="AD4" s="566">
        <v>8</v>
      </c>
      <c r="AE4" s="566"/>
      <c r="AF4" s="566">
        <v>9</v>
      </c>
      <c r="AG4" s="566"/>
      <c r="AH4" s="569">
        <v>10</v>
      </c>
      <c r="AI4" s="570"/>
      <c r="AJ4" s="569">
        <v>11</v>
      </c>
      <c r="AK4" s="570"/>
      <c r="AL4" s="20"/>
      <c r="AM4" s="20"/>
      <c r="AN4" s="20"/>
      <c r="AO4" s="21">
        <v>1</v>
      </c>
      <c r="AP4" s="21">
        <v>2</v>
      </c>
      <c r="AQ4" s="21">
        <v>3</v>
      </c>
      <c r="AR4" s="21">
        <v>4</v>
      </c>
      <c r="AS4" s="21">
        <v>5</v>
      </c>
      <c r="AT4" s="21">
        <v>6</v>
      </c>
      <c r="AU4" s="21">
        <v>7</v>
      </c>
      <c r="AV4" s="21">
        <v>8</v>
      </c>
      <c r="AW4" s="21">
        <v>9</v>
      </c>
      <c r="AX4" s="21">
        <v>10</v>
      </c>
      <c r="AY4" s="21">
        <v>11</v>
      </c>
      <c r="AZ4" s="22"/>
      <c r="BA4" s="21">
        <v>1</v>
      </c>
      <c r="BB4" s="21">
        <v>2</v>
      </c>
      <c r="BC4" s="21">
        <v>3</v>
      </c>
      <c r="BD4" s="21">
        <v>4</v>
      </c>
      <c r="BE4" s="21">
        <v>5</v>
      </c>
      <c r="BF4" s="21">
        <v>6</v>
      </c>
      <c r="BG4" s="21">
        <v>7</v>
      </c>
      <c r="BH4" s="21">
        <v>8</v>
      </c>
      <c r="BI4" s="21">
        <v>9</v>
      </c>
      <c r="BJ4" s="21">
        <v>10</v>
      </c>
      <c r="BK4" s="21">
        <v>11</v>
      </c>
      <c r="BL4" s="21" t="s">
        <v>23</v>
      </c>
      <c r="BM4" s="23" t="s">
        <v>24</v>
      </c>
      <c r="BN4" s="23" t="s">
        <v>25</v>
      </c>
      <c r="BO4" s="24" t="s">
        <v>26</v>
      </c>
      <c r="BP4" s="7"/>
    </row>
    <row r="5" spans="1:68" ht="15">
      <c r="A5" s="216">
        <v>1</v>
      </c>
      <c r="B5" s="226" t="s">
        <v>201</v>
      </c>
      <c r="C5" s="209" t="s">
        <v>45</v>
      </c>
      <c r="D5" s="206"/>
      <c r="E5" s="25">
        <f>IF(G5=0,0,IF(G5+F5&lt;1000,1000,G5+F5))</f>
        <v>1000</v>
      </c>
      <c r="F5" s="26">
        <f aca="true" t="shared" si="0" ref="F5:F2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0</v>
      </c>
      <c r="G5" s="27">
        <v>1000</v>
      </c>
      <c r="H5" s="28">
        <f aca="true" t="shared" si="1" ref="H5:H20">IF(J5=0,0,(IF(IF($A$23&gt;=30,(SUM(31-J5)*$H$3),(SUM(30-J5)*$H$3))&lt;0,0,IF($A$23&gt;=30,(SUM(31-J5)*$H$3),(SUM(30-J5)*$H$3)))))</f>
        <v>14.62</v>
      </c>
      <c r="I5" s="29">
        <f>IF(M5=0,0,G5-M5)</f>
        <v>0</v>
      </c>
      <c r="J5" s="217">
        <v>13</v>
      </c>
      <c r="K5" s="115">
        <v>7</v>
      </c>
      <c r="L5" s="30">
        <v>9</v>
      </c>
      <c r="M5" s="31">
        <f aca="true" t="shared" si="2" ref="M5:M20">IF(L5=0,0,SUM(AO5:AY5)/L5)</f>
        <v>1000</v>
      </c>
      <c r="N5" s="29">
        <f aca="true" t="shared" si="3" ref="N5:N20">BL5</f>
        <v>74</v>
      </c>
      <c r="O5" s="32">
        <f aca="true" t="shared" si="4" ref="O5:O20">BO5</f>
        <v>70</v>
      </c>
      <c r="P5" s="33">
        <v>9</v>
      </c>
      <c r="Q5" s="34">
        <v>2</v>
      </c>
      <c r="R5" s="35">
        <v>11</v>
      </c>
      <c r="S5" s="34">
        <v>0</v>
      </c>
      <c r="T5" s="36">
        <v>12</v>
      </c>
      <c r="U5" s="37">
        <v>0</v>
      </c>
      <c r="V5" s="38">
        <v>8</v>
      </c>
      <c r="W5" s="37">
        <v>1</v>
      </c>
      <c r="X5" s="36">
        <v>2</v>
      </c>
      <c r="Y5" s="37">
        <v>1</v>
      </c>
      <c r="Z5" s="36">
        <v>6</v>
      </c>
      <c r="AA5" s="37">
        <v>1</v>
      </c>
      <c r="AB5" s="36">
        <v>16</v>
      </c>
      <c r="AC5" s="39">
        <v>2</v>
      </c>
      <c r="AD5" s="40">
        <v>7</v>
      </c>
      <c r="AE5" s="41">
        <v>0</v>
      </c>
      <c r="AF5" s="38">
        <v>14</v>
      </c>
      <c r="AG5" s="39">
        <v>0</v>
      </c>
      <c r="AH5" s="38">
        <v>99</v>
      </c>
      <c r="AI5" s="37">
        <v>0</v>
      </c>
      <c r="AJ5" s="36">
        <v>99</v>
      </c>
      <c r="AK5" s="37">
        <v>0</v>
      </c>
      <c r="AL5" s="42"/>
      <c r="AM5" s="43">
        <f>SUM(Q5+S5+U5+W5+Y5+AA5+AC5+AE5+AG5+AI5+AK5)</f>
        <v>7</v>
      </c>
      <c r="AN5" s="42"/>
      <c r="AO5" s="44">
        <f aca="true" t="shared" si="5" ref="AO5:AO20">IF(B5=0,0,IF(B5="BRIVS",0,(LOOKUP(P5,$A$5:$A$21,$G$5:$G$21))))</f>
        <v>1000</v>
      </c>
      <c r="AP5" s="45">
        <f aca="true" t="shared" si="6" ref="AP5:AP20">IF(B5=0,0,IF(B5="BRIVS",0,(LOOKUP(R5,$A$5:$A$21,$G$5:$G$21))))</f>
        <v>1000</v>
      </c>
      <c r="AQ5" s="46">
        <f aca="true" t="shared" si="7" ref="AQ5:AQ20">IF(B5=0,0,IF(B5="BRIVS",0,(LOOKUP(T5,$A$5:$A$21,$G$5:$G$21))))</f>
        <v>1000</v>
      </c>
      <c r="AR5" s="45">
        <f aca="true" t="shared" si="8" ref="AR5:AR20">IF(B5=0,0,IF(B5="BRIVS",0,(LOOKUP(V5,$A$5:$A$21,$G$5:$G$21))))</f>
        <v>1000</v>
      </c>
      <c r="AS5" s="46">
        <f aca="true" t="shared" si="9" ref="AS5:AS20">IF(B5=0,0,IF(B5="BRIVS",0,(LOOKUP(X5,$A$5:$A$21,$G$5:$G$21))))</f>
        <v>1000</v>
      </c>
      <c r="AT5" s="46">
        <f aca="true" t="shared" si="10" ref="AT5:AT20">IF(B5=0,0,IF(B5="BRIVS",0,(LOOKUP(Z5,$A$5:$A$21,$G$5:$G$21))))</f>
        <v>1000</v>
      </c>
      <c r="AU5" s="46">
        <f aca="true" t="shared" si="11" ref="AU5:AU20">IF(B5=0,0,IF(B5="BRIVS",0,(LOOKUP(AB5,$A$5:$A$21,$G$5:$G$21))))</f>
        <v>1000</v>
      </c>
      <c r="AV5" s="46">
        <f aca="true" t="shared" si="12" ref="AV5:AV20">IF(B5=0,0,IF(B5="BRIVS",0,(LOOKUP(AD5,$A$5:$A$21,$G$5:$G$21))))</f>
        <v>1000</v>
      </c>
      <c r="AW5" s="45">
        <f aca="true" t="shared" si="13" ref="AW5:AW20">IF(B5=0,0,IF(B5="BRIVS",0,(LOOKUP(AF5,$A$5:$A$21,$G$5:$G$21))))</f>
        <v>1000</v>
      </c>
      <c r="AX5" s="46">
        <f aca="true" t="shared" si="14" ref="AX5:AX20">IF(B5=0,0,IF(B5="BRIVS",0,(LOOKUP(AH5,$A$5:$A$21,$G$5:$G$21))))</f>
        <v>0</v>
      </c>
      <c r="AY5" s="47">
        <f aca="true" t="shared" si="15" ref="AY5:AY20">IF(B5=0,0,IF(B5="BRIVS",0,(LOOKUP(AJ5,$A$5:$A$21,$G$5:$G$21))))</f>
        <v>0</v>
      </c>
      <c r="AZ5" s="1"/>
      <c r="BA5" s="48">
        <f aca="true" t="shared" si="16" ref="BA5:BA20">IF(P5=99,0,(LOOKUP($P5,$A$5:$A$22,$K$5:$K$22)))</f>
        <v>6</v>
      </c>
      <c r="BB5" s="49">
        <f aca="true" t="shared" si="17" ref="BB5:BB20">IF(R5=99,0,(LOOKUP($R5,$A$5:$A$22,$K$5:$K$22)))</f>
        <v>7</v>
      </c>
      <c r="BC5" s="49">
        <f aca="true" t="shared" si="18" ref="BC5:BC20">IF(T5=99,0,(LOOKUP($T5,$A$5:$A$22,$K$5:$K$22)))</f>
        <v>11</v>
      </c>
      <c r="BD5" s="50">
        <f aca="true" t="shared" si="19" ref="BD5:BD20">IF(V5=99,0,(LOOKUP($V5,$A$5:$A$22,$K$5:$K$22)))</f>
        <v>8</v>
      </c>
      <c r="BE5" s="49">
        <f aca="true" t="shared" si="20" ref="BE5:BE20">IF(X5=99,0,(LOOKUP($X5,$A$5:$A$22,$K$5:$K$22)))</f>
        <v>4</v>
      </c>
      <c r="BF5" s="49">
        <f aca="true" t="shared" si="21" ref="BF5:BF20">IF(Z5=99,0,(LOOKUP($Z5,$A$5:$A$22,$K$5:$K$22)))</f>
        <v>8</v>
      </c>
      <c r="BG5" s="49">
        <f aca="true" t="shared" si="22" ref="BG5:BG20">IF(AB5=99,0,(LOOKUP($AB5,$A$5:$A$22,$K$5:$K$22)))</f>
        <v>4</v>
      </c>
      <c r="BH5" s="49">
        <f aca="true" t="shared" si="23" ref="BH5:BH20">IF(AD5=99,0,(LOOKUP($AD5,$A$5:$A$22,$K$5:$K$22)))</f>
        <v>12</v>
      </c>
      <c r="BI5" s="49">
        <f aca="true" t="shared" si="24" ref="BI5:BI20">IF(AF5=99,0,(LOOKUP($AF5,$A$5:$A$22,$K$5:$K$22)))</f>
        <v>14</v>
      </c>
      <c r="BJ5" s="49">
        <f aca="true" t="shared" si="25" ref="BJ5:BJ20">IF(AH5=99,0,(LOOKUP($AH5,$A$5:$A$22,$K$5:$K$22)))</f>
        <v>0</v>
      </c>
      <c r="BK5" s="49">
        <f aca="true" t="shared" si="26" ref="BK5:BK20">IF(AJ5=99,0,(LOOKUP($AJ5,$A$5:$A$22,$K$5:$K$22)))</f>
        <v>0</v>
      </c>
      <c r="BL5" s="51">
        <f>SUM(BA5,BB5,BC5,BD5,BE5,BG5,BF5,BH5,BI5,BJ5,BK5)</f>
        <v>74</v>
      </c>
      <c r="BM5" s="45">
        <f>IF($AX$1&gt;7,(IF($AX$1=8,MIN(BA5:BH5),IF($AX$1=9,MIN(BA5:BI5),IF($AX$1=10,MIN(BA5:BJ5),IF($AX$1=11,MIN(BA5:BK5)))))),(IF($AX$1=4,MIN(BA5:BD5),IF($AX$1=5,MIN(BA5:BE5),IF($AX$1=6,MIN(BA5:BF5),IF($AX$1=7,MIN(BA5:BG5)))))))</f>
        <v>4</v>
      </c>
      <c r="BN5" s="45">
        <f>IF($AX$1&gt;7,(IF($AX$1=8,MAX(BA5:BH5),IF($AX$1=9,MAX(BA5:BI5),IF($AX$1=10,MAX(BA5:BJ5),IF($AX$1=11,MAX(BA5:BK5)))))),(IF($AX$1=4,MAX(BA5:BD5),IF($AX$1=5,MAX(BA5:BE5),IF($AX$1=6,MAX(BA5:BF5),IF($AX$1=7,MAX(BA5:BG5)))))))</f>
        <v>14</v>
      </c>
      <c r="BO5" s="52">
        <f>SUM($BL5-$BM5)</f>
        <v>70</v>
      </c>
      <c r="BP5" s="7"/>
    </row>
    <row r="6" spans="1:68" ht="15">
      <c r="A6" s="218">
        <v>2</v>
      </c>
      <c r="B6" s="227" t="s">
        <v>38</v>
      </c>
      <c r="C6" s="209" t="s">
        <v>45</v>
      </c>
      <c r="D6" s="207"/>
      <c r="E6" s="53">
        <f>IF(G6=0,0,IF(G6+F6&lt;1000,1000,G6+F6))</f>
        <v>1000</v>
      </c>
      <c r="F6" s="54">
        <f t="shared" si="0"/>
        <v>0</v>
      </c>
      <c r="G6" s="55">
        <v>1000</v>
      </c>
      <c r="H6" s="56">
        <f t="shared" si="1"/>
        <v>12.9</v>
      </c>
      <c r="I6" s="57">
        <f>IF(M6=0,0,G6-M6)</f>
        <v>0</v>
      </c>
      <c r="J6" s="58">
        <v>15</v>
      </c>
      <c r="K6" s="116">
        <v>4</v>
      </c>
      <c r="L6" s="60">
        <v>9</v>
      </c>
      <c r="M6" s="61">
        <f t="shared" si="2"/>
        <v>1000</v>
      </c>
      <c r="N6" s="57">
        <f t="shared" si="3"/>
        <v>73</v>
      </c>
      <c r="O6" s="62">
        <f t="shared" si="4"/>
        <v>69</v>
      </c>
      <c r="P6" s="63">
        <v>10</v>
      </c>
      <c r="Q6" s="64">
        <v>1</v>
      </c>
      <c r="R6" s="65">
        <v>16</v>
      </c>
      <c r="S6" s="66">
        <v>2</v>
      </c>
      <c r="T6" s="67">
        <v>13</v>
      </c>
      <c r="U6" s="68">
        <v>0</v>
      </c>
      <c r="V6" s="65">
        <v>4</v>
      </c>
      <c r="W6" s="68">
        <v>0</v>
      </c>
      <c r="X6" s="67">
        <v>1</v>
      </c>
      <c r="Y6" s="68">
        <v>1</v>
      </c>
      <c r="Z6" s="67">
        <v>3</v>
      </c>
      <c r="AA6" s="68">
        <v>0</v>
      </c>
      <c r="AB6" s="67">
        <v>6</v>
      </c>
      <c r="AC6" s="66">
        <v>0</v>
      </c>
      <c r="AD6" s="63">
        <v>9</v>
      </c>
      <c r="AE6" s="64">
        <v>0</v>
      </c>
      <c r="AF6" s="69">
        <v>8</v>
      </c>
      <c r="AG6" s="66">
        <v>0</v>
      </c>
      <c r="AH6" s="65">
        <v>99</v>
      </c>
      <c r="AI6" s="68">
        <v>0</v>
      </c>
      <c r="AJ6" s="65">
        <v>99</v>
      </c>
      <c r="AK6" s="68">
        <v>0</v>
      </c>
      <c r="AL6" s="42"/>
      <c r="AM6" s="43">
        <f aca="true" t="shared" si="27" ref="AM6:AM20">SUM(Q6+S6+U6+W6+Y6+AA6+AC6+AE6+AG6+AI6+AK6)</f>
        <v>4</v>
      </c>
      <c r="AN6" s="42"/>
      <c r="AO6" s="70">
        <f t="shared" si="5"/>
        <v>1000</v>
      </c>
      <c r="AP6" s="71">
        <f t="shared" si="6"/>
        <v>1000</v>
      </c>
      <c r="AQ6" s="72">
        <f t="shared" si="7"/>
        <v>1000</v>
      </c>
      <c r="AR6" s="71">
        <f t="shared" si="8"/>
        <v>1000</v>
      </c>
      <c r="AS6" s="72">
        <f t="shared" si="9"/>
        <v>1000</v>
      </c>
      <c r="AT6" s="72">
        <f t="shared" si="10"/>
        <v>1000</v>
      </c>
      <c r="AU6" s="72">
        <f t="shared" si="11"/>
        <v>1000</v>
      </c>
      <c r="AV6" s="72">
        <f t="shared" si="12"/>
        <v>1000</v>
      </c>
      <c r="AW6" s="71">
        <f t="shared" si="13"/>
        <v>1000</v>
      </c>
      <c r="AX6" s="72">
        <f t="shared" si="14"/>
        <v>0</v>
      </c>
      <c r="AY6" s="73">
        <f t="shared" si="15"/>
        <v>0</v>
      </c>
      <c r="AZ6" s="1"/>
      <c r="BA6" s="74">
        <f t="shared" si="16"/>
        <v>9</v>
      </c>
      <c r="BB6" s="75">
        <f t="shared" si="17"/>
        <v>4</v>
      </c>
      <c r="BC6" s="75">
        <f t="shared" si="18"/>
        <v>10</v>
      </c>
      <c r="BD6" s="76">
        <f t="shared" si="19"/>
        <v>10</v>
      </c>
      <c r="BE6" s="75">
        <f t="shared" si="20"/>
        <v>7</v>
      </c>
      <c r="BF6" s="75">
        <f t="shared" si="21"/>
        <v>11</v>
      </c>
      <c r="BG6" s="75">
        <f t="shared" si="22"/>
        <v>8</v>
      </c>
      <c r="BH6" s="75">
        <f t="shared" si="23"/>
        <v>6</v>
      </c>
      <c r="BI6" s="75">
        <f t="shared" si="24"/>
        <v>8</v>
      </c>
      <c r="BJ6" s="75">
        <f t="shared" si="25"/>
        <v>0</v>
      </c>
      <c r="BK6" s="75">
        <f t="shared" si="26"/>
        <v>0</v>
      </c>
      <c r="BL6" s="77">
        <f>SUM(BA6,BB6,BC6,BD6,BE6,BG6,BF6,BH6,BI6,BJ6,BK6)</f>
        <v>73</v>
      </c>
      <c r="BM6" s="71">
        <f>IF($AX$1&gt;7,(IF($AX$1=8,MIN(BA6:BH6),IF($AX$1=9,MIN(BA6:BI6),IF($AX$1=10,MIN(BA6:BJ6),IF($AX$1=11,MIN(BA6:BK6)))))),(IF($AX$1=4,MIN(BA6:BD6),IF($AX$1=5,MIN(BA6:BE6),IF($AX$1=6,MIN(BA6:BF6),IF($AX$1=7,MIN(BA6:BG6)))))))</f>
        <v>4</v>
      </c>
      <c r="BN6" s="71">
        <f>IF($AX$1&gt;7,(IF($AX$1=8,MAX(BA6:BH6),IF($AX$1=9,MAX(BA6:BI6),IF($AX$1=10,MAX(BA6:BJ6),IF($AX$1=11,MAX(BA6:BK6)))))),(IF($AX$1=4,MAX(BA6:BD6),IF($AX$1=5,MAX(BA6:BE6),IF($AX$1=6,MAX(BA6:BF6),IF($AX$1=7,MAX(BA6:BG6)))))))</f>
        <v>11</v>
      </c>
      <c r="BO6" s="78">
        <f aca="true" t="shared" si="28" ref="BO6:BO20">SUM($BL6-$BM6)</f>
        <v>69</v>
      </c>
      <c r="BP6" s="7"/>
    </row>
    <row r="7" spans="1:68" ht="15">
      <c r="A7" s="218">
        <v>3</v>
      </c>
      <c r="B7" s="227" t="s">
        <v>30</v>
      </c>
      <c r="C7" s="209" t="s">
        <v>45</v>
      </c>
      <c r="D7" s="207"/>
      <c r="E7" s="79">
        <f aca="true" t="shared" si="29" ref="E7:E20">IF(G7=0,0,IF(G7+F7&lt;1000,1000,G7+F7))</f>
        <v>1000</v>
      </c>
      <c r="F7" s="54">
        <f t="shared" si="0"/>
        <v>0</v>
      </c>
      <c r="G7" s="55">
        <v>1000</v>
      </c>
      <c r="H7" s="56">
        <f t="shared" si="1"/>
        <v>20.64</v>
      </c>
      <c r="I7" s="57">
        <f aca="true" t="shared" si="30" ref="I7:I20">IF(M7=0,0,G7-M7)</f>
        <v>0</v>
      </c>
      <c r="J7" s="58">
        <v>6</v>
      </c>
      <c r="K7" s="116">
        <v>11</v>
      </c>
      <c r="L7" s="60">
        <v>9</v>
      </c>
      <c r="M7" s="61">
        <f t="shared" si="2"/>
        <v>1000</v>
      </c>
      <c r="N7" s="57">
        <f t="shared" si="3"/>
        <v>83</v>
      </c>
      <c r="O7" s="62">
        <f t="shared" si="4"/>
        <v>79</v>
      </c>
      <c r="P7" s="63">
        <v>11</v>
      </c>
      <c r="Q7" s="64">
        <v>1</v>
      </c>
      <c r="R7" s="65">
        <v>15</v>
      </c>
      <c r="S7" s="66">
        <v>0</v>
      </c>
      <c r="T7" s="67">
        <v>8</v>
      </c>
      <c r="U7" s="68">
        <v>1</v>
      </c>
      <c r="V7" s="65">
        <v>9</v>
      </c>
      <c r="W7" s="68">
        <v>2</v>
      </c>
      <c r="X7" s="67">
        <v>13</v>
      </c>
      <c r="Y7" s="68">
        <v>0</v>
      </c>
      <c r="Z7" s="67">
        <v>2</v>
      </c>
      <c r="AA7" s="68">
        <v>2</v>
      </c>
      <c r="AB7" s="67">
        <v>4</v>
      </c>
      <c r="AC7" s="66">
        <v>2</v>
      </c>
      <c r="AD7" s="63">
        <v>14</v>
      </c>
      <c r="AE7" s="64">
        <v>1</v>
      </c>
      <c r="AF7" s="69">
        <v>7</v>
      </c>
      <c r="AG7" s="66">
        <v>2</v>
      </c>
      <c r="AH7" s="65">
        <v>99</v>
      </c>
      <c r="AI7" s="68">
        <v>0</v>
      </c>
      <c r="AJ7" s="65">
        <v>99</v>
      </c>
      <c r="AK7" s="68">
        <v>0</v>
      </c>
      <c r="AL7" s="42"/>
      <c r="AM7" s="43">
        <f t="shared" si="27"/>
        <v>11</v>
      </c>
      <c r="AN7" s="42"/>
      <c r="AO7" s="70">
        <f t="shared" si="5"/>
        <v>1000</v>
      </c>
      <c r="AP7" s="71">
        <f t="shared" si="6"/>
        <v>1000</v>
      </c>
      <c r="AQ7" s="72">
        <f t="shared" si="7"/>
        <v>1000</v>
      </c>
      <c r="AR7" s="71">
        <f t="shared" si="8"/>
        <v>1000</v>
      </c>
      <c r="AS7" s="72">
        <f t="shared" si="9"/>
        <v>1000</v>
      </c>
      <c r="AT7" s="72">
        <f t="shared" si="10"/>
        <v>1000</v>
      </c>
      <c r="AU7" s="72">
        <f t="shared" si="11"/>
        <v>1000</v>
      </c>
      <c r="AV7" s="72">
        <f t="shared" si="12"/>
        <v>1000</v>
      </c>
      <c r="AW7" s="71">
        <f t="shared" si="13"/>
        <v>1000</v>
      </c>
      <c r="AX7" s="72">
        <f t="shared" si="14"/>
        <v>0</v>
      </c>
      <c r="AY7" s="73">
        <f t="shared" si="15"/>
        <v>0</v>
      </c>
      <c r="AZ7" s="1"/>
      <c r="BA7" s="74">
        <f t="shared" si="16"/>
        <v>7</v>
      </c>
      <c r="BB7" s="75">
        <f t="shared" si="17"/>
        <v>12</v>
      </c>
      <c r="BC7" s="75">
        <f t="shared" si="18"/>
        <v>8</v>
      </c>
      <c r="BD7" s="76">
        <f t="shared" si="19"/>
        <v>6</v>
      </c>
      <c r="BE7" s="75">
        <f t="shared" si="20"/>
        <v>10</v>
      </c>
      <c r="BF7" s="75">
        <f t="shared" si="21"/>
        <v>4</v>
      </c>
      <c r="BG7" s="75">
        <f t="shared" si="22"/>
        <v>10</v>
      </c>
      <c r="BH7" s="75">
        <f t="shared" si="23"/>
        <v>14</v>
      </c>
      <c r="BI7" s="75">
        <f t="shared" si="24"/>
        <v>12</v>
      </c>
      <c r="BJ7" s="75">
        <f t="shared" si="25"/>
        <v>0</v>
      </c>
      <c r="BK7" s="75">
        <f t="shared" si="26"/>
        <v>0</v>
      </c>
      <c r="BL7" s="77">
        <f aca="true" t="shared" si="31" ref="BL7:BL20">SUM(BA7,BB7,BC7,BD7,BE7,BG7,BF7,BH7,BI7,BJ7,BK7)</f>
        <v>83</v>
      </c>
      <c r="BM7" s="71">
        <f aca="true" t="shared" si="32" ref="BM7:BM20">IF($AX$1&gt;7,(IF($AX$1=8,MIN(BA7:BH7),IF($AX$1=9,MIN(BA7:BI7),IF($AX$1=10,MIN(BA7:BJ7),IF($AX$1=11,MIN(BA7:BK7)))))),(IF($AX$1=4,MIN(BA7:BD7),IF($AX$1=5,MIN(BA7:BE7),IF($AX$1=6,MIN(BA7:BF7),IF($AX$1=7,MIN(BA7:BG7)))))))</f>
        <v>4</v>
      </c>
      <c r="BN7" s="71">
        <f aca="true" t="shared" si="33" ref="BN7:BN20">IF($AX$1&gt;7,(IF($AX$1=8,MAX(BA7:BH7),IF($AX$1=9,MAX(BA7:BI7),IF($AX$1=10,MAX(BA7:BJ7),IF($AX$1=11,MAX(BA7:BK7)))))),(IF($AX$1=4,MAX(BA7:BD7),IF($AX$1=5,MAX(BA7:BE7),IF($AX$1=6,MAX(BA7:BF7),IF($AX$1=7,MAX(BA7:BG7)))))))</f>
        <v>14</v>
      </c>
      <c r="BO7" s="78">
        <f t="shared" si="28"/>
        <v>79</v>
      </c>
      <c r="BP7" s="7"/>
    </row>
    <row r="8" spans="1:68" ht="15">
      <c r="A8" s="218">
        <v>4</v>
      </c>
      <c r="B8" s="227" t="s">
        <v>202</v>
      </c>
      <c r="C8" s="209" t="s">
        <v>45</v>
      </c>
      <c r="D8" s="207"/>
      <c r="E8" s="79">
        <f t="shared" si="29"/>
        <v>1000</v>
      </c>
      <c r="F8" s="54">
        <f t="shared" si="0"/>
        <v>0</v>
      </c>
      <c r="G8" s="55">
        <v>1000</v>
      </c>
      <c r="H8" s="56">
        <f t="shared" si="1"/>
        <v>18.919999999999998</v>
      </c>
      <c r="I8" s="57">
        <f t="shared" si="30"/>
        <v>0</v>
      </c>
      <c r="J8" s="58">
        <v>8</v>
      </c>
      <c r="K8" s="116">
        <v>10</v>
      </c>
      <c r="L8" s="60">
        <v>9</v>
      </c>
      <c r="M8" s="61">
        <f t="shared" si="2"/>
        <v>1000</v>
      </c>
      <c r="N8" s="57">
        <f t="shared" si="3"/>
        <v>74</v>
      </c>
      <c r="O8" s="62">
        <f t="shared" si="4"/>
        <v>70</v>
      </c>
      <c r="P8" s="63">
        <v>12</v>
      </c>
      <c r="Q8" s="64">
        <v>0</v>
      </c>
      <c r="R8" s="65">
        <v>13</v>
      </c>
      <c r="S8" s="66">
        <v>0</v>
      </c>
      <c r="T8" s="67">
        <v>6</v>
      </c>
      <c r="U8" s="68">
        <v>2</v>
      </c>
      <c r="V8" s="65">
        <v>2</v>
      </c>
      <c r="W8" s="68">
        <v>2</v>
      </c>
      <c r="X8" s="67">
        <v>15</v>
      </c>
      <c r="Y8" s="68">
        <v>0</v>
      </c>
      <c r="Z8" s="67">
        <v>9</v>
      </c>
      <c r="AA8" s="68">
        <v>2</v>
      </c>
      <c r="AB8" s="67">
        <v>3</v>
      </c>
      <c r="AC8" s="66">
        <v>0</v>
      </c>
      <c r="AD8" s="80">
        <v>8</v>
      </c>
      <c r="AE8" s="64">
        <v>2</v>
      </c>
      <c r="AF8" s="69">
        <v>16</v>
      </c>
      <c r="AG8" s="66">
        <v>2</v>
      </c>
      <c r="AH8" s="65">
        <v>99</v>
      </c>
      <c r="AI8" s="68">
        <v>0</v>
      </c>
      <c r="AJ8" s="65">
        <v>99</v>
      </c>
      <c r="AK8" s="68">
        <v>0</v>
      </c>
      <c r="AL8" s="42"/>
      <c r="AM8" s="43">
        <f t="shared" si="27"/>
        <v>10</v>
      </c>
      <c r="AN8" s="42"/>
      <c r="AO8" s="70">
        <f t="shared" si="5"/>
        <v>1000</v>
      </c>
      <c r="AP8" s="71">
        <f t="shared" si="6"/>
        <v>1000</v>
      </c>
      <c r="AQ8" s="72">
        <f t="shared" si="7"/>
        <v>1000</v>
      </c>
      <c r="AR8" s="71">
        <f t="shared" si="8"/>
        <v>1000</v>
      </c>
      <c r="AS8" s="72">
        <f t="shared" si="9"/>
        <v>1000</v>
      </c>
      <c r="AT8" s="72">
        <f t="shared" si="10"/>
        <v>1000</v>
      </c>
      <c r="AU8" s="72">
        <f t="shared" si="11"/>
        <v>1000</v>
      </c>
      <c r="AV8" s="72">
        <f t="shared" si="12"/>
        <v>1000</v>
      </c>
      <c r="AW8" s="71">
        <f t="shared" si="13"/>
        <v>1000</v>
      </c>
      <c r="AX8" s="72">
        <f t="shared" si="14"/>
        <v>0</v>
      </c>
      <c r="AY8" s="73">
        <f t="shared" si="15"/>
        <v>0</v>
      </c>
      <c r="AZ8" s="1"/>
      <c r="BA8" s="74">
        <f t="shared" si="16"/>
        <v>11</v>
      </c>
      <c r="BB8" s="75">
        <f t="shared" si="17"/>
        <v>10</v>
      </c>
      <c r="BC8" s="75">
        <f t="shared" si="18"/>
        <v>8</v>
      </c>
      <c r="BD8" s="76">
        <f t="shared" si="19"/>
        <v>4</v>
      </c>
      <c r="BE8" s="75">
        <f t="shared" si="20"/>
        <v>12</v>
      </c>
      <c r="BF8" s="75">
        <f t="shared" si="21"/>
        <v>6</v>
      </c>
      <c r="BG8" s="75">
        <f t="shared" si="22"/>
        <v>11</v>
      </c>
      <c r="BH8" s="75">
        <f t="shared" si="23"/>
        <v>8</v>
      </c>
      <c r="BI8" s="75">
        <f t="shared" si="24"/>
        <v>4</v>
      </c>
      <c r="BJ8" s="75">
        <f t="shared" si="25"/>
        <v>0</v>
      </c>
      <c r="BK8" s="75">
        <f t="shared" si="26"/>
        <v>0</v>
      </c>
      <c r="BL8" s="77">
        <f t="shared" si="31"/>
        <v>74</v>
      </c>
      <c r="BM8" s="71">
        <f t="shared" si="32"/>
        <v>4</v>
      </c>
      <c r="BN8" s="71">
        <f t="shared" si="33"/>
        <v>12</v>
      </c>
      <c r="BO8" s="78">
        <f t="shared" si="28"/>
        <v>70</v>
      </c>
      <c r="BP8" s="7"/>
    </row>
    <row r="9" spans="1:68" ht="15">
      <c r="A9" s="218">
        <v>5</v>
      </c>
      <c r="B9" s="227" t="s">
        <v>29</v>
      </c>
      <c r="C9" s="210" t="s">
        <v>48</v>
      </c>
      <c r="D9" s="207"/>
      <c r="E9" s="79">
        <f t="shared" si="29"/>
        <v>1000</v>
      </c>
      <c r="F9" s="54">
        <f t="shared" si="0"/>
        <v>0</v>
      </c>
      <c r="G9" s="55">
        <v>1000</v>
      </c>
      <c r="H9" s="56">
        <f t="shared" si="1"/>
        <v>21.5</v>
      </c>
      <c r="I9" s="57">
        <f t="shared" si="30"/>
        <v>0</v>
      </c>
      <c r="J9" s="58">
        <v>5</v>
      </c>
      <c r="K9" s="116">
        <v>11</v>
      </c>
      <c r="L9" s="60">
        <v>9</v>
      </c>
      <c r="M9" s="61">
        <f t="shared" si="2"/>
        <v>1000</v>
      </c>
      <c r="N9" s="57">
        <f t="shared" si="3"/>
        <v>87</v>
      </c>
      <c r="O9" s="62">
        <f t="shared" si="4"/>
        <v>83</v>
      </c>
      <c r="P9" s="63">
        <v>13</v>
      </c>
      <c r="Q9" s="64">
        <v>2</v>
      </c>
      <c r="R9" s="65">
        <v>14</v>
      </c>
      <c r="S9" s="66">
        <v>0</v>
      </c>
      <c r="T9" s="67">
        <v>16</v>
      </c>
      <c r="U9" s="68">
        <v>2</v>
      </c>
      <c r="V9" s="65">
        <v>12</v>
      </c>
      <c r="W9" s="68">
        <v>0</v>
      </c>
      <c r="X9" s="67">
        <v>11</v>
      </c>
      <c r="Y9" s="68">
        <v>2</v>
      </c>
      <c r="Z9" s="67">
        <v>8</v>
      </c>
      <c r="AA9" s="68">
        <v>2</v>
      </c>
      <c r="AB9" s="67">
        <v>7</v>
      </c>
      <c r="AC9" s="66">
        <v>1</v>
      </c>
      <c r="AD9" s="63">
        <v>15</v>
      </c>
      <c r="AE9" s="64">
        <v>0</v>
      </c>
      <c r="AF9" s="69">
        <v>10</v>
      </c>
      <c r="AG9" s="66">
        <v>2</v>
      </c>
      <c r="AH9" s="65">
        <v>99</v>
      </c>
      <c r="AI9" s="68">
        <v>0</v>
      </c>
      <c r="AJ9" s="65">
        <v>99</v>
      </c>
      <c r="AK9" s="68">
        <v>0</v>
      </c>
      <c r="AL9" s="42"/>
      <c r="AM9" s="43">
        <f t="shared" si="27"/>
        <v>11</v>
      </c>
      <c r="AN9" s="42"/>
      <c r="AO9" s="70">
        <f t="shared" si="5"/>
        <v>1000</v>
      </c>
      <c r="AP9" s="71">
        <f t="shared" si="6"/>
        <v>1000</v>
      </c>
      <c r="AQ9" s="72">
        <f t="shared" si="7"/>
        <v>1000</v>
      </c>
      <c r="AR9" s="71">
        <f t="shared" si="8"/>
        <v>1000</v>
      </c>
      <c r="AS9" s="72">
        <f t="shared" si="9"/>
        <v>1000</v>
      </c>
      <c r="AT9" s="72">
        <f t="shared" si="10"/>
        <v>1000</v>
      </c>
      <c r="AU9" s="72">
        <f t="shared" si="11"/>
        <v>1000</v>
      </c>
      <c r="AV9" s="72">
        <f t="shared" si="12"/>
        <v>1000</v>
      </c>
      <c r="AW9" s="71">
        <f t="shared" si="13"/>
        <v>1000</v>
      </c>
      <c r="AX9" s="72">
        <f t="shared" si="14"/>
        <v>0</v>
      </c>
      <c r="AY9" s="73">
        <f t="shared" si="15"/>
        <v>0</v>
      </c>
      <c r="AZ9" s="1"/>
      <c r="BA9" s="74">
        <f t="shared" si="16"/>
        <v>10</v>
      </c>
      <c r="BB9" s="75">
        <f t="shared" si="17"/>
        <v>14</v>
      </c>
      <c r="BC9" s="75">
        <f t="shared" si="18"/>
        <v>4</v>
      </c>
      <c r="BD9" s="76">
        <f t="shared" si="19"/>
        <v>11</v>
      </c>
      <c r="BE9" s="75">
        <f t="shared" si="20"/>
        <v>7</v>
      </c>
      <c r="BF9" s="75">
        <f t="shared" si="21"/>
        <v>8</v>
      </c>
      <c r="BG9" s="75">
        <f t="shared" si="22"/>
        <v>12</v>
      </c>
      <c r="BH9" s="75">
        <f t="shared" si="23"/>
        <v>12</v>
      </c>
      <c r="BI9" s="75">
        <f t="shared" si="24"/>
        <v>9</v>
      </c>
      <c r="BJ9" s="75">
        <f t="shared" si="25"/>
        <v>0</v>
      </c>
      <c r="BK9" s="75">
        <f t="shared" si="26"/>
        <v>0</v>
      </c>
      <c r="BL9" s="77">
        <f t="shared" si="31"/>
        <v>87</v>
      </c>
      <c r="BM9" s="71">
        <f t="shared" si="32"/>
        <v>4</v>
      </c>
      <c r="BN9" s="71">
        <f t="shared" si="33"/>
        <v>14</v>
      </c>
      <c r="BO9" s="78">
        <f t="shared" si="28"/>
        <v>83</v>
      </c>
      <c r="BP9" s="7"/>
    </row>
    <row r="10" spans="1:68" ht="15">
      <c r="A10" s="218">
        <v>6</v>
      </c>
      <c r="B10" s="227" t="s">
        <v>66</v>
      </c>
      <c r="C10" s="228" t="s">
        <v>65</v>
      </c>
      <c r="D10" s="207"/>
      <c r="E10" s="79">
        <f t="shared" si="29"/>
        <v>1000</v>
      </c>
      <c r="F10" s="54">
        <f t="shared" si="0"/>
        <v>0</v>
      </c>
      <c r="G10" s="55">
        <v>1000</v>
      </c>
      <c r="H10" s="56">
        <f t="shared" si="1"/>
        <v>17.2</v>
      </c>
      <c r="I10" s="57">
        <f t="shared" si="30"/>
        <v>0</v>
      </c>
      <c r="J10" s="58">
        <v>10</v>
      </c>
      <c r="K10" s="116">
        <v>8</v>
      </c>
      <c r="L10" s="60">
        <v>9</v>
      </c>
      <c r="M10" s="61">
        <f t="shared" si="2"/>
        <v>1000</v>
      </c>
      <c r="N10" s="57">
        <f t="shared" si="3"/>
        <v>71</v>
      </c>
      <c r="O10" s="62">
        <f t="shared" si="4"/>
        <v>67</v>
      </c>
      <c r="P10" s="63">
        <v>14</v>
      </c>
      <c r="Q10" s="64">
        <v>0</v>
      </c>
      <c r="R10" s="65">
        <v>9</v>
      </c>
      <c r="S10" s="66">
        <v>0</v>
      </c>
      <c r="T10" s="67">
        <v>4</v>
      </c>
      <c r="U10" s="68">
        <v>0</v>
      </c>
      <c r="V10" s="65">
        <v>16</v>
      </c>
      <c r="W10" s="68">
        <v>2</v>
      </c>
      <c r="X10" s="67">
        <v>8</v>
      </c>
      <c r="Y10" s="68">
        <v>1</v>
      </c>
      <c r="Z10" s="67">
        <v>1</v>
      </c>
      <c r="AA10" s="68">
        <v>1</v>
      </c>
      <c r="AB10" s="67">
        <v>2</v>
      </c>
      <c r="AC10" s="66">
        <v>2</v>
      </c>
      <c r="AD10" s="80">
        <v>11</v>
      </c>
      <c r="AE10" s="64">
        <v>1</v>
      </c>
      <c r="AF10" s="69">
        <v>12</v>
      </c>
      <c r="AG10" s="66">
        <v>1</v>
      </c>
      <c r="AH10" s="65">
        <v>99</v>
      </c>
      <c r="AI10" s="68">
        <v>0</v>
      </c>
      <c r="AJ10" s="65">
        <v>99</v>
      </c>
      <c r="AK10" s="68">
        <v>0</v>
      </c>
      <c r="AL10" s="42"/>
      <c r="AM10" s="43">
        <f t="shared" si="27"/>
        <v>8</v>
      </c>
      <c r="AN10" s="42"/>
      <c r="AO10" s="70">
        <f t="shared" si="5"/>
        <v>1000</v>
      </c>
      <c r="AP10" s="71">
        <f t="shared" si="6"/>
        <v>1000</v>
      </c>
      <c r="AQ10" s="72">
        <f t="shared" si="7"/>
        <v>1000</v>
      </c>
      <c r="AR10" s="71">
        <f t="shared" si="8"/>
        <v>1000</v>
      </c>
      <c r="AS10" s="72">
        <f t="shared" si="9"/>
        <v>1000</v>
      </c>
      <c r="AT10" s="72">
        <f t="shared" si="10"/>
        <v>1000</v>
      </c>
      <c r="AU10" s="72">
        <f t="shared" si="11"/>
        <v>1000</v>
      </c>
      <c r="AV10" s="72">
        <f t="shared" si="12"/>
        <v>1000</v>
      </c>
      <c r="AW10" s="71">
        <f t="shared" si="13"/>
        <v>1000</v>
      </c>
      <c r="AX10" s="72">
        <f t="shared" si="14"/>
        <v>0</v>
      </c>
      <c r="AY10" s="73">
        <f t="shared" si="15"/>
        <v>0</v>
      </c>
      <c r="AZ10" s="1"/>
      <c r="BA10" s="74">
        <f t="shared" si="16"/>
        <v>14</v>
      </c>
      <c r="BB10" s="75">
        <f t="shared" si="17"/>
        <v>6</v>
      </c>
      <c r="BC10" s="75">
        <f t="shared" si="18"/>
        <v>10</v>
      </c>
      <c r="BD10" s="76">
        <f t="shared" si="19"/>
        <v>4</v>
      </c>
      <c r="BE10" s="75">
        <f t="shared" si="20"/>
        <v>8</v>
      </c>
      <c r="BF10" s="75">
        <f t="shared" si="21"/>
        <v>7</v>
      </c>
      <c r="BG10" s="75">
        <f t="shared" si="22"/>
        <v>4</v>
      </c>
      <c r="BH10" s="75">
        <f t="shared" si="23"/>
        <v>7</v>
      </c>
      <c r="BI10" s="75">
        <f t="shared" si="24"/>
        <v>11</v>
      </c>
      <c r="BJ10" s="75">
        <f t="shared" si="25"/>
        <v>0</v>
      </c>
      <c r="BK10" s="75">
        <f t="shared" si="26"/>
        <v>0</v>
      </c>
      <c r="BL10" s="77">
        <f t="shared" si="31"/>
        <v>71</v>
      </c>
      <c r="BM10" s="71">
        <f t="shared" si="32"/>
        <v>4</v>
      </c>
      <c r="BN10" s="71">
        <f t="shared" si="33"/>
        <v>14</v>
      </c>
      <c r="BO10" s="78">
        <f t="shared" si="28"/>
        <v>67</v>
      </c>
      <c r="BP10" s="7"/>
    </row>
    <row r="11" spans="1:68" ht="15">
      <c r="A11" s="218">
        <v>7</v>
      </c>
      <c r="B11" s="227" t="s">
        <v>33</v>
      </c>
      <c r="C11" s="211" t="s">
        <v>46</v>
      </c>
      <c r="D11" s="207"/>
      <c r="E11" s="79">
        <f t="shared" si="29"/>
        <v>1010</v>
      </c>
      <c r="F11" s="54">
        <f t="shared" si="0"/>
        <v>10</v>
      </c>
      <c r="G11" s="55">
        <v>1000</v>
      </c>
      <c r="H11" s="56">
        <f t="shared" si="1"/>
        <v>23.22</v>
      </c>
      <c r="I11" s="57">
        <f t="shared" si="30"/>
        <v>0</v>
      </c>
      <c r="J11" s="119">
        <v>3</v>
      </c>
      <c r="K11" s="116">
        <v>12</v>
      </c>
      <c r="L11" s="60">
        <v>9</v>
      </c>
      <c r="M11" s="61">
        <f t="shared" si="2"/>
        <v>1000</v>
      </c>
      <c r="N11" s="57">
        <f t="shared" si="3"/>
        <v>92</v>
      </c>
      <c r="O11" s="62">
        <f t="shared" si="4"/>
        <v>85</v>
      </c>
      <c r="P11" s="63">
        <v>15</v>
      </c>
      <c r="Q11" s="64">
        <v>2</v>
      </c>
      <c r="R11" s="65">
        <v>12</v>
      </c>
      <c r="S11" s="66">
        <v>2</v>
      </c>
      <c r="T11" s="67">
        <v>14</v>
      </c>
      <c r="U11" s="68">
        <v>0</v>
      </c>
      <c r="V11" s="65">
        <v>11</v>
      </c>
      <c r="W11" s="68">
        <v>2</v>
      </c>
      <c r="X11" s="67">
        <v>10</v>
      </c>
      <c r="Y11" s="68">
        <v>2</v>
      </c>
      <c r="Z11" s="67">
        <v>13</v>
      </c>
      <c r="AA11" s="68">
        <v>1</v>
      </c>
      <c r="AB11" s="67">
        <v>5</v>
      </c>
      <c r="AC11" s="66">
        <v>1</v>
      </c>
      <c r="AD11" s="81">
        <v>1</v>
      </c>
      <c r="AE11" s="64">
        <v>2</v>
      </c>
      <c r="AF11" s="69">
        <v>3</v>
      </c>
      <c r="AG11" s="66">
        <v>0</v>
      </c>
      <c r="AH11" s="65">
        <v>99</v>
      </c>
      <c r="AI11" s="68">
        <v>0</v>
      </c>
      <c r="AJ11" s="65">
        <v>99</v>
      </c>
      <c r="AK11" s="68">
        <v>0</v>
      </c>
      <c r="AL11" s="42"/>
      <c r="AM11" s="43">
        <f t="shared" si="27"/>
        <v>12</v>
      </c>
      <c r="AN11" s="42"/>
      <c r="AO11" s="70">
        <f t="shared" si="5"/>
        <v>1000</v>
      </c>
      <c r="AP11" s="71">
        <f t="shared" si="6"/>
        <v>1000</v>
      </c>
      <c r="AQ11" s="72">
        <f t="shared" si="7"/>
        <v>1000</v>
      </c>
      <c r="AR11" s="71">
        <f t="shared" si="8"/>
        <v>1000</v>
      </c>
      <c r="AS11" s="72">
        <f t="shared" si="9"/>
        <v>1000</v>
      </c>
      <c r="AT11" s="72">
        <f t="shared" si="10"/>
        <v>1000</v>
      </c>
      <c r="AU11" s="72">
        <f t="shared" si="11"/>
        <v>1000</v>
      </c>
      <c r="AV11" s="72">
        <f t="shared" si="12"/>
        <v>1000</v>
      </c>
      <c r="AW11" s="71">
        <f t="shared" si="13"/>
        <v>1000</v>
      </c>
      <c r="AX11" s="72">
        <f t="shared" si="14"/>
        <v>0</v>
      </c>
      <c r="AY11" s="73">
        <f t="shared" si="15"/>
        <v>0</v>
      </c>
      <c r="AZ11" s="1"/>
      <c r="BA11" s="74">
        <f t="shared" si="16"/>
        <v>12</v>
      </c>
      <c r="BB11" s="75">
        <f t="shared" si="17"/>
        <v>11</v>
      </c>
      <c r="BC11" s="75">
        <f t="shared" si="18"/>
        <v>14</v>
      </c>
      <c r="BD11" s="76">
        <f t="shared" si="19"/>
        <v>7</v>
      </c>
      <c r="BE11" s="75">
        <f t="shared" si="20"/>
        <v>9</v>
      </c>
      <c r="BF11" s="75">
        <f t="shared" si="21"/>
        <v>10</v>
      </c>
      <c r="BG11" s="75">
        <f t="shared" si="22"/>
        <v>11</v>
      </c>
      <c r="BH11" s="75">
        <f t="shared" si="23"/>
        <v>7</v>
      </c>
      <c r="BI11" s="75">
        <f t="shared" si="24"/>
        <v>11</v>
      </c>
      <c r="BJ11" s="75">
        <f t="shared" si="25"/>
        <v>0</v>
      </c>
      <c r="BK11" s="75">
        <f t="shared" si="26"/>
        <v>0</v>
      </c>
      <c r="BL11" s="77">
        <f t="shared" si="31"/>
        <v>92</v>
      </c>
      <c r="BM11" s="71">
        <f t="shared" si="32"/>
        <v>7</v>
      </c>
      <c r="BN11" s="71">
        <f t="shared" si="33"/>
        <v>14</v>
      </c>
      <c r="BO11" s="78">
        <f t="shared" si="28"/>
        <v>85</v>
      </c>
      <c r="BP11" s="7"/>
    </row>
    <row r="12" spans="1:68" ht="15">
      <c r="A12" s="218">
        <v>8</v>
      </c>
      <c r="B12" s="227" t="s">
        <v>31</v>
      </c>
      <c r="C12" s="211" t="s">
        <v>47</v>
      </c>
      <c r="D12" s="208"/>
      <c r="E12" s="79">
        <f t="shared" si="29"/>
        <v>1000</v>
      </c>
      <c r="F12" s="54">
        <f t="shared" si="0"/>
        <v>0</v>
      </c>
      <c r="G12" s="55">
        <v>1000</v>
      </c>
      <c r="H12" s="56">
        <f t="shared" si="1"/>
        <v>16.34</v>
      </c>
      <c r="I12" s="57">
        <f t="shared" si="30"/>
        <v>0</v>
      </c>
      <c r="J12" s="58">
        <v>11</v>
      </c>
      <c r="K12" s="116">
        <v>8</v>
      </c>
      <c r="L12" s="60">
        <v>9</v>
      </c>
      <c r="M12" s="61">
        <f t="shared" si="2"/>
        <v>1000</v>
      </c>
      <c r="N12" s="57">
        <f t="shared" si="3"/>
        <v>70</v>
      </c>
      <c r="O12" s="62">
        <f t="shared" si="4"/>
        <v>66</v>
      </c>
      <c r="P12" s="63">
        <v>16</v>
      </c>
      <c r="Q12" s="64">
        <v>1</v>
      </c>
      <c r="R12" s="65">
        <v>10</v>
      </c>
      <c r="S12" s="66">
        <v>0</v>
      </c>
      <c r="T12" s="67">
        <v>3</v>
      </c>
      <c r="U12" s="68">
        <v>1</v>
      </c>
      <c r="V12" s="65">
        <v>1</v>
      </c>
      <c r="W12" s="68">
        <v>1</v>
      </c>
      <c r="X12" s="67">
        <v>6</v>
      </c>
      <c r="Y12" s="68">
        <v>1</v>
      </c>
      <c r="Z12" s="67">
        <v>5</v>
      </c>
      <c r="AA12" s="68">
        <v>0</v>
      </c>
      <c r="AB12" s="67">
        <v>9</v>
      </c>
      <c r="AC12" s="66">
        <v>2</v>
      </c>
      <c r="AD12" s="81">
        <v>4</v>
      </c>
      <c r="AE12" s="64">
        <v>0</v>
      </c>
      <c r="AF12" s="69">
        <v>2</v>
      </c>
      <c r="AG12" s="66">
        <v>2</v>
      </c>
      <c r="AH12" s="65">
        <v>99</v>
      </c>
      <c r="AI12" s="68">
        <v>0</v>
      </c>
      <c r="AJ12" s="65">
        <v>99</v>
      </c>
      <c r="AK12" s="68">
        <v>0</v>
      </c>
      <c r="AL12" s="42"/>
      <c r="AM12" s="43">
        <f t="shared" si="27"/>
        <v>8</v>
      </c>
      <c r="AN12" s="42"/>
      <c r="AO12" s="70">
        <f t="shared" si="5"/>
        <v>1000</v>
      </c>
      <c r="AP12" s="71">
        <f t="shared" si="6"/>
        <v>1000</v>
      </c>
      <c r="AQ12" s="72">
        <f t="shared" si="7"/>
        <v>1000</v>
      </c>
      <c r="AR12" s="71">
        <f t="shared" si="8"/>
        <v>1000</v>
      </c>
      <c r="AS12" s="72">
        <f t="shared" si="9"/>
        <v>1000</v>
      </c>
      <c r="AT12" s="72">
        <f t="shared" si="10"/>
        <v>1000</v>
      </c>
      <c r="AU12" s="72">
        <f t="shared" si="11"/>
        <v>1000</v>
      </c>
      <c r="AV12" s="72">
        <f t="shared" si="12"/>
        <v>1000</v>
      </c>
      <c r="AW12" s="71">
        <f t="shared" si="13"/>
        <v>1000</v>
      </c>
      <c r="AX12" s="72">
        <f t="shared" si="14"/>
        <v>0</v>
      </c>
      <c r="AY12" s="73">
        <f t="shared" si="15"/>
        <v>0</v>
      </c>
      <c r="AZ12" s="1"/>
      <c r="BA12" s="74">
        <f t="shared" si="16"/>
        <v>4</v>
      </c>
      <c r="BB12" s="75">
        <f t="shared" si="17"/>
        <v>9</v>
      </c>
      <c r="BC12" s="75">
        <f t="shared" si="18"/>
        <v>11</v>
      </c>
      <c r="BD12" s="76">
        <f t="shared" si="19"/>
        <v>7</v>
      </c>
      <c r="BE12" s="75">
        <f t="shared" si="20"/>
        <v>8</v>
      </c>
      <c r="BF12" s="75">
        <f t="shared" si="21"/>
        <v>11</v>
      </c>
      <c r="BG12" s="75">
        <f t="shared" si="22"/>
        <v>6</v>
      </c>
      <c r="BH12" s="75">
        <f t="shared" si="23"/>
        <v>10</v>
      </c>
      <c r="BI12" s="75">
        <f t="shared" si="24"/>
        <v>4</v>
      </c>
      <c r="BJ12" s="75">
        <f t="shared" si="25"/>
        <v>0</v>
      </c>
      <c r="BK12" s="75">
        <f t="shared" si="26"/>
        <v>0</v>
      </c>
      <c r="BL12" s="77">
        <f t="shared" si="31"/>
        <v>70</v>
      </c>
      <c r="BM12" s="71">
        <f t="shared" si="32"/>
        <v>4</v>
      </c>
      <c r="BN12" s="71">
        <f t="shared" si="33"/>
        <v>11</v>
      </c>
      <c r="BO12" s="78">
        <f t="shared" si="28"/>
        <v>66</v>
      </c>
      <c r="BP12" s="7"/>
    </row>
    <row r="13" spans="1:68" ht="15">
      <c r="A13" s="218">
        <v>9</v>
      </c>
      <c r="B13" s="227" t="s">
        <v>34</v>
      </c>
      <c r="C13" s="211" t="s">
        <v>46</v>
      </c>
      <c r="D13" s="208"/>
      <c r="E13" s="79">
        <f t="shared" si="29"/>
        <v>1000</v>
      </c>
      <c r="F13" s="54">
        <f t="shared" si="0"/>
        <v>0</v>
      </c>
      <c r="G13" s="55">
        <v>1000</v>
      </c>
      <c r="H13" s="56">
        <f t="shared" si="1"/>
        <v>13.76</v>
      </c>
      <c r="I13" s="57">
        <f t="shared" si="30"/>
        <v>0</v>
      </c>
      <c r="J13" s="58">
        <v>14</v>
      </c>
      <c r="K13" s="116">
        <v>6</v>
      </c>
      <c r="L13" s="60">
        <v>9</v>
      </c>
      <c r="M13" s="61">
        <f t="shared" si="2"/>
        <v>1000</v>
      </c>
      <c r="N13" s="57">
        <f t="shared" si="3"/>
        <v>71</v>
      </c>
      <c r="O13" s="62">
        <f t="shared" si="4"/>
        <v>67</v>
      </c>
      <c r="P13" s="63">
        <v>1</v>
      </c>
      <c r="Q13" s="64">
        <v>0</v>
      </c>
      <c r="R13" s="65">
        <v>6</v>
      </c>
      <c r="S13" s="66">
        <v>2</v>
      </c>
      <c r="T13" s="67">
        <v>15</v>
      </c>
      <c r="U13" s="68">
        <v>0</v>
      </c>
      <c r="V13" s="65">
        <v>3</v>
      </c>
      <c r="W13" s="68">
        <v>0</v>
      </c>
      <c r="X13" s="67">
        <v>16</v>
      </c>
      <c r="Y13" s="68">
        <v>1</v>
      </c>
      <c r="Z13" s="67">
        <v>4</v>
      </c>
      <c r="AA13" s="68">
        <v>0</v>
      </c>
      <c r="AB13" s="67">
        <v>8</v>
      </c>
      <c r="AC13" s="66">
        <v>0</v>
      </c>
      <c r="AD13" s="81">
        <v>2</v>
      </c>
      <c r="AE13" s="64">
        <v>2</v>
      </c>
      <c r="AF13" s="69">
        <v>11</v>
      </c>
      <c r="AG13" s="66">
        <v>1</v>
      </c>
      <c r="AH13" s="65">
        <v>99</v>
      </c>
      <c r="AI13" s="68">
        <v>0</v>
      </c>
      <c r="AJ13" s="65">
        <v>99</v>
      </c>
      <c r="AK13" s="68">
        <v>0</v>
      </c>
      <c r="AL13" s="42"/>
      <c r="AM13" s="43">
        <f t="shared" si="27"/>
        <v>6</v>
      </c>
      <c r="AN13" s="42"/>
      <c r="AO13" s="70">
        <f t="shared" si="5"/>
        <v>1000</v>
      </c>
      <c r="AP13" s="71">
        <f t="shared" si="6"/>
        <v>1000</v>
      </c>
      <c r="AQ13" s="72">
        <f t="shared" si="7"/>
        <v>1000</v>
      </c>
      <c r="AR13" s="71">
        <f t="shared" si="8"/>
        <v>1000</v>
      </c>
      <c r="AS13" s="72">
        <f t="shared" si="9"/>
        <v>1000</v>
      </c>
      <c r="AT13" s="72">
        <f t="shared" si="10"/>
        <v>1000</v>
      </c>
      <c r="AU13" s="72">
        <f t="shared" si="11"/>
        <v>1000</v>
      </c>
      <c r="AV13" s="72">
        <f t="shared" si="12"/>
        <v>1000</v>
      </c>
      <c r="AW13" s="71">
        <f t="shared" si="13"/>
        <v>1000</v>
      </c>
      <c r="AX13" s="72">
        <f t="shared" si="14"/>
        <v>0</v>
      </c>
      <c r="AY13" s="73">
        <f t="shared" si="15"/>
        <v>0</v>
      </c>
      <c r="AZ13" s="1"/>
      <c r="BA13" s="74">
        <f t="shared" si="16"/>
        <v>7</v>
      </c>
      <c r="BB13" s="75">
        <f t="shared" si="17"/>
        <v>8</v>
      </c>
      <c r="BC13" s="75">
        <f t="shared" si="18"/>
        <v>12</v>
      </c>
      <c r="BD13" s="76">
        <f t="shared" si="19"/>
        <v>11</v>
      </c>
      <c r="BE13" s="75">
        <f t="shared" si="20"/>
        <v>4</v>
      </c>
      <c r="BF13" s="75">
        <f t="shared" si="21"/>
        <v>10</v>
      </c>
      <c r="BG13" s="75">
        <f t="shared" si="22"/>
        <v>8</v>
      </c>
      <c r="BH13" s="75">
        <f t="shared" si="23"/>
        <v>4</v>
      </c>
      <c r="BI13" s="75">
        <f t="shared" si="24"/>
        <v>7</v>
      </c>
      <c r="BJ13" s="75">
        <f t="shared" si="25"/>
        <v>0</v>
      </c>
      <c r="BK13" s="75">
        <f t="shared" si="26"/>
        <v>0</v>
      </c>
      <c r="BL13" s="77">
        <f t="shared" si="31"/>
        <v>71</v>
      </c>
      <c r="BM13" s="71">
        <f t="shared" si="32"/>
        <v>4</v>
      </c>
      <c r="BN13" s="71">
        <f t="shared" si="33"/>
        <v>12</v>
      </c>
      <c r="BO13" s="78">
        <f t="shared" si="28"/>
        <v>67</v>
      </c>
      <c r="BP13" s="7"/>
    </row>
    <row r="14" spans="1:68" ht="15">
      <c r="A14" s="218">
        <v>10</v>
      </c>
      <c r="B14" s="227" t="s">
        <v>203</v>
      </c>
      <c r="C14" s="211" t="s">
        <v>46</v>
      </c>
      <c r="D14" s="208"/>
      <c r="E14" s="79">
        <f t="shared" si="29"/>
        <v>1000</v>
      </c>
      <c r="F14" s="54">
        <f t="shared" si="0"/>
        <v>0</v>
      </c>
      <c r="G14" s="55">
        <v>1000</v>
      </c>
      <c r="H14" s="56">
        <f t="shared" si="1"/>
        <v>18.06</v>
      </c>
      <c r="I14" s="57">
        <f t="shared" si="30"/>
        <v>0</v>
      </c>
      <c r="J14" s="58">
        <v>9</v>
      </c>
      <c r="K14" s="116">
        <v>9</v>
      </c>
      <c r="L14" s="60">
        <v>9</v>
      </c>
      <c r="M14" s="61">
        <f t="shared" si="2"/>
        <v>1000</v>
      </c>
      <c r="N14" s="57">
        <f t="shared" si="3"/>
        <v>81</v>
      </c>
      <c r="O14" s="62">
        <f t="shared" si="4"/>
        <v>77</v>
      </c>
      <c r="P14" s="63">
        <v>2</v>
      </c>
      <c r="Q14" s="64">
        <v>1</v>
      </c>
      <c r="R14" s="65">
        <v>8</v>
      </c>
      <c r="S14" s="66">
        <v>2</v>
      </c>
      <c r="T14" s="67">
        <v>11</v>
      </c>
      <c r="U14" s="68">
        <v>1</v>
      </c>
      <c r="V14" s="65">
        <v>13</v>
      </c>
      <c r="W14" s="68">
        <v>2</v>
      </c>
      <c r="X14" s="67">
        <v>7</v>
      </c>
      <c r="Y14" s="68">
        <v>0</v>
      </c>
      <c r="Z14" s="67">
        <v>14</v>
      </c>
      <c r="AA14" s="68">
        <v>1</v>
      </c>
      <c r="AB14" s="67">
        <v>12</v>
      </c>
      <c r="AC14" s="66">
        <v>1</v>
      </c>
      <c r="AD14" s="63">
        <v>16</v>
      </c>
      <c r="AE14" s="64">
        <v>1</v>
      </c>
      <c r="AF14" s="69">
        <v>5</v>
      </c>
      <c r="AG14" s="66">
        <v>0</v>
      </c>
      <c r="AH14" s="65">
        <v>99</v>
      </c>
      <c r="AI14" s="68">
        <v>0</v>
      </c>
      <c r="AJ14" s="65">
        <v>99</v>
      </c>
      <c r="AK14" s="68">
        <v>0</v>
      </c>
      <c r="AL14" s="42"/>
      <c r="AM14" s="43">
        <f t="shared" si="27"/>
        <v>9</v>
      </c>
      <c r="AN14" s="42"/>
      <c r="AO14" s="70">
        <f t="shared" si="5"/>
        <v>1000</v>
      </c>
      <c r="AP14" s="71">
        <f t="shared" si="6"/>
        <v>1000</v>
      </c>
      <c r="AQ14" s="72">
        <f t="shared" si="7"/>
        <v>1000</v>
      </c>
      <c r="AR14" s="71">
        <f t="shared" si="8"/>
        <v>1000</v>
      </c>
      <c r="AS14" s="72">
        <f t="shared" si="9"/>
        <v>1000</v>
      </c>
      <c r="AT14" s="72">
        <f t="shared" si="10"/>
        <v>1000</v>
      </c>
      <c r="AU14" s="72">
        <f t="shared" si="11"/>
        <v>1000</v>
      </c>
      <c r="AV14" s="72">
        <f t="shared" si="12"/>
        <v>1000</v>
      </c>
      <c r="AW14" s="71">
        <f t="shared" si="13"/>
        <v>1000</v>
      </c>
      <c r="AX14" s="72">
        <f t="shared" si="14"/>
        <v>0</v>
      </c>
      <c r="AY14" s="73">
        <f t="shared" si="15"/>
        <v>0</v>
      </c>
      <c r="AZ14" s="1"/>
      <c r="BA14" s="74">
        <f t="shared" si="16"/>
        <v>4</v>
      </c>
      <c r="BB14" s="75">
        <f t="shared" si="17"/>
        <v>8</v>
      </c>
      <c r="BC14" s="75">
        <f t="shared" si="18"/>
        <v>7</v>
      </c>
      <c r="BD14" s="76">
        <f t="shared" si="19"/>
        <v>10</v>
      </c>
      <c r="BE14" s="75">
        <f t="shared" si="20"/>
        <v>12</v>
      </c>
      <c r="BF14" s="75">
        <f t="shared" si="21"/>
        <v>14</v>
      </c>
      <c r="BG14" s="75">
        <f t="shared" si="22"/>
        <v>11</v>
      </c>
      <c r="BH14" s="75">
        <f t="shared" si="23"/>
        <v>4</v>
      </c>
      <c r="BI14" s="75">
        <f t="shared" si="24"/>
        <v>11</v>
      </c>
      <c r="BJ14" s="75">
        <f t="shared" si="25"/>
        <v>0</v>
      </c>
      <c r="BK14" s="75">
        <f t="shared" si="26"/>
        <v>0</v>
      </c>
      <c r="BL14" s="77">
        <f t="shared" si="31"/>
        <v>81</v>
      </c>
      <c r="BM14" s="71">
        <f t="shared" si="32"/>
        <v>4</v>
      </c>
      <c r="BN14" s="71">
        <f t="shared" si="33"/>
        <v>14</v>
      </c>
      <c r="BO14" s="78">
        <f t="shared" si="28"/>
        <v>77</v>
      </c>
      <c r="BP14" s="7"/>
    </row>
    <row r="15" spans="1:68" ht="15">
      <c r="A15" s="218">
        <v>11</v>
      </c>
      <c r="B15" s="227" t="s">
        <v>37</v>
      </c>
      <c r="C15" s="211" t="s">
        <v>46</v>
      </c>
      <c r="D15" s="208"/>
      <c r="E15" s="79">
        <f t="shared" si="29"/>
        <v>1000</v>
      </c>
      <c r="F15" s="54">
        <f t="shared" si="0"/>
        <v>0</v>
      </c>
      <c r="G15" s="55">
        <v>1000</v>
      </c>
      <c r="H15" s="56">
        <f t="shared" si="1"/>
        <v>15.48</v>
      </c>
      <c r="I15" s="57">
        <f t="shared" si="30"/>
        <v>0</v>
      </c>
      <c r="J15" s="58">
        <v>12</v>
      </c>
      <c r="K15" s="116">
        <v>7</v>
      </c>
      <c r="L15" s="60">
        <v>9</v>
      </c>
      <c r="M15" s="61">
        <f t="shared" si="2"/>
        <v>1000</v>
      </c>
      <c r="N15" s="57">
        <f t="shared" si="3"/>
        <v>80</v>
      </c>
      <c r="O15" s="62">
        <f t="shared" si="4"/>
        <v>76</v>
      </c>
      <c r="P15" s="63">
        <v>3</v>
      </c>
      <c r="Q15" s="64">
        <v>1</v>
      </c>
      <c r="R15" s="65">
        <v>1</v>
      </c>
      <c r="S15" s="66">
        <v>2</v>
      </c>
      <c r="T15" s="67">
        <v>10</v>
      </c>
      <c r="U15" s="68">
        <v>1</v>
      </c>
      <c r="V15" s="65">
        <v>7</v>
      </c>
      <c r="W15" s="68">
        <v>0</v>
      </c>
      <c r="X15" s="67">
        <v>5</v>
      </c>
      <c r="Y15" s="68">
        <v>0</v>
      </c>
      <c r="Z15" s="67">
        <v>16</v>
      </c>
      <c r="AA15" s="68">
        <v>1</v>
      </c>
      <c r="AB15" s="67">
        <v>15</v>
      </c>
      <c r="AC15" s="66">
        <v>0</v>
      </c>
      <c r="AD15" s="80">
        <v>6</v>
      </c>
      <c r="AE15" s="64">
        <v>1</v>
      </c>
      <c r="AF15" s="69">
        <v>9</v>
      </c>
      <c r="AG15" s="66">
        <v>1</v>
      </c>
      <c r="AH15" s="65">
        <v>99</v>
      </c>
      <c r="AI15" s="68">
        <v>0</v>
      </c>
      <c r="AJ15" s="65">
        <v>99</v>
      </c>
      <c r="AK15" s="68">
        <v>0</v>
      </c>
      <c r="AL15" s="42"/>
      <c r="AM15" s="43">
        <f t="shared" si="27"/>
        <v>7</v>
      </c>
      <c r="AN15" s="42"/>
      <c r="AO15" s="70">
        <f t="shared" si="5"/>
        <v>1000</v>
      </c>
      <c r="AP15" s="71">
        <f t="shared" si="6"/>
        <v>1000</v>
      </c>
      <c r="AQ15" s="72">
        <f t="shared" si="7"/>
        <v>1000</v>
      </c>
      <c r="AR15" s="71">
        <f t="shared" si="8"/>
        <v>1000</v>
      </c>
      <c r="AS15" s="72">
        <f t="shared" si="9"/>
        <v>1000</v>
      </c>
      <c r="AT15" s="72">
        <f t="shared" si="10"/>
        <v>1000</v>
      </c>
      <c r="AU15" s="72">
        <f t="shared" si="11"/>
        <v>1000</v>
      </c>
      <c r="AV15" s="72">
        <f t="shared" si="12"/>
        <v>1000</v>
      </c>
      <c r="AW15" s="71">
        <f t="shared" si="13"/>
        <v>1000</v>
      </c>
      <c r="AX15" s="72">
        <f t="shared" si="14"/>
        <v>0</v>
      </c>
      <c r="AY15" s="73">
        <f t="shared" si="15"/>
        <v>0</v>
      </c>
      <c r="AZ15" s="1"/>
      <c r="BA15" s="74">
        <f t="shared" si="16"/>
        <v>11</v>
      </c>
      <c r="BB15" s="75">
        <f t="shared" si="17"/>
        <v>7</v>
      </c>
      <c r="BC15" s="75">
        <f t="shared" si="18"/>
        <v>9</v>
      </c>
      <c r="BD15" s="76">
        <f t="shared" si="19"/>
        <v>12</v>
      </c>
      <c r="BE15" s="75">
        <f t="shared" si="20"/>
        <v>11</v>
      </c>
      <c r="BF15" s="75">
        <f t="shared" si="21"/>
        <v>4</v>
      </c>
      <c r="BG15" s="75">
        <f t="shared" si="22"/>
        <v>12</v>
      </c>
      <c r="BH15" s="75">
        <f t="shared" si="23"/>
        <v>8</v>
      </c>
      <c r="BI15" s="75">
        <f t="shared" si="24"/>
        <v>6</v>
      </c>
      <c r="BJ15" s="75">
        <f t="shared" si="25"/>
        <v>0</v>
      </c>
      <c r="BK15" s="75">
        <f t="shared" si="26"/>
        <v>0</v>
      </c>
      <c r="BL15" s="77">
        <f t="shared" si="31"/>
        <v>80</v>
      </c>
      <c r="BM15" s="71">
        <f t="shared" si="32"/>
        <v>4</v>
      </c>
      <c r="BN15" s="71">
        <f t="shared" si="33"/>
        <v>12</v>
      </c>
      <c r="BO15" s="78">
        <f t="shared" si="28"/>
        <v>76</v>
      </c>
      <c r="BP15" s="7"/>
    </row>
    <row r="16" spans="1:68" ht="15">
      <c r="A16" s="218">
        <v>12</v>
      </c>
      <c r="B16" s="227" t="s">
        <v>71</v>
      </c>
      <c r="C16" s="228" t="s">
        <v>68</v>
      </c>
      <c r="D16" s="208"/>
      <c r="E16" s="79">
        <f t="shared" si="29"/>
        <v>1000</v>
      </c>
      <c r="F16" s="54">
        <f t="shared" si="0"/>
        <v>0</v>
      </c>
      <c r="G16" s="55">
        <v>1000</v>
      </c>
      <c r="H16" s="56">
        <f t="shared" si="1"/>
        <v>22.36</v>
      </c>
      <c r="I16" s="57">
        <f t="shared" si="30"/>
        <v>0</v>
      </c>
      <c r="J16" s="58">
        <v>4</v>
      </c>
      <c r="K16" s="116">
        <v>11</v>
      </c>
      <c r="L16" s="60">
        <v>9</v>
      </c>
      <c r="M16" s="61">
        <f t="shared" si="2"/>
        <v>1000</v>
      </c>
      <c r="N16" s="57">
        <f t="shared" si="3"/>
        <v>93</v>
      </c>
      <c r="O16" s="62">
        <f t="shared" si="4"/>
        <v>86</v>
      </c>
      <c r="P16" s="63">
        <v>4</v>
      </c>
      <c r="Q16" s="64">
        <v>2</v>
      </c>
      <c r="R16" s="65">
        <v>7</v>
      </c>
      <c r="S16" s="66">
        <v>0</v>
      </c>
      <c r="T16" s="67">
        <v>1</v>
      </c>
      <c r="U16" s="68">
        <v>2</v>
      </c>
      <c r="V16" s="65">
        <v>5</v>
      </c>
      <c r="W16" s="68">
        <v>2</v>
      </c>
      <c r="X16" s="67">
        <v>14</v>
      </c>
      <c r="Y16" s="68">
        <v>1</v>
      </c>
      <c r="Z16" s="67">
        <v>15</v>
      </c>
      <c r="AA16" s="68">
        <v>1</v>
      </c>
      <c r="AB16" s="67">
        <v>10</v>
      </c>
      <c r="AC16" s="66">
        <v>1</v>
      </c>
      <c r="AD16" s="63">
        <v>13</v>
      </c>
      <c r="AE16" s="64">
        <v>1</v>
      </c>
      <c r="AF16" s="69">
        <v>6</v>
      </c>
      <c r="AG16" s="66">
        <v>1</v>
      </c>
      <c r="AH16" s="65">
        <v>99</v>
      </c>
      <c r="AI16" s="68">
        <v>0</v>
      </c>
      <c r="AJ16" s="65">
        <v>99</v>
      </c>
      <c r="AK16" s="68">
        <v>0</v>
      </c>
      <c r="AL16" s="42"/>
      <c r="AM16" s="43">
        <f t="shared" si="27"/>
        <v>11</v>
      </c>
      <c r="AN16" s="42"/>
      <c r="AO16" s="70">
        <f t="shared" si="5"/>
        <v>1000</v>
      </c>
      <c r="AP16" s="71">
        <f t="shared" si="6"/>
        <v>1000</v>
      </c>
      <c r="AQ16" s="72">
        <f t="shared" si="7"/>
        <v>1000</v>
      </c>
      <c r="AR16" s="71">
        <f t="shared" si="8"/>
        <v>1000</v>
      </c>
      <c r="AS16" s="72">
        <f t="shared" si="9"/>
        <v>1000</v>
      </c>
      <c r="AT16" s="72">
        <f t="shared" si="10"/>
        <v>1000</v>
      </c>
      <c r="AU16" s="72">
        <f t="shared" si="11"/>
        <v>1000</v>
      </c>
      <c r="AV16" s="72">
        <f t="shared" si="12"/>
        <v>1000</v>
      </c>
      <c r="AW16" s="71">
        <f t="shared" si="13"/>
        <v>1000</v>
      </c>
      <c r="AX16" s="72">
        <f t="shared" si="14"/>
        <v>0</v>
      </c>
      <c r="AY16" s="73">
        <f t="shared" si="15"/>
        <v>0</v>
      </c>
      <c r="AZ16" s="1"/>
      <c r="BA16" s="74">
        <f t="shared" si="16"/>
        <v>10</v>
      </c>
      <c r="BB16" s="75">
        <f t="shared" si="17"/>
        <v>12</v>
      </c>
      <c r="BC16" s="75">
        <f t="shared" si="18"/>
        <v>7</v>
      </c>
      <c r="BD16" s="76">
        <f t="shared" si="19"/>
        <v>11</v>
      </c>
      <c r="BE16" s="75">
        <f t="shared" si="20"/>
        <v>14</v>
      </c>
      <c r="BF16" s="75">
        <f t="shared" si="21"/>
        <v>12</v>
      </c>
      <c r="BG16" s="75">
        <f t="shared" si="22"/>
        <v>9</v>
      </c>
      <c r="BH16" s="75">
        <f t="shared" si="23"/>
        <v>10</v>
      </c>
      <c r="BI16" s="75">
        <f t="shared" si="24"/>
        <v>8</v>
      </c>
      <c r="BJ16" s="75">
        <f t="shared" si="25"/>
        <v>0</v>
      </c>
      <c r="BK16" s="75">
        <f t="shared" si="26"/>
        <v>0</v>
      </c>
      <c r="BL16" s="77">
        <f t="shared" si="31"/>
        <v>93</v>
      </c>
      <c r="BM16" s="71">
        <f t="shared" si="32"/>
        <v>7</v>
      </c>
      <c r="BN16" s="71">
        <f t="shared" si="33"/>
        <v>14</v>
      </c>
      <c r="BO16" s="78">
        <f t="shared" si="28"/>
        <v>86</v>
      </c>
      <c r="BP16" s="7"/>
    </row>
    <row r="17" spans="1:68" ht="15">
      <c r="A17" s="218">
        <v>13</v>
      </c>
      <c r="B17" s="227" t="s">
        <v>83</v>
      </c>
      <c r="C17" s="228" t="s">
        <v>68</v>
      </c>
      <c r="D17" s="207"/>
      <c r="E17" s="79">
        <f t="shared" si="29"/>
        <v>1000</v>
      </c>
      <c r="F17" s="54">
        <f t="shared" si="0"/>
        <v>0</v>
      </c>
      <c r="G17" s="55">
        <v>1000</v>
      </c>
      <c r="H17" s="56">
        <f t="shared" si="1"/>
        <v>19.78</v>
      </c>
      <c r="I17" s="57">
        <f t="shared" si="30"/>
        <v>0</v>
      </c>
      <c r="J17" s="58">
        <v>7</v>
      </c>
      <c r="K17" s="116">
        <v>10</v>
      </c>
      <c r="L17" s="60">
        <v>9</v>
      </c>
      <c r="M17" s="61">
        <f t="shared" si="2"/>
        <v>1000</v>
      </c>
      <c r="N17" s="57">
        <f t="shared" si="3"/>
        <v>94</v>
      </c>
      <c r="O17" s="62">
        <f t="shared" si="4"/>
        <v>90</v>
      </c>
      <c r="P17" s="63">
        <v>5</v>
      </c>
      <c r="Q17" s="64">
        <v>0</v>
      </c>
      <c r="R17" s="65">
        <v>4</v>
      </c>
      <c r="S17" s="66">
        <v>2</v>
      </c>
      <c r="T17" s="67">
        <v>2</v>
      </c>
      <c r="U17" s="68">
        <v>2</v>
      </c>
      <c r="V17" s="65">
        <v>10</v>
      </c>
      <c r="W17" s="68">
        <v>0</v>
      </c>
      <c r="X17" s="67">
        <v>3</v>
      </c>
      <c r="Y17" s="68">
        <v>2</v>
      </c>
      <c r="Z17" s="67">
        <v>7</v>
      </c>
      <c r="AA17" s="68">
        <v>1</v>
      </c>
      <c r="AB17" s="67">
        <v>14</v>
      </c>
      <c r="AC17" s="66">
        <v>1</v>
      </c>
      <c r="AD17" s="63">
        <v>12</v>
      </c>
      <c r="AE17" s="64">
        <v>1</v>
      </c>
      <c r="AF17" s="69">
        <v>15</v>
      </c>
      <c r="AG17" s="66">
        <v>1</v>
      </c>
      <c r="AH17" s="65">
        <v>99</v>
      </c>
      <c r="AI17" s="68">
        <v>0</v>
      </c>
      <c r="AJ17" s="65">
        <v>99</v>
      </c>
      <c r="AK17" s="68">
        <v>0</v>
      </c>
      <c r="AL17" s="42"/>
      <c r="AM17" s="43">
        <f t="shared" si="27"/>
        <v>10</v>
      </c>
      <c r="AN17" s="42"/>
      <c r="AO17" s="70">
        <f t="shared" si="5"/>
        <v>1000</v>
      </c>
      <c r="AP17" s="71">
        <f t="shared" si="6"/>
        <v>1000</v>
      </c>
      <c r="AQ17" s="72">
        <f t="shared" si="7"/>
        <v>1000</v>
      </c>
      <c r="AR17" s="71">
        <f t="shared" si="8"/>
        <v>1000</v>
      </c>
      <c r="AS17" s="72">
        <f t="shared" si="9"/>
        <v>1000</v>
      </c>
      <c r="AT17" s="72">
        <f t="shared" si="10"/>
        <v>1000</v>
      </c>
      <c r="AU17" s="72">
        <f t="shared" si="11"/>
        <v>1000</v>
      </c>
      <c r="AV17" s="72">
        <f t="shared" si="12"/>
        <v>1000</v>
      </c>
      <c r="AW17" s="71">
        <f t="shared" si="13"/>
        <v>1000</v>
      </c>
      <c r="AX17" s="72">
        <f t="shared" si="14"/>
        <v>0</v>
      </c>
      <c r="AY17" s="73">
        <f t="shared" si="15"/>
        <v>0</v>
      </c>
      <c r="AZ17" s="1"/>
      <c r="BA17" s="74">
        <f t="shared" si="16"/>
        <v>11</v>
      </c>
      <c r="BB17" s="75">
        <f t="shared" si="17"/>
        <v>10</v>
      </c>
      <c r="BC17" s="75">
        <f t="shared" si="18"/>
        <v>4</v>
      </c>
      <c r="BD17" s="76">
        <f t="shared" si="19"/>
        <v>9</v>
      </c>
      <c r="BE17" s="75">
        <f t="shared" si="20"/>
        <v>11</v>
      </c>
      <c r="BF17" s="75">
        <f t="shared" si="21"/>
        <v>12</v>
      </c>
      <c r="BG17" s="75">
        <f t="shared" si="22"/>
        <v>14</v>
      </c>
      <c r="BH17" s="75">
        <f t="shared" si="23"/>
        <v>11</v>
      </c>
      <c r="BI17" s="75">
        <f t="shared" si="24"/>
        <v>12</v>
      </c>
      <c r="BJ17" s="75">
        <f t="shared" si="25"/>
        <v>0</v>
      </c>
      <c r="BK17" s="75">
        <f t="shared" si="26"/>
        <v>0</v>
      </c>
      <c r="BL17" s="77">
        <f t="shared" si="31"/>
        <v>94</v>
      </c>
      <c r="BM17" s="71">
        <f t="shared" si="32"/>
        <v>4</v>
      </c>
      <c r="BN17" s="71">
        <f t="shared" si="33"/>
        <v>14</v>
      </c>
      <c r="BO17" s="78">
        <f t="shared" si="28"/>
        <v>90</v>
      </c>
      <c r="BP17" s="7"/>
    </row>
    <row r="18" spans="1:68" ht="15">
      <c r="A18" s="218">
        <v>14</v>
      </c>
      <c r="B18" s="227" t="s">
        <v>126</v>
      </c>
      <c r="C18" s="228" t="s">
        <v>68</v>
      </c>
      <c r="D18" s="207"/>
      <c r="E18" s="79">
        <f t="shared" si="29"/>
        <v>1030</v>
      </c>
      <c r="F18" s="54">
        <f t="shared" si="0"/>
        <v>30</v>
      </c>
      <c r="G18" s="55">
        <v>1000</v>
      </c>
      <c r="H18" s="56">
        <f t="shared" si="1"/>
        <v>24.94</v>
      </c>
      <c r="I18" s="57">
        <f t="shared" si="30"/>
        <v>0</v>
      </c>
      <c r="J18" s="119">
        <v>1</v>
      </c>
      <c r="K18" s="116">
        <v>14</v>
      </c>
      <c r="L18" s="60">
        <v>9</v>
      </c>
      <c r="M18" s="61">
        <f t="shared" si="2"/>
        <v>1000</v>
      </c>
      <c r="N18" s="57">
        <f t="shared" si="3"/>
        <v>91</v>
      </c>
      <c r="O18" s="62">
        <f t="shared" si="4"/>
        <v>84</v>
      </c>
      <c r="P18" s="63">
        <v>6</v>
      </c>
      <c r="Q18" s="64">
        <v>2</v>
      </c>
      <c r="R18" s="65">
        <v>5</v>
      </c>
      <c r="S18" s="66">
        <v>2</v>
      </c>
      <c r="T18" s="67">
        <v>7</v>
      </c>
      <c r="U18" s="68">
        <v>2</v>
      </c>
      <c r="V18" s="65">
        <v>15</v>
      </c>
      <c r="W18" s="68">
        <v>2</v>
      </c>
      <c r="X18" s="67">
        <v>12</v>
      </c>
      <c r="Y18" s="68">
        <v>1</v>
      </c>
      <c r="Z18" s="67">
        <v>10</v>
      </c>
      <c r="AA18" s="68">
        <v>1</v>
      </c>
      <c r="AB18" s="67">
        <v>13</v>
      </c>
      <c r="AC18" s="66">
        <v>1</v>
      </c>
      <c r="AD18" s="63">
        <v>3</v>
      </c>
      <c r="AE18" s="64">
        <v>1</v>
      </c>
      <c r="AF18" s="69">
        <v>1</v>
      </c>
      <c r="AG18" s="66">
        <v>2</v>
      </c>
      <c r="AH18" s="65">
        <v>99</v>
      </c>
      <c r="AI18" s="68">
        <v>0</v>
      </c>
      <c r="AJ18" s="65">
        <v>99</v>
      </c>
      <c r="AK18" s="68">
        <v>0</v>
      </c>
      <c r="AL18" s="42"/>
      <c r="AM18" s="43">
        <f t="shared" si="27"/>
        <v>14</v>
      </c>
      <c r="AN18" s="42"/>
      <c r="AO18" s="70">
        <f t="shared" si="5"/>
        <v>1000</v>
      </c>
      <c r="AP18" s="71">
        <f t="shared" si="6"/>
        <v>1000</v>
      </c>
      <c r="AQ18" s="72">
        <f t="shared" si="7"/>
        <v>1000</v>
      </c>
      <c r="AR18" s="71">
        <f t="shared" si="8"/>
        <v>1000</v>
      </c>
      <c r="AS18" s="72">
        <f t="shared" si="9"/>
        <v>1000</v>
      </c>
      <c r="AT18" s="72">
        <f t="shared" si="10"/>
        <v>1000</v>
      </c>
      <c r="AU18" s="72">
        <f t="shared" si="11"/>
        <v>1000</v>
      </c>
      <c r="AV18" s="72">
        <f t="shared" si="12"/>
        <v>1000</v>
      </c>
      <c r="AW18" s="71">
        <f t="shared" si="13"/>
        <v>1000</v>
      </c>
      <c r="AX18" s="72">
        <f t="shared" si="14"/>
        <v>0</v>
      </c>
      <c r="AY18" s="73">
        <f t="shared" si="15"/>
        <v>0</v>
      </c>
      <c r="AZ18" s="1"/>
      <c r="BA18" s="74">
        <f t="shared" si="16"/>
        <v>8</v>
      </c>
      <c r="BB18" s="75">
        <f t="shared" si="17"/>
        <v>11</v>
      </c>
      <c r="BC18" s="75">
        <f t="shared" si="18"/>
        <v>12</v>
      </c>
      <c r="BD18" s="76">
        <f t="shared" si="19"/>
        <v>12</v>
      </c>
      <c r="BE18" s="75">
        <f t="shared" si="20"/>
        <v>11</v>
      </c>
      <c r="BF18" s="75">
        <f t="shared" si="21"/>
        <v>9</v>
      </c>
      <c r="BG18" s="75">
        <f t="shared" si="22"/>
        <v>10</v>
      </c>
      <c r="BH18" s="75">
        <f t="shared" si="23"/>
        <v>11</v>
      </c>
      <c r="BI18" s="75">
        <f t="shared" si="24"/>
        <v>7</v>
      </c>
      <c r="BJ18" s="75">
        <f t="shared" si="25"/>
        <v>0</v>
      </c>
      <c r="BK18" s="75">
        <f t="shared" si="26"/>
        <v>0</v>
      </c>
      <c r="BL18" s="77">
        <f t="shared" si="31"/>
        <v>91</v>
      </c>
      <c r="BM18" s="71">
        <f t="shared" si="32"/>
        <v>7</v>
      </c>
      <c r="BN18" s="71">
        <f t="shared" si="33"/>
        <v>12</v>
      </c>
      <c r="BO18" s="78">
        <f t="shared" si="28"/>
        <v>84</v>
      </c>
      <c r="BP18" s="7"/>
    </row>
    <row r="19" spans="1:68" ht="15">
      <c r="A19" s="218">
        <v>15</v>
      </c>
      <c r="B19" s="227" t="s">
        <v>70</v>
      </c>
      <c r="C19" s="228" t="s">
        <v>69</v>
      </c>
      <c r="D19" s="207"/>
      <c r="E19" s="79">
        <f t="shared" si="29"/>
        <v>1010</v>
      </c>
      <c r="F19" s="54">
        <f t="shared" si="0"/>
        <v>10</v>
      </c>
      <c r="G19" s="55">
        <v>1000</v>
      </c>
      <c r="H19" s="56">
        <f t="shared" si="1"/>
        <v>24.08</v>
      </c>
      <c r="I19" s="57">
        <f t="shared" si="30"/>
        <v>0</v>
      </c>
      <c r="J19" s="119">
        <v>2</v>
      </c>
      <c r="K19" s="116">
        <v>12</v>
      </c>
      <c r="L19" s="60">
        <v>9</v>
      </c>
      <c r="M19" s="61">
        <f t="shared" si="2"/>
        <v>1000</v>
      </c>
      <c r="N19" s="57">
        <f t="shared" si="3"/>
        <v>92</v>
      </c>
      <c r="O19" s="62">
        <f t="shared" si="4"/>
        <v>86</v>
      </c>
      <c r="P19" s="63">
        <v>7</v>
      </c>
      <c r="Q19" s="64">
        <v>0</v>
      </c>
      <c r="R19" s="65">
        <v>3</v>
      </c>
      <c r="S19" s="66">
        <v>2</v>
      </c>
      <c r="T19" s="67">
        <v>9</v>
      </c>
      <c r="U19" s="68">
        <v>2</v>
      </c>
      <c r="V19" s="65">
        <v>14</v>
      </c>
      <c r="W19" s="68">
        <v>0</v>
      </c>
      <c r="X19" s="67">
        <v>4</v>
      </c>
      <c r="Y19" s="68">
        <v>2</v>
      </c>
      <c r="Z19" s="67">
        <v>12</v>
      </c>
      <c r="AA19" s="68">
        <v>1</v>
      </c>
      <c r="AB19" s="67">
        <v>11</v>
      </c>
      <c r="AC19" s="66">
        <v>2</v>
      </c>
      <c r="AD19" s="63">
        <v>5</v>
      </c>
      <c r="AE19" s="64">
        <v>2</v>
      </c>
      <c r="AF19" s="69">
        <v>13</v>
      </c>
      <c r="AG19" s="66">
        <v>1</v>
      </c>
      <c r="AH19" s="65">
        <v>99</v>
      </c>
      <c r="AI19" s="68">
        <v>0</v>
      </c>
      <c r="AJ19" s="65">
        <v>99</v>
      </c>
      <c r="AK19" s="68">
        <v>0</v>
      </c>
      <c r="AL19" s="42"/>
      <c r="AM19" s="43">
        <f t="shared" si="27"/>
        <v>12</v>
      </c>
      <c r="AN19" s="42"/>
      <c r="AO19" s="70">
        <f t="shared" si="5"/>
        <v>1000</v>
      </c>
      <c r="AP19" s="71">
        <f t="shared" si="6"/>
        <v>1000</v>
      </c>
      <c r="AQ19" s="72">
        <f t="shared" si="7"/>
        <v>1000</v>
      </c>
      <c r="AR19" s="71">
        <f t="shared" si="8"/>
        <v>1000</v>
      </c>
      <c r="AS19" s="72">
        <f t="shared" si="9"/>
        <v>1000</v>
      </c>
      <c r="AT19" s="72">
        <f t="shared" si="10"/>
        <v>1000</v>
      </c>
      <c r="AU19" s="72">
        <f t="shared" si="11"/>
        <v>1000</v>
      </c>
      <c r="AV19" s="72">
        <f t="shared" si="12"/>
        <v>1000</v>
      </c>
      <c r="AW19" s="71">
        <f t="shared" si="13"/>
        <v>1000</v>
      </c>
      <c r="AX19" s="72">
        <f t="shared" si="14"/>
        <v>0</v>
      </c>
      <c r="AY19" s="73">
        <f t="shared" si="15"/>
        <v>0</v>
      </c>
      <c r="AZ19" s="1"/>
      <c r="BA19" s="74">
        <f t="shared" si="16"/>
        <v>12</v>
      </c>
      <c r="BB19" s="75">
        <f t="shared" si="17"/>
        <v>11</v>
      </c>
      <c r="BC19" s="75">
        <f t="shared" si="18"/>
        <v>6</v>
      </c>
      <c r="BD19" s="76">
        <f t="shared" si="19"/>
        <v>14</v>
      </c>
      <c r="BE19" s="75">
        <f t="shared" si="20"/>
        <v>10</v>
      </c>
      <c r="BF19" s="75">
        <f t="shared" si="21"/>
        <v>11</v>
      </c>
      <c r="BG19" s="75">
        <f t="shared" si="22"/>
        <v>7</v>
      </c>
      <c r="BH19" s="75">
        <f t="shared" si="23"/>
        <v>11</v>
      </c>
      <c r="BI19" s="75">
        <f t="shared" si="24"/>
        <v>10</v>
      </c>
      <c r="BJ19" s="75">
        <f t="shared" si="25"/>
        <v>0</v>
      </c>
      <c r="BK19" s="75">
        <f t="shared" si="26"/>
        <v>0</v>
      </c>
      <c r="BL19" s="77">
        <f t="shared" si="31"/>
        <v>92</v>
      </c>
      <c r="BM19" s="71">
        <f t="shared" si="32"/>
        <v>6</v>
      </c>
      <c r="BN19" s="71">
        <f t="shared" si="33"/>
        <v>14</v>
      </c>
      <c r="BO19" s="78">
        <f t="shared" si="28"/>
        <v>86</v>
      </c>
      <c r="BP19" s="7"/>
    </row>
    <row r="20" spans="1:68" ht="15">
      <c r="A20" s="218">
        <v>16</v>
      </c>
      <c r="B20" s="227" t="s">
        <v>204</v>
      </c>
      <c r="C20" s="211" t="s">
        <v>47</v>
      </c>
      <c r="D20" s="207"/>
      <c r="E20" s="79">
        <f t="shared" si="29"/>
        <v>1000</v>
      </c>
      <c r="F20" s="54">
        <f t="shared" si="0"/>
        <v>0</v>
      </c>
      <c r="G20" s="55">
        <v>1000</v>
      </c>
      <c r="H20" s="56">
        <f t="shared" si="1"/>
        <v>12.04</v>
      </c>
      <c r="I20" s="57">
        <f t="shared" si="30"/>
        <v>0</v>
      </c>
      <c r="J20" s="58">
        <v>16</v>
      </c>
      <c r="K20" s="116">
        <v>4</v>
      </c>
      <c r="L20" s="60">
        <v>9</v>
      </c>
      <c r="M20" s="61">
        <f t="shared" si="2"/>
        <v>1000</v>
      </c>
      <c r="N20" s="57">
        <f t="shared" si="3"/>
        <v>70</v>
      </c>
      <c r="O20" s="62">
        <f t="shared" si="4"/>
        <v>66</v>
      </c>
      <c r="P20" s="63">
        <v>8</v>
      </c>
      <c r="Q20" s="64">
        <v>1</v>
      </c>
      <c r="R20" s="65">
        <v>2</v>
      </c>
      <c r="S20" s="66">
        <v>0</v>
      </c>
      <c r="T20" s="67">
        <v>5</v>
      </c>
      <c r="U20" s="68">
        <v>0</v>
      </c>
      <c r="V20" s="65">
        <v>6</v>
      </c>
      <c r="W20" s="68">
        <v>0</v>
      </c>
      <c r="X20" s="67">
        <v>9</v>
      </c>
      <c r="Y20" s="68">
        <v>1</v>
      </c>
      <c r="Z20" s="67">
        <v>11</v>
      </c>
      <c r="AA20" s="68">
        <v>1</v>
      </c>
      <c r="AB20" s="67">
        <v>1</v>
      </c>
      <c r="AC20" s="66">
        <v>0</v>
      </c>
      <c r="AD20" s="80">
        <v>10</v>
      </c>
      <c r="AE20" s="64">
        <v>1</v>
      </c>
      <c r="AF20" s="69">
        <v>4</v>
      </c>
      <c r="AG20" s="66">
        <v>0</v>
      </c>
      <c r="AH20" s="65">
        <v>99</v>
      </c>
      <c r="AI20" s="68">
        <v>0</v>
      </c>
      <c r="AJ20" s="65">
        <v>99</v>
      </c>
      <c r="AK20" s="68">
        <v>0</v>
      </c>
      <c r="AL20" s="42"/>
      <c r="AM20" s="43">
        <f t="shared" si="27"/>
        <v>4</v>
      </c>
      <c r="AN20" s="42"/>
      <c r="AO20" s="70">
        <f t="shared" si="5"/>
        <v>1000</v>
      </c>
      <c r="AP20" s="71">
        <f t="shared" si="6"/>
        <v>1000</v>
      </c>
      <c r="AQ20" s="72">
        <f t="shared" si="7"/>
        <v>1000</v>
      </c>
      <c r="AR20" s="71">
        <f t="shared" si="8"/>
        <v>1000</v>
      </c>
      <c r="AS20" s="72">
        <f t="shared" si="9"/>
        <v>1000</v>
      </c>
      <c r="AT20" s="72">
        <f t="shared" si="10"/>
        <v>1000</v>
      </c>
      <c r="AU20" s="72">
        <f t="shared" si="11"/>
        <v>1000</v>
      </c>
      <c r="AV20" s="72">
        <f t="shared" si="12"/>
        <v>1000</v>
      </c>
      <c r="AW20" s="71">
        <f t="shared" si="13"/>
        <v>1000</v>
      </c>
      <c r="AX20" s="72">
        <f t="shared" si="14"/>
        <v>0</v>
      </c>
      <c r="AY20" s="73">
        <f t="shared" si="15"/>
        <v>0</v>
      </c>
      <c r="AZ20" s="1"/>
      <c r="BA20" s="74">
        <f t="shared" si="16"/>
        <v>8</v>
      </c>
      <c r="BB20" s="75">
        <f t="shared" si="17"/>
        <v>4</v>
      </c>
      <c r="BC20" s="75">
        <f t="shared" si="18"/>
        <v>11</v>
      </c>
      <c r="BD20" s="76">
        <f t="shared" si="19"/>
        <v>8</v>
      </c>
      <c r="BE20" s="75">
        <f t="shared" si="20"/>
        <v>6</v>
      </c>
      <c r="BF20" s="75">
        <f t="shared" si="21"/>
        <v>7</v>
      </c>
      <c r="BG20" s="75">
        <f t="shared" si="22"/>
        <v>7</v>
      </c>
      <c r="BH20" s="75">
        <f t="shared" si="23"/>
        <v>9</v>
      </c>
      <c r="BI20" s="75">
        <f t="shared" si="24"/>
        <v>10</v>
      </c>
      <c r="BJ20" s="75">
        <f t="shared" si="25"/>
        <v>0</v>
      </c>
      <c r="BK20" s="75">
        <f t="shared" si="26"/>
        <v>0</v>
      </c>
      <c r="BL20" s="77">
        <f t="shared" si="31"/>
        <v>70</v>
      </c>
      <c r="BM20" s="71">
        <f t="shared" si="32"/>
        <v>4</v>
      </c>
      <c r="BN20" s="71">
        <f t="shared" si="33"/>
        <v>11</v>
      </c>
      <c r="BO20" s="78">
        <f t="shared" si="28"/>
        <v>66</v>
      </c>
      <c r="BP20" s="7"/>
    </row>
    <row r="21" spans="1:68" ht="14.25" customHeight="1" hidden="1">
      <c r="A21" s="82">
        <v>99</v>
      </c>
      <c r="B21" s="83"/>
      <c r="C21" s="222"/>
      <c r="D21" s="85"/>
      <c r="E21" s="86"/>
      <c r="F21" s="87"/>
      <c r="G21" s="88">
        <v>0</v>
      </c>
      <c r="H21" s="89"/>
      <c r="I21" s="90"/>
      <c r="J21" s="91"/>
      <c r="K21" s="92"/>
      <c r="L21" s="93"/>
      <c r="M21" s="94"/>
      <c r="N21" s="90"/>
      <c r="O21" s="90"/>
      <c r="P21" s="95"/>
      <c r="Q21" s="96"/>
      <c r="R21" s="95"/>
      <c r="S21" s="96"/>
      <c r="T21" s="95"/>
      <c r="U21" s="96"/>
      <c r="V21" s="95"/>
      <c r="W21" s="96"/>
      <c r="X21" s="95"/>
      <c r="Y21" s="96"/>
      <c r="Z21" s="95"/>
      <c r="AA21" s="96"/>
      <c r="AB21" s="95"/>
      <c r="AC21" s="96"/>
      <c r="AD21" s="95"/>
      <c r="AE21" s="96"/>
      <c r="AF21" s="95"/>
      <c r="AG21" s="96"/>
      <c r="AH21" s="95"/>
      <c r="AI21" s="96"/>
      <c r="AJ21" s="95"/>
      <c r="AK21" s="96"/>
      <c r="AL21" s="42"/>
      <c r="AM21" s="43"/>
      <c r="AN21" s="42"/>
      <c r="AO21" s="97"/>
      <c r="AP21" s="97"/>
      <c r="AQ21" s="97"/>
      <c r="AR21" s="97"/>
      <c r="AS21" s="97"/>
      <c r="AT21" s="97"/>
      <c r="AU21" s="97"/>
      <c r="AV21" s="97"/>
      <c r="AW21" s="97"/>
      <c r="AX21" s="97"/>
      <c r="AY21" s="97"/>
      <c r="AZ21" s="1"/>
      <c r="BA21" s="98"/>
      <c r="BB21" s="98"/>
      <c r="BC21" s="98"/>
      <c r="BD21" s="98"/>
      <c r="BE21" s="98"/>
      <c r="BF21" s="98"/>
      <c r="BG21" s="98"/>
      <c r="BH21" s="98"/>
      <c r="BI21" s="98"/>
      <c r="BJ21" s="98"/>
      <c r="BK21" s="98"/>
      <c r="BL21" s="99"/>
      <c r="BM21" s="100"/>
      <c r="BN21" s="100"/>
      <c r="BO21" s="99"/>
      <c r="BP21" s="7"/>
    </row>
    <row r="22" spans="1:68" ht="14.25" customHeight="1" hidden="1">
      <c r="A22" s="101">
        <f>IF(B5=0,0,COUNTA(A5:A20)+1)</f>
        <v>17</v>
      </c>
      <c r="B22" s="6"/>
      <c r="C22" s="223"/>
      <c r="D22" s="103"/>
      <c r="E22" s="104"/>
      <c r="F22" s="87"/>
      <c r="G22" s="105"/>
      <c r="H22" s="89"/>
      <c r="I22" s="105"/>
      <c r="J22" s="91"/>
      <c r="K22" s="92"/>
      <c r="L22" s="93"/>
      <c r="M22" s="94"/>
      <c r="N22" s="90"/>
      <c r="O22" s="90"/>
      <c r="P22" s="95"/>
      <c r="Q22" s="96"/>
      <c r="R22" s="95"/>
      <c r="S22" s="96"/>
      <c r="T22" s="106"/>
      <c r="U22" s="96"/>
      <c r="V22" s="106"/>
      <c r="W22" s="96"/>
      <c r="X22" s="106"/>
      <c r="Y22" s="96"/>
      <c r="Z22" s="106"/>
      <c r="AA22" s="96"/>
      <c r="AB22" s="106"/>
      <c r="AC22" s="96"/>
      <c r="AD22" s="95"/>
      <c r="AE22" s="96"/>
      <c r="AF22" s="106"/>
      <c r="AG22" s="96"/>
      <c r="AH22" s="106"/>
      <c r="AI22" s="96"/>
      <c r="AJ22" s="95"/>
      <c r="AK22" s="96"/>
      <c r="AL22" s="42"/>
      <c r="AM22" s="43"/>
      <c r="AN22" s="42"/>
      <c r="AO22" s="100"/>
      <c r="AP22" s="100"/>
      <c r="AQ22" s="100"/>
      <c r="AR22" s="100"/>
      <c r="AS22" s="100"/>
      <c r="AT22" s="100"/>
      <c r="AU22" s="100"/>
      <c r="AV22" s="100"/>
      <c r="AW22" s="100"/>
      <c r="AX22" s="100"/>
      <c r="AY22" s="100"/>
      <c r="AZ22" s="1"/>
      <c r="BA22" s="98"/>
      <c r="BB22" s="98"/>
      <c r="BC22" s="98"/>
      <c r="BD22" s="98"/>
      <c r="BE22" s="98"/>
      <c r="BF22" s="98"/>
      <c r="BG22" s="98"/>
      <c r="BH22" s="98"/>
      <c r="BI22" s="98"/>
      <c r="BJ22" s="98"/>
      <c r="BK22" s="98"/>
      <c r="BL22" s="99"/>
      <c r="BM22" s="100"/>
      <c r="BN22" s="100"/>
      <c r="BO22" s="99"/>
      <c r="BP22" s="7"/>
    </row>
    <row r="23" spans="1:68" ht="14.25" customHeight="1">
      <c r="A23" s="107">
        <f>IF(B5=0,0,COUNTA(A5:A20))</f>
        <v>16</v>
      </c>
      <c r="B23" s="108"/>
      <c r="C23" s="109"/>
      <c r="D23" s="109"/>
      <c r="E23" s="109"/>
      <c r="F23" s="87"/>
      <c r="G23" s="110"/>
      <c r="H23" s="111"/>
      <c r="I23" s="111"/>
      <c r="J23" s="111"/>
      <c r="K23" s="92"/>
      <c r="L23" s="111"/>
      <c r="M23" s="111"/>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2"/>
      <c r="AM23" s="112"/>
      <c r="AN23" s="112"/>
      <c r="AO23" s="100"/>
      <c r="AP23" s="113"/>
      <c r="AQ23" s="113"/>
      <c r="AR23" s="100"/>
      <c r="AS23" s="100"/>
      <c r="AT23" s="100"/>
      <c r="AU23" s="100"/>
      <c r="AV23" s="100"/>
      <c r="AW23" s="100"/>
      <c r="AX23" s="100"/>
      <c r="AY23" s="113"/>
      <c r="AZ23" s="1"/>
      <c r="BA23" s="1"/>
      <c r="BB23" s="1"/>
      <c r="BC23" s="6"/>
      <c r="BD23" s="6"/>
      <c r="BE23" s="113"/>
      <c r="BF23" s="98"/>
      <c r="BG23" s="113"/>
      <c r="BH23" s="113"/>
      <c r="BI23" s="113"/>
      <c r="BJ23" s="113"/>
      <c r="BK23" s="113"/>
      <c r="BL23" s="113"/>
      <c r="BM23" s="100"/>
      <c r="BN23" s="113"/>
      <c r="BO23" s="6"/>
      <c r="BP23" s="7"/>
    </row>
    <row r="24" spans="1:256" ht="12.75">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c r="IR24" s="121"/>
      <c r="IS24" s="121"/>
      <c r="IT24" s="121"/>
      <c r="IU24" s="121"/>
      <c r="IV24" s="121"/>
    </row>
    <row r="25" spans="1:256" ht="12.75">
      <c r="A25" s="120"/>
      <c r="B25" s="121"/>
      <c r="C25" s="121"/>
      <c r="D25" s="121"/>
      <c r="E25" s="121"/>
      <c r="F25" s="121"/>
      <c r="G25" s="121"/>
      <c r="H25" s="122"/>
      <c r="I25" s="123"/>
      <c r="J25" s="124"/>
      <c r="K25" s="122"/>
      <c r="L25" s="123"/>
      <c r="M25" s="124"/>
      <c r="N25" s="122"/>
      <c r="O25" s="123"/>
      <c r="P25" s="124"/>
      <c r="Q25" s="122"/>
      <c r="R25" s="123"/>
      <c r="S25" s="124"/>
      <c r="T25" s="122"/>
      <c r="U25" s="123"/>
      <c r="V25" s="124"/>
      <c r="W25" s="122"/>
      <c r="X25" s="123"/>
      <c r="Y25" s="124"/>
      <c r="Z25" s="124"/>
      <c r="AA25" s="123"/>
      <c r="AB25" s="123"/>
      <c r="AC25" s="123"/>
      <c r="AD25" s="123"/>
      <c r="AE25" s="123"/>
      <c r="AF25" s="123"/>
      <c r="AG25" s="123"/>
      <c r="AH25" s="123"/>
      <c r="AI25" s="123"/>
      <c r="AJ25" s="123"/>
      <c r="AK25" s="123"/>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c r="IT25" s="126"/>
      <c r="IU25" s="126"/>
      <c r="IV25" s="126"/>
    </row>
    <row r="26" spans="1:256" ht="12.75">
      <c r="A26" s="120"/>
      <c r="B26" s="121"/>
      <c r="C26" s="121"/>
      <c r="D26" s="121"/>
      <c r="E26" s="121"/>
      <c r="F26" s="121"/>
      <c r="G26" s="121"/>
      <c r="H26" s="122"/>
      <c r="I26" s="121"/>
      <c r="J26" s="124"/>
      <c r="K26" s="122"/>
      <c r="L26" s="123"/>
      <c r="M26" s="124"/>
      <c r="N26" s="122"/>
      <c r="O26" s="123"/>
      <c r="P26" s="124"/>
      <c r="Q26" s="122"/>
      <c r="R26" s="123"/>
      <c r="S26" s="124"/>
      <c r="T26" s="122"/>
      <c r="U26" s="123"/>
      <c r="V26" s="124"/>
      <c r="W26" s="122"/>
      <c r="X26" s="123"/>
      <c r="Y26" s="124"/>
      <c r="Z26" s="124"/>
      <c r="AA26" s="123"/>
      <c r="AB26" s="123"/>
      <c r="AC26" s="123"/>
      <c r="AD26" s="123"/>
      <c r="AE26" s="123"/>
      <c r="AF26" s="123"/>
      <c r="AG26" s="123"/>
      <c r="AH26" s="123"/>
      <c r="AI26" s="123"/>
      <c r="AJ26" s="123"/>
      <c r="AK26" s="123"/>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c r="IR26" s="126"/>
      <c r="IS26" s="126"/>
      <c r="IT26" s="126"/>
      <c r="IU26" s="126"/>
      <c r="IV26" s="126"/>
    </row>
    <row r="27" spans="1:256" ht="12.75">
      <c r="A27" s="120"/>
      <c r="B27" s="121"/>
      <c r="C27" s="121"/>
      <c r="D27" s="121"/>
      <c r="E27" s="121"/>
      <c r="F27" s="121"/>
      <c r="G27" s="121"/>
      <c r="H27" s="122"/>
      <c r="I27" s="123"/>
      <c r="J27" s="124"/>
      <c r="K27" s="122"/>
      <c r="L27" s="123"/>
      <c r="M27" s="124"/>
      <c r="N27" s="122"/>
      <c r="O27" s="123"/>
      <c r="P27" s="124"/>
      <c r="Q27" s="122"/>
      <c r="R27" s="123"/>
      <c r="S27" s="124"/>
      <c r="T27" s="122"/>
      <c r="U27" s="123"/>
      <c r="V27" s="124"/>
      <c r="W27" s="122"/>
      <c r="X27" s="123"/>
      <c r="Y27" s="124"/>
      <c r="Z27" s="124"/>
      <c r="AA27" s="123"/>
      <c r="AB27" s="123"/>
      <c r="AC27" s="123"/>
      <c r="AD27" s="123"/>
      <c r="AE27" s="123"/>
      <c r="AF27" s="123"/>
      <c r="AG27" s="123"/>
      <c r="AH27" s="123"/>
      <c r="AI27" s="123"/>
      <c r="AJ27" s="123"/>
      <c r="AK27" s="123"/>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c r="IR27" s="126"/>
      <c r="IS27" s="126"/>
      <c r="IT27" s="126"/>
      <c r="IU27" s="126"/>
      <c r="IV27" s="126"/>
    </row>
    <row r="28" spans="1:256" ht="12.75">
      <c r="A28" s="120"/>
      <c r="B28" s="121"/>
      <c r="C28" s="121"/>
      <c r="D28" s="121"/>
      <c r="E28" s="121"/>
      <c r="F28" s="121"/>
      <c r="G28" s="121"/>
      <c r="H28" s="122"/>
      <c r="I28" s="123"/>
      <c r="J28" s="124"/>
      <c r="K28" s="122"/>
      <c r="L28" s="123"/>
      <c r="M28" s="124"/>
      <c r="N28" s="122"/>
      <c r="O28" s="123"/>
      <c r="P28" s="124"/>
      <c r="Q28" s="122"/>
      <c r="R28" s="123"/>
      <c r="S28" s="124"/>
      <c r="T28" s="122"/>
      <c r="U28" s="123"/>
      <c r="V28" s="124"/>
      <c r="W28" s="122"/>
      <c r="X28" s="123"/>
      <c r="Y28" s="124"/>
      <c r="Z28" s="124"/>
      <c r="AA28" s="123"/>
      <c r="AB28" s="123"/>
      <c r="AC28" s="123"/>
      <c r="AD28" s="123"/>
      <c r="AE28" s="123"/>
      <c r="AF28" s="123"/>
      <c r="AG28" s="123"/>
      <c r="AH28" s="123"/>
      <c r="AI28" s="123"/>
      <c r="AJ28" s="123"/>
      <c r="AK28" s="123"/>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5"/>
      <c r="GA28" s="125"/>
      <c r="GB28" s="125"/>
      <c r="GC28" s="125"/>
      <c r="GD28" s="125"/>
      <c r="GE28" s="125"/>
      <c r="GF28" s="125"/>
      <c r="GG28" s="125"/>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c r="IR28" s="126"/>
      <c r="IS28" s="126"/>
      <c r="IT28" s="126"/>
      <c r="IU28" s="126"/>
      <c r="IV28" s="126"/>
    </row>
    <row r="29" spans="1:256" ht="12.75">
      <c r="A29" s="127" t="s">
        <v>49</v>
      </c>
      <c r="B29" s="127"/>
      <c r="C29" s="128"/>
      <c r="D29" s="128"/>
      <c r="E29" s="128"/>
      <c r="F29" s="128"/>
      <c r="G29" s="128"/>
      <c r="H29" s="128"/>
      <c r="I29" s="128"/>
      <c r="J29" s="128"/>
      <c r="K29" s="128"/>
      <c r="L29" s="128"/>
      <c r="M29" s="124"/>
      <c r="N29" s="122"/>
      <c r="O29" s="123"/>
      <c r="P29" s="124"/>
      <c r="Q29" s="122"/>
      <c r="R29" s="123"/>
      <c r="S29" s="124"/>
      <c r="T29" s="122"/>
      <c r="U29" s="123"/>
      <c r="V29" s="124"/>
      <c r="W29" s="122"/>
      <c r="X29" s="123"/>
      <c r="Y29" s="124"/>
      <c r="Z29" s="122"/>
      <c r="AA29" s="123"/>
      <c r="AB29" s="123"/>
      <c r="AC29" s="123"/>
      <c r="AD29" s="123"/>
      <c r="AE29" s="123"/>
      <c r="AF29" s="123"/>
      <c r="AG29" s="123"/>
      <c r="AH29" s="123"/>
      <c r="AI29" s="123"/>
      <c r="AJ29" s="123"/>
      <c r="AK29" s="123"/>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125"/>
      <c r="GE29" s="125"/>
      <c r="GF29" s="125"/>
      <c r="GG29" s="125"/>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c r="IO29" s="126"/>
      <c r="IP29" s="126"/>
      <c r="IQ29" s="126"/>
      <c r="IR29" s="126"/>
      <c r="IS29" s="126"/>
      <c r="IT29" s="126"/>
      <c r="IU29" s="126"/>
      <c r="IV29" s="126"/>
    </row>
    <row r="30" spans="1:68" ht="12.75">
      <c r="A30" s="1"/>
      <c r="B30" s="1"/>
      <c r="C30" s="98"/>
      <c r="D30" s="1"/>
      <c r="E30" s="1"/>
      <c r="F30" s="1"/>
      <c r="G30" s="1"/>
      <c r="H30" s="1"/>
      <c r="I30" s="1"/>
      <c r="J30" s="1"/>
      <c r="K30" s="1"/>
      <c r="L30" s="1"/>
      <c r="M30" s="219"/>
      <c r="N30" s="1"/>
      <c r="O30" s="1"/>
      <c r="P30" s="1"/>
      <c r="Q30" s="1"/>
      <c r="R30" s="1"/>
      <c r="S30" s="1"/>
      <c r="T30" s="1"/>
      <c r="U30" s="1"/>
      <c r="V30" s="1"/>
      <c r="W30" s="1"/>
      <c r="X30" s="1"/>
      <c r="Y30" s="1"/>
      <c r="Z30" s="1"/>
      <c r="AA30" s="1"/>
      <c r="AB30" s="1"/>
      <c r="AC30" s="1"/>
      <c r="AD30" s="1"/>
      <c r="AE30" s="1"/>
      <c r="AF30" s="1"/>
      <c r="AG30" s="1"/>
      <c r="AH30" s="1"/>
      <c r="AI30" s="1"/>
      <c r="AJ30" s="1"/>
      <c r="AK30" s="1"/>
      <c r="AL30" s="9"/>
      <c r="AM30" s="9"/>
      <c r="AN30" s="9"/>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220"/>
    </row>
    <row r="31" spans="1:68" ht="12.75">
      <c r="A31" s="1"/>
      <c r="B31" s="1"/>
      <c r="C31" s="224"/>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9"/>
      <c r="AM31" s="9"/>
      <c r="AN31" s="9"/>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220"/>
    </row>
    <row r="32" spans="1:40" ht="12.75">
      <c r="A32" s="1"/>
      <c r="B32" s="1"/>
      <c r="C32" s="224"/>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9"/>
      <c r="AM32" s="9"/>
      <c r="AN32" s="9"/>
    </row>
    <row r="33" spans="1:40" ht="12.75">
      <c r="A33" s="1"/>
      <c r="B33" s="1"/>
      <c r="C33" s="224"/>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9"/>
      <c r="AM33" s="9"/>
      <c r="AN33" s="9"/>
    </row>
    <row r="34" spans="1:40" ht="12.75">
      <c r="A34" s="1"/>
      <c r="B34" s="1"/>
      <c r="C34" s="224"/>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9"/>
      <c r="AM34" s="9"/>
      <c r="AN34" s="9"/>
    </row>
    <row r="35" spans="1:40" ht="12.75">
      <c r="A35" s="1"/>
      <c r="B35" s="1"/>
      <c r="C35" s="224"/>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9"/>
      <c r="AM35" s="9"/>
      <c r="AN35" s="9"/>
    </row>
    <row r="36" spans="1:40" ht="12.75">
      <c r="A36" s="1"/>
      <c r="B36" s="1"/>
      <c r="C36" s="224"/>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9"/>
      <c r="AM36" s="9"/>
      <c r="AN36" s="9"/>
    </row>
    <row r="37" spans="1:40" ht="12.75">
      <c r="A37" s="1"/>
      <c r="B37" s="1"/>
      <c r="C37" s="224"/>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9"/>
      <c r="AM37" s="9"/>
      <c r="AN37" s="9"/>
    </row>
    <row r="38" spans="1:40" ht="12.75">
      <c r="A38" s="1"/>
      <c r="B38" s="1"/>
      <c r="C38" s="224"/>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9"/>
      <c r="AM38" s="9"/>
      <c r="AN38" s="9"/>
    </row>
    <row r="39" spans="1:40" ht="12.75">
      <c r="A39" s="1"/>
      <c r="B39" s="1"/>
      <c r="C39" s="224"/>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9"/>
      <c r="AM39" s="9"/>
      <c r="AN39" s="9"/>
    </row>
    <row r="40" spans="1:40" ht="12.75">
      <c r="A40" s="1"/>
      <c r="B40" s="1"/>
      <c r="C40" s="224"/>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9"/>
      <c r="AM40" s="9"/>
      <c r="AN40" s="9"/>
    </row>
    <row r="41" spans="1:40" ht="12.75">
      <c r="A41" s="1"/>
      <c r="B41" s="1"/>
      <c r="C41" s="224"/>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9"/>
      <c r="AM41" s="9"/>
      <c r="AN41" s="9"/>
    </row>
    <row r="42" spans="1:40" ht="12.75">
      <c r="A42" s="1"/>
      <c r="B42" s="1"/>
      <c r="C42" s="224"/>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9"/>
      <c r="AM42" s="9"/>
      <c r="AN42" s="9"/>
    </row>
  </sheetData>
  <sheetProtection/>
  <protectedRanges>
    <protectedRange sqref="L5:L22" name="Diapazons4"/>
    <protectedRange sqref="P5:AK21" name="Diapazons2"/>
    <protectedRange sqref="A3 B21:D21 A23 K21:K23 L21:L22 A10:D10 A11:B15 D11:D15 A20:B20 D20 A16:D19 A5:B9 D5:D9 K5:L20 G5:G21" name="Diapazons1"/>
    <protectedRange sqref="Q3 J5:J22" name="Diapazons3"/>
    <protectedRange sqref="C13:C15 C11" name="Diapazons1_7_4"/>
    <protectedRange sqref="C12" name="Diapazons1_9_2"/>
    <protectedRange sqref="C20" name="Diapazons1_9_2_1"/>
    <protectedRange sqref="C5:C8" name="Diapazons1_2_1"/>
    <protectedRange sqref="C9" name="Diapazons1_1"/>
    <protectedRange sqref="A1" name="Diapazons1_1_1_1_1_1"/>
    <protectedRange sqref="N25:N29" name="Diapazons4_1"/>
    <protectedRange sqref="R25:Z29" name="Diapazons2_1"/>
    <protectedRange sqref="I25:I29 M25:N29 A25:F29" name="Diapazons1_9_2_1_1"/>
    <protectedRange sqref="L25:L29" name="Diapazons3_1"/>
  </protectedRanges>
  <mergeCells count="21">
    <mergeCell ref="Z4:AA4"/>
    <mergeCell ref="X4:Y4"/>
    <mergeCell ref="A1:AG2"/>
    <mergeCell ref="P4:Q4"/>
    <mergeCell ref="BA3:BO3"/>
    <mergeCell ref="AO3:AY3"/>
    <mergeCell ref="T4:U4"/>
    <mergeCell ref="V4:W4"/>
    <mergeCell ref="M3:P3"/>
    <mergeCell ref="AH4:AI4"/>
    <mergeCell ref="AD4:AE4"/>
    <mergeCell ref="D3:G3"/>
    <mergeCell ref="AB4:AC4"/>
    <mergeCell ref="Q3:AK3"/>
    <mergeCell ref="AR1:AT1"/>
    <mergeCell ref="AV1:AW1"/>
    <mergeCell ref="A3:B3"/>
    <mergeCell ref="AJ4:AK4"/>
    <mergeCell ref="AO1:AP1"/>
    <mergeCell ref="R4:S4"/>
    <mergeCell ref="AF4:AG4"/>
  </mergeCells>
  <conditionalFormatting sqref="E5:E20">
    <cfRule type="expression" priority="84" dxfId="0" stopIfTrue="1">
      <formula>A5=0</formula>
    </cfRule>
  </conditionalFormatting>
  <conditionalFormatting sqref="F5:F22">
    <cfRule type="expression" priority="88" dxfId="0" stopIfTrue="1">
      <formula>A5=0</formula>
    </cfRule>
  </conditionalFormatting>
  <conditionalFormatting sqref="H5:H20">
    <cfRule type="expression" priority="89" dxfId="0" stopIfTrue="1">
      <formula>A5=0</formula>
    </cfRule>
  </conditionalFormatting>
  <conditionalFormatting sqref="P5:P20">
    <cfRule type="expression" priority="90" dxfId="0" stopIfTrue="1">
      <formula>A5=0</formula>
    </cfRule>
    <cfRule type="expression" priority="91" dxfId="29" stopIfTrue="1">
      <formula>P5=99</formula>
    </cfRule>
  </conditionalFormatting>
  <conditionalFormatting sqref="M5:M20">
    <cfRule type="expression" priority="92" dxfId="0" stopIfTrue="1">
      <formula>A5=0</formula>
    </cfRule>
  </conditionalFormatting>
  <conditionalFormatting sqref="N5:N20">
    <cfRule type="expression" priority="93" dxfId="0" stopIfTrue="1">
      <formula>A5=0</formula>
    </cfRule>
  </conditionalFormatting>
  <conditionalFormatting sqref="O5:O20">
    <cfRule type="expression" priority="94" dxfId="0" stopIfTrue="1">
      <formula>A5=0</formula>
    </cfRule>
  </conditionalFormatting>
  <conditionalFormatting sqref="Q5:Q20">
    <cfRule type="expression" priority="95" dxfId="0" stopIfTrue="1">
      <formula>A5=0</formula>
    </cfRule>
  </conditionalFormatting>
  <conditionalFormatting sqref="S5:S20">
    <cfRule type="expression" priority="96" dxfId="0" stopIfTrue="1">
      <formula>A5=0</formula>
    </cfRule>
  </conditionalFormatting>
  <conditionalFormatting sqref="U5:U20">
    <cfRule type="expression" priority="97" dxfId="0" stopIfTrue="1">
      <formula>A5=0</formula>
    </cfRule>
  </conditionalFormatting>
  <conditionalFormatting sqref="W5:W20">
    <cfRule type="expression" priority="98" dxfId="0" stopIfTrue="1">
      <formula>A5=0</formula>
    </cfRule>
  </conditionalFormatting>
  <conditionalFormatting sqref="Y5:Y20">
    <cfRule type="expression" priority="99" dxfId="0" stopIfTrue="1">
      <formula>A5=0</formula>
    </cfRule>
  </conditionalFormatting>
  <conditionalFormatting sqref="AA5:AA20">
    <cfRule type="expression" priority="100" dxfId="0" stopIfTrue="1">
      <formula>A5=0</formula>
    </cfRule>
  </conditionalFormatting>
  <conditionalFormatting sqref="B5:B20">
    <cfRule type="expression" priority="101" dxfId="21" stopIfTrue="1">
      <formula>J5=1</formula>
    </cfRule>
    <cfRule type="expression" priority="102" dxfId="20" stopIfTrue="1">
      <formula>J5=2</formula>
    </cfRule>
    <cfRule type="expression" priority="103" dxfId="19" stopIfTrue="1">
      <formula>J5=3</formula>
    </cfRule>
  </conditionalFormatting>
  <conditionalFormatting sqref="AC5:AC20">
    <cfRule type="expression" priority="108" dxfId="0" stopIfTrue="1">
      <formula>A5=0</formula>
    </cfRule>
  </conditionalFormatting>
  <conditionalFormatting sqref="AE5:AE20">
    <cfRule type="expression" priority="109" dxfId="0" stopIfTrue="1">
      <formula>A5=0</formula>
    </cfRule>
  </conditionalFormatting>
  <conditionalFormatting sqref="AG5:AG20">
    <cfRule type="expression" priority="110" dxfId="0" stopIfTrue="1">
      <formula>A5=0</formula>
    </cfRule>
  </conditionalFormatting>
  <conditionalFormatting sqref="AI5:AI20">
    <cfRule type="expression" priority="111" dxfId="0" stopIfTrue="1">
      <formula>A5=0</formula>
    </cfRule>
  </conditionalFormatting>
  <conditionalFormatting sqref="AK5:AK20">
    <cfRule type="expression" priority="112" dxfId="0" stopIfTrue="1">
      <formula>A5=0</formula>
    </cfRule>
  </conditionalFormatting>
  <conditionalFormatting sqref="I5:I20">
    <cfRule type="expression" priority="113" dxfId="0" stopIfTrue="1">
      <formula>A5=0</formula>
    </cfRule>
    <cfRule type="expression" priority="114" dxfId="13" stopIfTrue="1">
      <formula>I5&gt;150</formula>
    </cfRule>
    <cfRule type="expression" priority="115" dxfId="135" stopIfTrue="1">
      <formula>I5&lt;-150</formula>
    </cfRule>
  </conditionalFormatting>
  <conditionalFormatting sqref="R5:R20">
    <cfRule type="expression" priority="116" dxfId="0" stopIfTrue="1">
      <formula>A5=0</formula>
    </cfRule>
    <cfRule type="expression" priority="117" dxfId="13" stopIfTrue="1">
      <formula>R5=99</formula>
    </cfRule>
  </conditionalFormatting>
  <conditionalFormatting sqref="T5:T20">
    <cfRule type="expression" priority="118" dxfId="16" stopIfTrue="1">
      <formula>A5=0</formula>
    </cfRule>
    <cfRule type="expression" priority="119" dxfId="13" stopIfTrue="1">
      <formula>T5=99</formula>
    </cfRule>
  </conditionalFormatting>
  <conditionalFormatting sqref="V5:V20">
    <cfRule type="expression" priority="120" dxfId="0" stopIfTrue="1">
      <formula>A5=0</formula>
    </cfRule>
    <cfRule type="expression" priority="121" dxfId="13" stopIfTrue="1">
      <formula>V5=99</formula>
    </cfRule>
  </conditionalFormatting>
  <conditionalFormatting sqref="X5:X20">
    <cfRule type="expression" priority="122" dxfId="12" stopIfTrue="1">
      <formula>A5=0</formula>
    </cfRule>
    <cfRule type="expression" priority="123" dxfId="11" stopIfTrue="1">
      <formula>X5=99</formula>
    </cfRule>
  </conditionalFormatting>
  <conditionalFormatting sqref="Z5:Z20">
    <cfRule type="expression" priority="124" dxfId="0" stopIfTrue="1">
      <formula>A5=0</formula>
    </cfRule>
    <cfRule type="expression" priority="125" dxfId="11" stopIfTrue="1">
      <formula>Z5=99</formula>
    </cfRule>
  </conditionalFormatting>
  <conditionalFormatting sqref="AB5:AB20">
    <cfRule type="expression" priority="126" dxfId="0" stopIfTrue="1">
      <formula>A5=0</formula>
    </cfRule>
    <cfRule type="expression" priority="127" dxfId="11" stopIfTrue="1">
      <formula>AB5=99</formula>
    </cfRule>
  </conditionalFormatting>
  <conditionalFormatting sqref="AD5:AD20">
    <cfRule type="expression" priority="128" dxfId="0" stopIfTrue="1">
      <formula>A5=0</formula>
    </cfRule>
    <cfRule type="expression" priority="129" dxfId="11" stopIfTrue="1">
      <formula>AD5=99</formula>
    </cfRule>
  </conditionalFormatting>
  <conditionalFormatting sqref="AF5:AF20">
    <cfRule type="expression" priority="130" dxfId="0" stopIfTrue="1">
      <formula>A5=0</formula>
    </cfRule>
    <cfRule type="expression" priority="131" dxfId="11" stopIfTrue="1">
      <formula>AF5=99</formula>
    </cfRule>
  </conditionalFormatting>
  <conditionalFormatting sqref="AH5:AH20">
    <cfRule type="expression" priority="132" dxfId="0" stopIfTrue="1">
      <formula>A5=0</formula>
    </cfRule>
    <cfRule type="expression" priority="133" dxfId="11" stopIfTrue="1">
      <formula>AH5=99</formula>
    </cfRule>
  </conditionalFormatting>
  <conditionalFormatting sqref="AJ5:AJ20">
    <cfRule type="expression" priority="134" dxfId="0" stopIfTrue="1">
      <formula>A5=0</formula>
    </cfRule>
    <cfRule type="expression" priority="135" dxfId="11" stopIfTrue="1">
      <formula>AJ5=99</formula>
    </cfRule>
  </conditionalFormatting>
  <conditionalFormatting sqref="AO5:AO20">
    <cfRule type="expression" priority="136" dxfId="12" stopIfTrue="1">
      <formula>A5=0</formula>
    </cfRule>
  </conditionalFormatting>
  <conditionalFormatting sqref="AP5:AP20">
    <cfRule type="expression" priority="137" dxfId="0" stopIfTrue="1">
      <formula>A5=0</formula>
    </cfRule>
  </conditionalFormatting>
  <conditionalFormatting sqref="AQ5:AQ20">
    <cfRule type="expression" priority="138" dxfId="0" stopIfTrue="1">
      <formula>A5=0</formula>
    </cfRule>
  </conditionalFormatting>
  <conditionalFormatting sqref="AR5:AR20">
    <cfRule type="expression" priority="139" dxfId="0" stopIfTrue="1">
      <formula>A5=0</formula>
    </cfRule>
  </conditionalFormatting>
  <conditionalFormatting sqref="AS5:AS20">
    <cfRule type="expression" priority="140" dxfId="0" stopIfTrue="1">
      <formula>A5=0</formula>
    </cfRule>
  </conditionalFormatting>
  <conditionalFormatting sqref="AT5:AT20">
    <cfRule type="expression" priority="141" dxfId="0" stopIfTrue="1">
      <formula>A5=0</formula>
    </cfRule>
  </conditionalFormatting>
  <conditionalFormatting sqref="AU5:AU20">
    <cfRule type="expression" priority="142" dxfId="0" stopIfTrue="1">
      <formula>A5=0</formula>
    </cfRule>
  </conditionalFormatting>
  <conditionalFormatting sqref="AV5:AV20">
    <cfRule type="expression" priority="143" dxfId="0" stopIfTrue="1">
      <formula>A5=0</formula>
    </cfRule>
  </conditionalFormatting>
  <conditionalFormatting sqref="AW5:AW20">
    <cfRule type="expression" priority="144" dxfId="0" stopIfTrue="1">
      <formula>A5=0</formula>
    </cfRule>
  </conditionalFormatting>
  <conditionalFormatting sqref="AX5:AX20">
    <cfRule type="expression" priority="145" dxfId="0" stopIfTrue="1">
      <formula>A5=0</formula>
    </cfRule>
  </conditionalFormatting>
  <conditionalFormatting sqref="AY5:AY20">
    <cfRule type="expression" priority="146" dxfId="0" stopIfTrue="1">
      <formula>A5=0</formula>
    </cfRule>
  </conditionalFormatting>
  <conditionalFormatting sqref="BA5:BA20">
    <cfRule type="expression" priority="147" dxfId="0" stopIfTrue="1">
      <formula>A5=0</formula>
    </cfRule>
  </conditionalFormatting>
  <conditionalFormatting sqref="BB5:BB20">
    <cfRule type="expression" priority="148" dxfId="0" stopIfTrue="1">
      <formula>A5=0</formula>
    </cfRule>
  </conditionalFormatting>
  <conditionalFormatting sqref="BC5:BC20">
    <cfRule type="expression" priority="149" dxfId="0" stopIfTrue="1">
      <formula>A5=0</formula>
    </cfRule>
  </conditionalFormatting>
  <conditionalFormatting sqref="BD5:BD20">
    <cfRule type="expression" priority="150" dxfId="0" stopIfTrue="1">
      <formula>A5=0</formula>
    </cfRule>
  </conditionalFormatting>
  <conditionalFormatting sqref="BE5:BE20">
    <cfRule type="expression" priority="151" dxfId="0" stopIfTrue="1">
      <formula>A5=0</formula>
    </cfRule>
  </conditionalFormatting>
  <conditionalFormatting sqref="BF5:BF20">
    <cfRule type="expression" priority="152" dxfId="0" stopIfTrue="1">
      <formula>A5=0</formula>
    </cfRule>
  </conditionalFormatting>
  <conditionalFormatting sqref="BG5:BG20">
    <cfRule type="expression" priority="153" dxfId="0" stopIfTrue="1">
      <formula>A5=0</formula>
    </cfRule>
  </conditionalFormatting>
  <conditionalFormatting sqref="BH5:BH20">
    <cfRule type="expression" priority="154" dxfId="0" stopIfTrue="1">
      <formula>A5=0</formula>
    </cfRule>
  </conditionalFormatting>
  <conditionalFormatting sqref="BI5:BI20">
    <cfRule type="expression" priority="155" dxfId="0" stopIfTrue="1">
      <formula>A5=0</formula>
    </cfRule>
  </conditionalFormatting>
  <conditionalFormatting sqref="BJ5:BJ20">
    <cfRule type="expression" priority="156" dxfId="0" stopIfTrue="1">
      <formula>A5=0</formula>
    </cfRule>
  </conditionalFormatting>
  <conditionalFormatting sqref="BK5:BK20">
    <cfRule type="expression" priority="157" dxfId="0" stopIfTrue="1">
      <formula>A5=0</formula>
    </cfRule>
  </conditionalFormatting>
  <conditionalFormatting sqref="BL5:BL20">
    <cfRule type="expression" priority="158" dxfId="0" stopIfTrue="1">
      <formula>A5=0</formula>
    </cfRule>
  </conditionalFormatting>
  <conditionalFormatting sqref="BM5:BM20">
    <cfRule type="expression" priority="159" dxfId="0" stopIfTrue="1">
      <formula>A5=0</formula>
    </cfRule>
  </conditionalFormatting>
  <conditionalFormatting sqref="BN5:BN20">
    <cfRule type="expression" priority="160" dxfId="0" stopIfTrue="1">
      <formula>A5=0</formula>
    </cfRule>
  </conditionalFormatting>
  <conditionalFormatting sqref="BO5:BO20">
    <cfRule type="expression" priority="161" dxfId="0" stopIfTrue="1">
      <formula>A5=0</formula>
    </cfRule>
  </conditionalFormatting>
  <conditionalFormatting sqref="K5:K20">
    <cfRule type="expression" priority="162" dxfId="0" stopIfTrue="1">
      <formula>A5=0</formula>
    </cfRule>
  </conditionalFormatting>
  <conditionalFormatting sqref="Q3:AK3">
    <cfRule type="expression" priority="87" dxfId="87" stopIfTrue="1">
      <formula>$Q$3=0</formula>
    </cfRule>
  </conditionalFormatting>
  <conditionalFormatting sqref="J5:J20">
    <cfRule type="cellIs" priority="104" dxfId="21" operator="equal" stopIfTrue="1">
      <formula>1</formula>
    </cfRule>
    <cfRule type="cellIs" priority="105" dxfId="20" operator="equal" stopIfTrue="1">
      <formula>2</formula>
    </cfRule>
    <cfRule type="cellIs" priority="106" dxfId="19" operator="equal" stopIfTrue="1">
      <formula>3</formula>
    </cfRule>
  </conditionalFormatting>
  <conditionalFormatting sqref="H3">
    <cfRule type="cellIs" priority="107" dxfId="0" operator="equal" stopIfTrue="1">
      <formula>0</formula>
    </cfRule>
  </conditionalFormatting>
  <conditionalFormatting sqref="G25:G28">
    <cfRule type="expression" priority="79" dxfId="0" stopIfTrue="1">
      <formula>A25=0</formula>
    </cfRule>
  </conditionalFormatting>
  <conditionalFormatting sqref="H25:H28">
    <cfRule type="expression" priority="78" dxfId="0" stopIfTrue="1">
      <formula>A25=0</formula>
    </cfRule>
  </conditionalFormatting>
  <conditionalFormatting sqref="J25:J28">
    <cfRule type="expression" priority="77" dxfId="0" stopIfTrue="1">
      <formula>A25=0</formula>
    </cfRule>
  </conditionalFormatting>
  <conditionalFormatting sqref="R25:R29">
    <cfRule type="expression" priority="75" dxfId="0" stopIfTrue="1">
      <formula>A25=0</formula>
    </cfRule>
    <cfRule type="expression" priority="76" dxfId="29" stopIfTrue="1">
      <formula>R25=99</formula>
    </cfRule>
  </conditionalFormatting>
  <conditionalFormatting sqref="O25:O29 AA25:AA29">
    <cfRule type="expression" priority="74" dxfId="0" stopIfTrue="1">
      <formula>A25=0</formula>
    </cfRule>
  </conditionalFormatting>
  <conditionalFormatting sqref="P25:P29">
    <cfRule type="expression" priority="73" dxfId="0" stopIfTrue="1">
      <formula>A25=0</formula>
    </cfRule>
  </conditionalFormatting>
  <conditionalFormatting sqref="S25:S29">
    <cfRule type="expression" priority="72" dxfId="0" stopIfTrue="1">
      <formula>A25=0</formula>
    </cfRule>
  </conditionalFormatting>
  <conditionalFormatting sqref="W25:W29">
    <cfRule type="expression" priority="71" dxfId="0" stopIfTrue="1">
      <formula>A25=0</formula>
    </cfRule>
  </conditionalFormatting>
  <conditionalFormatting sqref="Y25:Y29">
    <cfRule type="expression" priority="70" dxfId="0" stopIfTrue="1">
      <formula>A25=0</formula>
    </cfRule>
  </conditionalFormatting>
  <conditionalFormatting sqref="D25:D28">
    <cfRule type="expression" priority="67" dxfId="21" stopIfTrue="1">
      <formula>L25=1</formula>
    </cfRule>
    <cfRule type="expression" priority="68" dxfId="20" stopIfTrue="1">
      <formula>L25=2</formula>
    </cfRule>
    <cfRule type="expression" priority="69" dxfId="19" stopIfTrue="1">
      <formula>L25=3</formula>
    </cfRule>
  </conditionalFormatting>
  <conditionalFormatting sqref="T25:T29">
    <cfRule type="expression" priority="65" dxfId="0" stopIfTrue="1">
      <formula>A25=0</formula>
    </cfRule>
    <cfRule type="expression" priority="66" dxfId="13" stopIfTrue="1">
      <formula>T25=99</formula>
    </cfRule>
  </conditionalFormatting>
  <conditionalFormatting sqref="V25:V29">
    <cfRule type="expression" priority="63" dxfId="16" stopIfTrue="1">
      <formula>A25=0</formula>
    </cfRule>
    <cfRule type="expression" priority="64" dxfId="13" stopIfTrue="1">
      <formula>V25=99</formula>
    </cfRule>
  </conditionalFormatting>
  <conditionalFormatting sqref="X25:X29">
    <cfRule type="expression" priority="61" dxfId="0" stopIfTrue="1">
      <formula>A25=0</formula>
    </cfRule>
    <cfRule type="expression" priority="62" dxfId="13" stopIfTrue="1">
      <formula>X25=99</formula>
    </cfRule>
  </conditionalFormatting>
  <conditionalFormatting sqref="Z25:Z29">
    <cfRule type="expression" priority="59" dxfId="12" stopIfTrue="1">
      <formula>A25=0</formula>
    </cfRule>
    <cfRule type="expression" priority="60" dxfId="11" stopIfTrue="1">
      <formula>Z25=99</formula>
    </cfRule>
  </conditionalFormatting>
  <conditionalFormatting sqref="M25:M29 AL25:AL29">
    <cfRule type="expression" priority="58" dxfId="0" stopIfTrue="1">
      <formula>A25=0</formula>
    </cfRule>
  </conditionalFormatting>
  <conditionalFormatting sqref="L25:L28">
    <cfRule type="cellIs" priority="55" dxfId="21" operator="equal" stopIfTrue="1">
      <formula>1</formula>
    </cfRule>
    <cfRule type="cellIs" priority="56" dxfId="20" operator="equal" stopIfTrue="1">
      <formula>2</formula>
    </cfRule>
    <cfRule type="cellIs" priority="57" dxfId="19" operator="equal" stopIfTrue="1">
      <formula>3</formula>
    </cfRule>
  </conditionalFormatting>
  <conditionalFormatting sqref="G25:G27">
    <cfRule type="expression" priority="54" dxfId="0" stopIfTrue="1">
      <formula>A25=0</formula>
    </cfRule>
  </conditionalFormatting>
  <conditionalFormatting sqref="H25:H28">
    <cfRule type="expression" priority="53" dxfId="0" stopIfTrue="1">
      <formula>A25=0</formula>
    </cfRule>
  </conditionalFormatting>
  <conditionalFormatting sqref="J25:J27">
    <cfRule type="expression" priority="52" dxfId="0" stopIfTrue="1">
      <formula>A25=0</formula>
    </cfRule>
  </conditionalFormatting>
  <conditionalFormatting sqref="R25:R27">
    <cfRule type="expression" priority="50" dxfId="0" stopIfTrue="1">
      <formula>A25=0</formula>
    </cfRule>
    <cfRule type="expression" priority="51" dxfId="29" stopIfTrue="1">
      <formula>R25=99</formula>
    </cfRule>
  </conditionalFormatting>
  <conditionalFormatting sqref="O25:O27">
    <cfRule type="expression" priority="49" dxfId="0" stopIfTrue="1">
      <formula>A25=0</formula>
    </cfRule>
  </conditionalFormatting>
  <conditionalFormatting sqref="P25:P27">
    <cfRule type="expression" priority="48" dxfId="0" stopIfTrue="1">
      <formula>A25=0</formula>
    </cfRule>
  </conditionalFormatting>
  <conditionalFormatting sqref="Q25:Q29">
    <cfRule type="expression" priority="47" dxfId="0" stopIfTrue="1">
      <formula>A25=0</formula>
    </cfRule>
  </conditionalFormatting>
  <conditionalFormatting sqref="S25:S27">
    <cfRule type="expression" priority="46" dxfId="0" stopIfTrue="1">
      <formula>A25=0</formula>
    </cfRule>
  </conditionalFormatting>
  <conditionalFormatting sqref="U25:U29">
    <cfRule type="expression" priority="45" dxfId="0" stopIfTrue="1">
      <formula>A25=0</formula>
    </cfRule>
  </conditionalFormatting>
  <conditionalFormatting sqref="W25:W27">
    <cfRule type="expression" priority="44" dxfId="0" stopIfTrue="1">
      <formula>A25=0</formula>
    </cfRule>
  </conditionalFormatting>
  <conditionalFormatting sqref="Y25:Y27">
    <cfRule type="expression" priority="43" dxfId="0" stopIfTrue="1">
      <formula>A25=0</formula>
    </cfRule>
  </conditionalFormatting>
  <conditionalFormatting sqref="D25:D27">
    <cfRule type="expression" priority="40" dxfId="21" stopIfTrue="1">
      <formula>L25=1</formula>
    </cfRule>
    <cfRule type="expression" priority="41" dxfId="20" stopIfTrue="1">
      <formula>L25=2</formula>
    </cfRule>
    <cfRule type="expression" priority="42" dxfId="19" stopIfTrue="1">
      <formula>L25=3</formula>
    </cfRule>
  </conditionalFormatting>
  <conditionalFormatting sqref="T25:T27">
    <cfRule type="expression" priority="38" dxfId="0" stopIfTrue="1">
      <formula>A25=0</formula>
    </cfRule>
    <cfRule type="expression" priority="39" dxfId="13" stopIfTrue="1">
      <formula>T25=99</formula>
    </cfRule>
  </conditionalFormatting>
  <conditionalFormatting sqref="V25:V27">
    <cfRule type="expression" priority="36" dxfId="16" stopIfTrue="1">
      <formula>A25=0</formula>
    </cfRule>
    <cfRule type="expression" priority="37" dxfId="13" stopIfTrue="1">
      <formula>V25=99</formula>
    </cfRule>
  </conditionalFormatting>
  <conditionalFormatting sqref="X25:X27">
    <cfRule type="expression" priority="34" dxfId="0" stopIfTrue="1">
      <formula>A25=0</formula>
    </cfRule>
    <cfRule type="expression" priority="35" dxfId="13" stopIfTrue="1">
      <formula>X25=99</formula>
    </cfRule>
  </conditionalFormatting>
  <conditionalFormatting sqref="Z25:Z27">
    <cfRule type="expression" priority="32" dxfId="12" stopIfTrue="1">
      <formula>A25=0</formula>
    </cfRule>
    <cfRule type="expression" priority="33" dxfId="11" stopIfTrue="1">
      <formula>Z25=99</formula>
    </cfRule>
  </conditionalFormatting>
  <conditionalFormatting sqref="M25:M27">
    <cfRule type="expression" priority="31" dxfId="0" stopIfTrue="1">
      <formula>A25=0</formula>
    </cfRule>
  </conditionalFormatting>
  <conditionalFormatting sqref="G25:G28">
    <cfRule type="expression" priority="30" dxfId="0" stopIfTrue="1">
      <formula>A25=0</formula>
    </cfRule>
  </conditionalFormatting>
  <conditionalFormatting sqref="H25:H28">
    <cfRule type="expression" priority="29" dxfId="0" stopIfTrue="1">
      <formula>A25=0</formula>
    </cfRule>
  </conditionalFormatting>
  <conditionalFormatting sqref="J25:J28">
    <cfRule type="expression" priority="28" dxfId="0" stopIfTrue="1">
      <formula>A25=0</formula>
    </cfRule>
  </conditionalFormatting>
  <conditionalFormatting sqref="R25:R29">
    <cfRule type="expression" priority="26" dxfId="0" stopIfTrue="1">
      <formula>A25=0</formula>
    </cfRule>
    <cfRule type="expression" priority="27" dxfId="29" stopIfTrue="1">
      <formula>R25=99</formula>
    </cfRule>
  </conditionalFormatting>
  <conditionalFormatting sqref="O25:O29">
    <cfRule type="expression" priority="25" dxfId="0" stopIfTrue="1">
      <formula>A25=0</formula>
    </cfRule>
  </conditionalFormatting>
  <conditionalFormatting sqref="P25:P29">
    <cfRule type="expression" priority="24" dxfId="0" stopIfTrue="1">
      <formula>A25=0</formula>
    </cfRule>
  </conditionalFormatting>
  <conditionalFormatting sqref="Q25:Q29">
    <cfRule type="expression" priority="23" dxfId="0" stopIfTrue="1">
      <formula>A25=0</formula>
    </cfRule>
  </conditionalFormatting>
  <conditionalFormatting sqref="S25:S29">
    <cfRule type="expression" priority="22" dxfId="0" stopIfTrue="1">
      <formula>A25=0</formula>
    </cfRule>
  </conditionalFormatting>
  <conditionalFormatting sqref="U25:U29">
    <cfRule type="expression" priority="21" dxfId="0" stopIfTrue="1">
      <formula>A25=0</formula>
    </cfRule>
  </conditionalFormatting>
  <conditionalFormatting sqref="W25:W29">
    <cfRule type="expression" priority="20" dxfId="0" stopIfTrue="1">
      <formula>A25=0</formula>
    </cfRule>
  </conditionalFormatting>
  <conditionalFormatting sqref="Y25:Y29">
    <cfRule type="expression" priority="19" dxfId="0" stopIfTrue="1">
      <formula>A25=0</formula>
    </cfRule>
  </conditionalFormatting>
  <conditionalFormatting sqref="D25:D28">
    <cfRule type="expression" priority="16" dxfId="21" stopIfTrue="1">
      <formula>L25=1</formula>
    </cfRule>
    <cfRule type="expression" priority="17" dxfId="20" stopIfTrue="1">
      <formula>L25=2</formula>
    </cfRule>
    <cfRule type="expression" priority="18" dxfId="19" stopIfTrue="1">
      <formula>L25=3</formula>
    </cfRule>
  </conditionalFormatting>
  <conditionalFormatting sqref="T25:T29">
    <cfRule type="expression" priority="14" dxfId="0" stopIfTrue="1">
      <formula>A25=0</formula>
    </cfRule>
    <cfRule type="expression" priority="15" dxfId="13" stopIfTrue="1">
      <formula>T25=99</formula>
    </cfRule>
  </conditionalFormatting>
  <conditionalFormatting sqref="V25:V29">
    <cfRule type="expression" priority="12" dxfId="16" stopIfTrue="1">
      <formula>A25=0</formula>
    </cfRule>
    <cfRule type="expression" priority="13" dxfId="13" stopIfTrue="1">
      <formula>V25=99</formula>
    </cfRule>
  </conditionalFormatting>
  <conditionalFormatting sqref="X25:X29">
    <cfRule type="expression" priority="10" dxfId="0" stopIfTrue="1">
      <formula>A25=0</formula>
    </cfRule>
    <cfRule type="expression" priority="11" dxfId="13" stopIfTrue="1">
      <formula>X25=99</formula>
    </cfRule>
  </conditionalFormatting>
  <conditionalFormatting sqref="Z25:Z29">
    <cfRule type="expression" priority="8" dxfId="12" stopIfTrue="1">
      <formula>A25=0</formula>
    </cfRule>
    <cfRule type="expression" priority="9" dxfId="11" stopIfTrue="1">
      <formula>Z25=99</formula>
    </cfRule>
  </conditionalFormatting>
  <conditionalFormatting sqref="M25:M29">
    <cfRule type="expression" priority="7" dxfId="0" stopIfTrue="1">
      <formula>A25=0</formula>
    </cfRule>
  </conditionalFormatting>
  <conditionalFormatting sqref="V25:V28">
    <cfRule type="expression" priority="6" dxfId="0" stopIfTrue="1">
      <formula>FR25=0</formula>
    </cfRule>
  </conditionalFormatting>
  <conditionalFormatting sqref="Z25:Z28">
    <cfRule type="expression" priority="5" dxfId="0" stopIfTrue="1">
      <formula>FV25=0</formula>
    </cfRule>
  </conditionalFormatting>
  <conditionalFormatting sqref="F26">
    <cfRule type="expression" priority="4" dxfId="0" stopIfTrue="1">
      <formula>A26=0</formula>
    </cfRule>
  </conditionalFormatting>
  <conditionalFormatting sqref="I26">
    <cfRule type="expression" priority="3" dxfId="0" stopIfTrue="1">
      <formula>E26=0</formula>
    </cfRule>
  </conditionalFormatting>
  <conditionalFormatting sqref="E26">
    <cfRule type="expression" priority="80" dxfId="0" stopIfTrue="1">
      <formula>FW26=0</formula>
    </cfRule>
  </conditionalFormatting>
  <conditionalFormatting sqref="AB25:AK25 AJ29:AK29 AK26:AK28 AB29:AF29 AB26:AE28">
    <cfRule type="expression" priority="81" dxfId="0" stopIfTrue="1">
      <formula>Q25=0</formula>
    </cfRule>
  </conditionalFormatting>
  <conditionalFormatting sqref="AG29:AI29">
    <cfRule type="expression" priority="2" dxfId="0" stopIfTrue="1">
      <formula>V29=0</formula>
    </cfRule>
  </conditionalFormatting>
  <conditionalFormatting sqref="AN25:AR29">
    <cfRule type="expression" priority="82" dxfId="0" stopIfTrue="1">
      <formula>Z25=0</formula>
    </cfRule>
  </conditionalFormatting>
  <conditionalFormatting sqref="AM25:AM29">
    <cfRule type="expression" priority="83" dxfId="0" stopIfTrue="1">
      <formula>Z25=0</formula>
    </cfRule>
  </conditionalFormatting>
  <conditionalFormatting sqref="AF26:AJ28">
    <cfRule type="expression" priority="1" dxfId="0" stopIfTrue="1">
      <formula>U26=0</formula>
    </cfRule>
  </conditionalFormatting>
  <printOptions/>
  <pageMargins left="0.75" right="0.75" top="1" bottom="1" header="0" footer="0"/>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tabColor indexed="11"/>
  </sheetPr>
  <dimension ref="A1:IV39"/>
  <sheetViews>
    <sheetView zoomScalePageLayoutView="0" workbookViewId="0" topLeftCell="A1">
      <selection activeCell="A24" sqref="A24:IV29"/>
    </sheetView>
  </sheetViews>
  <sheetFormatPr defaultColWidth="9.140625" defaultRowHeight="12.75"/>
  <cols>
    <col min="1" max="1" width="3.8515625" style="0" customWidth="1"/>
    <col min="2" max="2" width="19.8515625" style="0" customWidth="1"/>
    <col min="3" max="3" width="12.8515625" style="0" customWidth="1"/>
    <col min="4" max="4" width="5.7109375" style="0" customWidth="1"/>
    <col min="5" max="7" width="5.28125" style="0" customWidth="1"/>
    <col min="8" max="8" width="6.57421875" style="0" customWidth="1"/>
    <col min="9" max="9" width="5.28125" style="0" customWidth="1"/>
    <col min="10" max="12" width="3.7109375" style="0" customWidth="1"/>
    <col min="13" max="15" width="5.7109375" style="0" customWidth="1"/>
    <col min="16" max="37" width="3.7109375" style="0" customWidth="1"/>
    <col min="38" max="38" width="2.7109375" style="114" customWidth="1"/>
    <col min="39" max="39" width="5.8515625" style="114" hidden="1" customWidth="1"/>
    <col min="40" max="40" width="2.7109375" style="114" customWidth="1"/>
    <col min="41" max="51" width="4.7109375" style="0" customWidth="1"/>
    <col min="52" max="52" width="2.7109375" style="0" customWidth="1"/>
    <col min="53" max="63" width="4.7109375" style="0" customWidth="1"/>
    <col min="64" max="64" width="6.7109375" style="0" customWidth="1"/>
    <col min="65" max="67" width="7.7109375" style="0" customWidth="1"/>
  </cols>
  <sheetData>
    <row r="1" spans="1:68" ht="18.75" customHeight="1">
      <c r="A1" s="574" t="s">
        <v>44</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I1" s="1"/>
      <c r="AJ1" s="1"/>
      <c r="AK1" s="1"/>
      <c r="AL1" s="2"/>
      <c r="AM1" s="2"/>
      <c r="AN1" s="2"/>
      <c r="AO1" s="575" t="s">
        <v>0</v>
      </c>
      <c r="AP1" s="576"/>
      <c r="AQ1" s="3">
        <f>SUM(MAX(L5:L20)*2)</f>
        <v>18</v>
      </c>
      <c r="AR1" s="575" t="s">
        <v>1</v>
      </c>
      <c r="AS1" s="576"/>
      <c r="AT1" s="576"/>
      <c r="AU1" s="4">
        <f>SUM(AQ1/100*65)</f>
        <v>11.7</v>
      </c>
      <c r="AV1" s="577" t="s">
        <v>2</v>
      </c>
      <c r="AW1" s="578"/>
      <c r="AX1" s="5">
        <f>MAX(L5:L20)</f>
        <v>9</v>
      </c>
      <c r="AY1" s="6"/>
      <c r="AZ1" s="1"/>
      <c r="BA1" s="1"/>
      <c r="BB1" s="1"/>
      <c r="BC1" s="6"/>
      <c r="BD1" s="6"/>
      <c r="BE1" s="6"/>
      <c r="BF1" s="6"/>
      <c r="BG1" s="6"/>
      <c r="BH1" s="6"/>
      <c r="BI1" s="6"/>
      <c r="BJ1" s="6"/>
      <c r="BK1" s="6"/>
      <c r="BL1" s="6"/>
      <c r="BM1" s="6"/>
      <c r="BN1" s="6"/>
      <c r="BO1" s="6"/>
      <c r="BP1" s="7"/>
    </row>
    <row r="2" spans="1:68" ht="25.5">
      <c r="A2" s="574"/>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8"/>
      <c r="AI2" s="8"/>
      <c r="AJ2" s="8"/>
      <c r="AK2" s="8"/>
      <c r="AL2" s="9"/>
      <c r="AM2" s="9"/>
      <c r="AN2" s="9"/>
      <c r="AO2" s="6"/>
      <c r="AP2" s="6"/>
      <c r="AQ2" s="6"/>
      <c r="AR2" s="6"/>
      <c r="AS2" s="6"/>
      <c r="AT2" s="6"/>
      <c r="AU2" s="6"/>
      <c r="AV2" s="6"/>
      <c r="AW2" s="6"/>
      <c r="AX2" s="6"/>
      <c r="AY2" s="6"/>
      <c r="AZ2" s="1"/>
      <c r="BA2" s="1"/>
      <c r="BB2" s="1"/>
      <c r="BC2" s="6"/>
      <c r="BD2" s="6"/>
      <c r="BE2" s="6"/>
      <c r="BF2" s="6"/>
      <c r="BG2" s="6"/>
      <c r="BH2" s="6"/>
      <c r="BI2" s="6"/>
      <c r="BJ2" s="6"/>
      <c r="BK2" s="6"/>
      <c r="BL2" s="6"/>
      <c r="BM2" s="6"/>
      <c r="BN2" s="6"/>
      <c r="BO2" s="6"/>
      <c r="BP2" s="7"/>
    </row>
    <row r="3" spans="1:68" ht="15.75">
      <c r="A3" s="579" t="s">
        <v>3</v>
      </c>
      <c r="B3" s="579"/>
      <c r="C3" s="10"/>
      <c r="D3" s="567" t="s">
        <v>4</v>
      </c>
      <c r="E3" s="567"/>
      <c r="F3" s="567"/>
      <c r="G3" s="567"/>
      <c r="H3" s="11">
        <f>IF(A23&lt;12,0)+IF(A23=12,0.82)+IF(A23=13,0.83)+IF(A23=14,0.84)+IF(A23=15,0.85)+IF(A23=16,0.86)+IF(A23=17,0.87)+IF(A23=18,0.88)+IF(A23=19,0.89)+IF(A23=20,0.9)+IF(A23=21,0.91)+IF(A23=22,0.92)+IF(A23=23,0.93)+IF(A23=24,0.94)+IF(A23=25,0.95)+IF(A23=26,0.96)+IF(A23=27,0.97)+IF(A23=28,0.98)+IF(A23=29,0.99)+IF(A23=30,1)</f>
        <v>0.85</v>
      </c>
      <c r="I3" s="10"/>
      <c r="J3" s="10"/>
      <c r="K3" s="10"/>
      <c r="L3" s="10"/>
      <c r="M3" s="567" t="s">
        <v>5</v>
      </c>
      <c r="N3" s="567"/>
      <c r="O3" s="567"/>
      <c r="P3" s="567"/>
      <c r="Q3" s="568"/>
      <c r="R3" s="568"/>
      <c r="S3" s="568"/>
      <c r="T3" s="568"/>
      <c r="U3" s="568"/>
      <c r="V3" s="568"/>
      <c r="W3" s="568"/>
      <c r="X3" s="568"/>
      <c r="Y3" s="568"/>
      <c r="Z3" s="568"/>
      <c r="AA3" s="568"/>
      <c r="AB3" s="568"/>
      <c r="AC3" s="568"/>
      <c r="AD3" s="568"/>
      <c r="AE3" s="568"/>
      <c r="AF3" s="568"/>
      <c r="AG3" s="568"/>
      <c r="AH3" s="568"/>
      <c r="AI3" s="568"/>
      <c r="AJ3" s="568"/>
      <c r="AK3" s="568"/>
      <c r="AL3" s="12"/>
      <c r="AM3" s="12"/>
      <c r="AN3" s="12"/>
      <c r="AO3" s="571" t="s">
        <v>6</v>
      </c>
      <c r="AP3" s="571"/>
      <c r="AQ3" s="571"/>
      <c r="AR3" s="571"/>
      <c r="AS3" s="571"/>
      <c r="AT3" s="571"/>
      <c r="AU3" s="571"/>
      <c r="AV3" s="571"/>
      <c r="AW3" s="571"/>
      <c r="AX3" s="571"/>
      <c r="AY3" s="571"/>
      <c r="AZ3" s="1"/>
      <c r="BA3" s="571" t="s">
        <v>7</v>
      </c>
      <c r="BB3" s="571"/>
      <c r="BC3" s="571"/>
      <c r="BD3" s="571"/>
      <c r="BE3" s="571"/>
      <c r="BF3" s="571"/>
      <c r="BG3" s="571"/>
      <c r="BH3" s="571"/>
      <c r="BI3" s="571"/>
      <c r="BJ3" s="571"/>
      <c r="BK3" s="571"/>
      <c r="BL3" s="571"/>
      <c r="BM3" s="571"/>
      <c r="BN3" s="571"/>
      <c r="BO3" s="571"/>
      <c r="BP3" s="7"/>
    </row>
    <row r="4" spans="1:68" ht="24">
      <c r="A4" s="13" t="s">
        <v>8</v>
      </c>
      <c r="B4" s="14" t="s">
        <v>9</v>
      </c>
      <c r="C4" s="15" t="s">
        <v>10</v>
      </c>
      <c r="D4" s="16" t="s">
        <v>11</v>
      </c>
      <c r="E4" s="17" t="s">
        <v>12</v>
      </c>
      <c r="F4" s="18" t="s">
        <v>13</v>
      </c>
      <c r="G4" s="18" t="s">
        <v>14</v>
      </c>
      <c r="H4" s="18" t="s">
        <v>15</v>
      </c>
      <c r="I4" s="18" t="s">
        <v>16</v>
      </c>
      <c r="J4" s="18" t="s">
        <v>17</v>
      </c>
      <c r="K4" s="18" t="s">
        <v>18</v>
      </c>
      <c r="L4" s="18" t="s">
        <v>19</v>
      </c>
      <c r="M4" s="18" t="s">
        <v>20</v>
      </c>
      <c r="N4" s="18" t="s">
        <v>21</v>
      </c>
      <c r="O4" s="19" t="s">
        <v>22</v>
      </c>
      <c r="P4" s="572">
        <v>1</v>
      </c>
      <c r="Q4" s="573"/>
      <c r="R4" s="570">
        <v>2</v>
      </c>
      <c r="S4" s="566"/>
      <c r="T4" s="566">
        <v>3</v>
      </c>
      <c r="U4" s="566"/>
      <c r="V4" s="566">
        <v>4</v>
      </c>
      <c r="W4" s="566"/>
      <c r="X4" s="566">
        <v>5</v>
      </c>
      <c r="Y4" s="566"/>
      <c r="Z4" s="566">
        <v>6</v>
      </c>
      <c r="AA4" s="566"/>
      <c r="AB4" s="566">
        <v>7</v>
      </c>
      <c r="AC4" s="566"/>
      <c r="AD4" s="566">
        <v>8</v>
      </c>
      <c r="AE4" s="566"/>
      <c r="AF4" s="566">
        <v>9</v>
      </c>
      <c r="AG4" s="566"/>
      <c r="AH4" s="569">
        <v>10</v>
      </c>
      <c r="AI4" s="570"/>
      <c r="AJ4" s="569">
        <v>11</v>
      </c>
      <c r="AK4" s="570"/>
      <c r="AL4" s="20"/>
      <c r="AM4" s="20"/>
      <c r="AN4" s="20"/>
      <c r="AO4" s="21">
        <v>1</v>
      </c>
      <c r="AP4" s="21">
        <v>2</v>
      </c>
      <c r="AQ4" s="21">
        <v>3</v>
      </c>
      <c r="AR4" s="21">
        <v>4</v>
      </c>
      <c r="AS4" s="21">
        <v>5</v>
      </c>
      <c r="AT4" s="21">
        <v>6</v>
      </c>
      <c r="AU4" s="21">
        <v>7</v>
      </c>
      <c r="AV4" s="21">
        <v>8</v>
      </c>
      <c r="AW4" s="21">
        <v>9</v>
      </c>
      <c r="AX4" s="21">
        <v>10</v>
      </c>
      <c r="AY4" s="21">
        <v>11</v>
      </c>
      <c r="AZ4" s="22"/>
      <c r="BA4" s="21">
        <v>1</v>
      </c>
      <c r="BB4" s="21">
        <v>2</v>
      </c>
      <c r="BC4" s="21">
        <v>3</v>
      </c>
      <c r="BD4" s="21">
        <v>4</v>
      </c>
      <c r="BE4" s="21">
        <v>5</v>
      </c>
      <c r="BF4" s="21">
        <v>6</v>
      </c>
      <c r="BG4" s="21">
        <v>7</v>
      </c>
      <c r="BH4" s="21">
        <v>8</v>
      </c>
      <c r="BI4" s="21">
        <v>9</v>
      </c>
      <c r="BJ4" s="21">
        <v>10</v>
      </c>
      <c r="BK4" s="21">
        <v>11</v>
      </c>
      <c r="BL4" s="21" t="s">
        <v>23</v>
      </c>
      <c r="BM4" s="23" t="s">
        <v>24</v>
      </c>
      <c r="BN4" s="23" t="s">
        <v>25</v>
      </c>
      <c r="BO4" s="24" t="s">
        <v>26</v>
      </c>
      <c r="BP4" s="7"/>
    </row>
    <row r="5" spans="1:68" ht="15">
      <c r="A5" s="213">
        <v>1</v>
      </c>
      <c r="B5" s="215" t="s">
        <v>27</v>
      </c>
      <c r="C5" s="209" t="s">
        <v>45</v>
      </c>
      <c r="D5" s="206"/>
      <c r="E5" s="25">
        <f>IF(G5=0,0,IF(G5+F5&lt;1000,1000,G5+F5))</f>
        <v>1040</v>
      </c>
      <c r="F5" s="26">
        <f aca="true" t="shared" si="0" ref="F5:F2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40</v>
      </c>
      <c r="G5" s="27">
        <v>1000</v>
      </c>
      <c r="H5" s="28">
        <f aca="true" t="shared" si="1" ref="H5:H20">IF(J5=0,0,(IF(IF($A$23&gt;=30,(SUM(31-J5)*$H$3),(SUM(30-J5)*$H$3))&lt;0,0,IF($A$23&gt;=30,(SUM(31-J5)*$H$3),(SUM(30-J5)*$H$3)))))</f>
        <v>24.65</v>
      </c>
      <c r="I5" s="29">
        <f>IF(M5=0,0,G5-M5)</f>
        <v>0</v>
      </c>
      <c r="J5" s="118">
        <v>1</v>
      </c>
      <c r="K5" s="115">
        <v>15</v>
      </c>
      <c r="L5" s="30">
        <v>9</v>
      </c>
      <c r="M5" s="31">
        <f aca="true" t="shared" si="2" ref="M5:M20">IF(L5=0,0,SUM(AO5:AY5)/L5)</f>
        <v>1000</v>
      </c>
      <c r="N5" s="29">
        <f aca="true" t="shared" si="3" ref="N5:N20">BL5</f>
        <v>93</v>
      </c>
      <c r="O5" s="32">
        <f aca="true" t="shared" si="4" ref="O5:O20">BO5</f>
        <v>86</v>
      </c>
      <c r="P5" s="33">
        <v>9</v>
      </c>
      <c r="Q5" s="34">
        <v>2</v>
      </c>
      <c r="R5" s="35">
        <v>13</v>
      </c>
      <c r="S5" s="34">
        <v>2</v>
      </c>
      <c r="T5" s="36">
        <v>6</v>
      </c>
      <c r="U5" s="37">
        <v>0</v>
      </c>
      <c r="V5" s="38">
        <v>2</v>
      </c>
      <c r="W5" s="37">
        <v>2</v>
      </c>
      <c r="X5" s="36">
        <v>7</v>
      </c>
      <c r="Y5" s="37">
        <v>2</v>
      </c>
      <c r="Z5" s="36">
        <v>14</v>
      </c>
      <c r="AA5" s="37">
        <v>1</v>
      </c>
      <c r="AB5" s="36">
        <v>4</v>
      </c>
      <c r="AC5" s="39">
        <v>2</v>
      </c>
      <c r="AD5" s="40">
        <v>5</v>
      </c>
      <c r="AE5" s="41">
        <v>2</v>
      </c>
      <c r="AF5" s="38">
        <v>3</v>
      </c>
      <c r="AG5" s="39">
        <v>2</v>
      </c>
      <c r="AH5" s="38">
        <v>99</v>
      </c>
      <c r="AI5" s="37">
        <v>0</v>
      </c>
      <c r="AJ5" s="36">
        <v>99</v>
      </c>
      <c r="AK5" s="37">
        <v>0</v>
      </c>
      <c r="AL5" s="42"/>
      <c r="AM5" s="43">
        <f>SUM(Q5+S5+U5+W5+Y5+AA5+AC5+AE5+AG5+AI5+AK5)</f>
        <v>15</v>
      </c>
      <c r="AN5" s="42"/>
      <c r="AO5" s="44">
        <f aca="true" t="shared" si="5" ref="AO5:AO20">IF(B5=0,0,IF(B5="BRIVS",0,(LOOKUP(P5,$A$5:$A$21,$G$5:$G$21))))</f>
        <v>1000</v>
      </c>
      <c r="AP5" s="45">
        <f aca="true" t="shared" si="6" ref="AP5:AP20">IF(B5=0,0,IF(B5="BRIVS",0,(LOOKUP(R5,$A$5:$A$21,$G$5:$G$21))))</f>
        <v>1000</v>
      </c>
      <c r="AQ5" s="46">
        <f aca="true" t="shared" si="7" ref="AQ5:AQ20">IF(B5=0,0,IF(B5="BRIVS",0,(LOOKUP(T5,$A$5:$A$21,$G$5:$G$21))))</f>
        <v>1000</v>
      </c>
      <c r="AR5" s="45">
        <f aca="true" t="shared" si="8" ref="AR5:AR20">IF(B5=0,0,IF(B5="BRIVS",0,(LOOKUP(V5,$A$5:$A$21,$G$5:$G$21))))</f>
        <v>1000</v>
      </c>
      <c r="AS5" s="46">
        <f aca="true" t="shared" si="9" ref="AS5:AS20">IF(B5=0,0,IF(B5="BRIVS",0,(LOOKUP(X5,$A$5:$A$21,$G$5:$G$21))))</f>
        <v>1000</v>
      </c>
      <c r="AT5" s="46">
        <f aca="true" t="shared" si="10" ref="AT5:AT20">IF(B5=0,0,IF(B5="BRIVS",0,(LOOKUP(Z5,$A$5:$A$21,$G$5:$G$21))))</f>
        <v>1000</v>
      </c>
      <c r="AU5" s="46">
        <f aca="true" t="shared" si="11" ref="AU5:AU20">IF(B5=0,0,IF(B5="BRIVS",0,(LOOKUP(AB5,$A$5:$A$21,$G$5:$G$21))))</f>
        <v>1000</v>
      </c>
      <c r="AV5" s="46">
        <f aca="true" t="shared" si="12" ref="AV5:AV20">IF(B5=0,0,IF(B5="BRIVS",0,(LOOKUP(AD5,$A$5:$A$21,$G$5:$G$21))))</f>
        <v>1000</v>
      </c>
      <c r="AW5" s="45">
        <f aca="true" t="shared" si="13" ref="AW5:AW20">IF(B5=0,0,IF(B5="BRIVS",0,(LOOKUP(AF5,$A$5:$A$21,$G$5:$G$21))))</f>
        <v>1000</v>
      </c>
      <c r="AX5" s="46">
        <f aca="true" t="shared" si="14" ref="AX5:AX20">IF(B5=0,0,IF(B5="BRIVS",0,(LOOKUP(AH5,$A$5:$A$21,$G$5:$G$21))))</f>
        <v>0</v>
      </c>
      <c r="AY5" s="47">
        <f aca="true" t="shared" si="15" ref="AY5:AY20">IF(B5=0,0,IF(B5="BRIVS",0,(LOOKUP(AJ5,$A$5:$A$21,$G$5:$G$21))))</f>
        <v>0</v>
      </c>
      <c r="AZ5" s="1"/>
      <c r="BA5" s="48">
        <f aca="true" t="shared" si="16" ref="BA5:BA20">IF(P5=99,0,(LOOKUP($P5,$A$5:$A$22,$K$5:$K$22)))</f>
        <v>11</v>
      </c>
      <c r="BB5" s="49">
        <f aca="true" t="shared" si="17" ref="BB5:BB20">IF(R5=99,0,(LOOKUP($R5,$A$5:$A$22,$K$5:$K$22)))</f>
        <v>7</v>
      </c>
      <c r="BC5" s="49">
        <f aca="true" t="shared" si="18" ref="BC5:BC20">IF(T5=99,0,(LOOKUP($T5,$A$5:$A$22,$K$5:$K$22)))</f>
        <v>13</v>
      </c>
      <c r="BD5" s="50">
        <f aca="true" t="shared" si="19" ref="BD5:BD20">IF(V5=99,0,(LOOKUP($V5,$A$5:$A$22,$K$5:$K$22)))</f>
        <v>9</v>
      </c>
      <c r="BE5" s="49">
        <f aca="true" t="shared" si="20" ref="BE5:BE20">IF(X5=99,0,(LOOKUP($X5,$A$5:$A$22,$K$5:$K$22)))</f>
        <v>11</v>
      </c>
      <c r="BF5" s="49">
        <f aca="true" t="shared" si="21" ref="BF5:BF20">IF(Z5=99,0,(LOOKUP($Z5,$A$5:$A$22,$K$5:$K$22)))</f>
        <v>14</v>
      </c>
      <c r="BG5" s="49">
        <f aca="true" t="shared" si="22" ref="BG5:BG20">IF(AB5=99,0,(LOOKUP($AB5,$A$5:$A$22,$K$5:$K$22)))</f>
        <v>9</v>
      </c>
      <c r="BH5" s="49">
        <f aca="true" t="shared" si="23" ref="BH5:BH20">IF(AD5=99,0,(LOOKUP($AD5,$A$5:$A$22,$K$5:$K$22)))</f>
        <v>10</v>
      </c>
      <c r="BI5" s="49">
        <f aca="true" t="shared" si="24" ref="BI5:BI20">IF(AF5=99,0,(LOOKUP($AF5,$A$5:$A$22,$K$5:$K$22)))</f>
        <v>9</v>
      </c>
      <c r="BJ5" s="49">
        <f aca="true" t="shared" si="25" ref="BJ5:BJ20">IF(AH5=99,0,(LOOKUP($AH5,$A$5:$A$22,$K$5:$K$22)))</f>
        <v>0</v>
      </c>
      <c r="BK5" s="49">
        <f aca="true" t="shared" si="26" ref="BK5:BK20">IF(AJ5=99,0,(LOOKUP($AJ5,$A$5:$A$22,$K$5:$K$22)))</f>
        <v>0</v>
      </c>
      <c r="BL5" s="51">
        <f>SUM(BA5,BB5,BC5,BD5,BE5,BG5,BF5,BH5,BI5,BJ5,BK5)</f>
        <v>93</v>
      </c>
      <c r="BM5" s="45">
        <f>IF($AX$1&gt;7,(IF($AX$1=8,MIN(BA5:BH5),IF($AX$1=9,MIN(BA5:BI5),IF($AX$1=10,MIN(BA5:BJ5),IF($AX$1=11,MIN(BA5:BK5)))))),(IF($AX$1=4,MIN(BA5:BD5),IF($AX$1=5,MIN(BA5:BE5),IF($AX$1=6,MIN(BA5:BF5),IF($AX$1=7,MIN(BA5:BG5)))))))</f>
        <v>7</v>
      </c>
      <c r="BN5" s="45">
        <f>IF($AX$1&gt;7,(IF($AX$1=8,MAX(BA5:BH5),IF($AX$1=9,MAX(BA5:BI5),IF($AX$1=10,MAX(BA5:BJ5),IF($AX$1=11,MAX(BA5:BK5)))))),(IF($AX$1=4,MAX(BA5:BD5),IF($AX$1=5,MAX(BA5:BE5),IF($AX$1=6,MAX(BA5:BF5),IF($AX$1=7,MAX(BA5:BG5)))))))</f>
        <v>14</v>
      </c>
      <c r="BO5" s="52">
        <f>SUM($BL5-$BM5)</f>
        <v>86</v>
      </c>
      <c r="BP5" s="7"/>
    </row>
    <row r="6" spans="1:68" ht="15">
      <c r="A6" s="214">
        <v>2</v>
      </c>
      <c r="B6" s="215" t="s">
        <v>29</v>
      </c>
      <c r="C6" s="210" t="s">
        <v>48</v>
      </c>
      <c r="D6" s="207"/>
      <c r="E6" s="53">
        <f>IF(G6=0,0,IF(G6+F6&lt;1000,1000,G6+F6))</f>
        <v>1000</v>
      </c>
      <c r="F6" s="54">
        <f t="shared" si="0"/>
        <v>0</v>
      </c>
      <c r="G6" s="55">
        <v>1000</v>
      </c>
      <c r="H6" s="56">
        <f t="shared" si="1"/>
        <v>18.7</v>
      </c>
      <c r="I6" s="57">
        <f>IF(M6=0,0,G6-M6)</f>
        <v>0</v>
      </c>
      <c r="J6" s="58">
        <v>8</v>
      </c>
      <c r="K6" s="116">
        <v>9</v>
      </c>
      <c r="L6" s="60">
        <v>8</v>
      </c>
      <c r="M6" s="61">
        <f t="shared" si="2"/>
        <v>1000</v>
      </c>
      <c r="N6" s="117">
        <f t="shared" si="3"/>
        <v>89</v>
      </c>
      <c r="O6" s="62">
        <f t="shared" si="4"/>
        <v>89</v>
      </c>
      <c r="P6" s="63">
        <v>10</v>
      </c>
      <c r="Q6" s="64">
        <v>2</v>
      </c>
      <c r="R6" s="65">
        <v>14</v>
      </c>
      <c r="S6" s="66">
        <v>0</v>
      </c>
      <c r="T6" s="67">
        <v>13</v>
      </c>
      <c r="U6" s="68">
        <v>2</v>
      </c>
      <c r="V6" s="65">
        <v>1</v>
      </c>
      <c r="W6" s="68">
        <v>0</v>
      </c>
      <c r="X6" s="67">
        <v>4</v>
      </c>
      <c r="Y6" s="68">
        <v>1</v>
      </c>
      <c r="Z6" s="67">
        <v>9</v>
      </c>
      <c r="AA6" s="68">
        <v>0</v>
      </c>
      <c r="AB6" s="67">
        <v>99</v>
      </c>
      <c r="AC6" s="66">
        <v>2</v>
      </c>
      <c r="AD6" s="63">
        <v>6</v>
      </c>
      <c r="AE6" s="64">
        <v>1</v>
      </c>
      <c r="AF6" s="69">
        <v>7</v>
      </c>
      <c r="AG6" s="66">
        <v>1</v>
      </c>
      <c r="AH6" s="65">
        <v>99</v>
      </c>
      <c r="AI6" s="68">
        <v>0</v>
      </c>
      <c r="AJ6" s="65">
        <v>99</v>
      </c>
      <c r="AK6" s="68">
        <v>0</v>
      </c>
      <c r="AL6" s="42"/>
      <c r="AM6" s="43">
        <f aca="true" t="shared" si="27" ref="AM6:AM20">SUM(Q6+S6+U6+W6+Y6+AA6+AC6+AE6+AG6+AI6+AK6)</f>
        <v>9</v>
      </c>
      <c r="AN6" s="42"/>
      <c r="AO6" s="70">
        <f t="shared" si="5"/>
        <v>1000</v>
      </c>
      <c r="AP6" s="71">
        <f t="shared" si="6"/>
        <v>1000</v>
      </c>
      <c r="AQ6" s="72">
        <f t="shared" si="7"/>
        <v>1000</v>
      </c>
      <c r="AR6" s="71">
        <f t="shared" si="8"/>
        <v>1000</v>
      </c>
      <c r="AS6" s="72">
        <f t="shared" si="9"/>
        <v>1000</v>
      </c>
      <c r="AT6" s="72">
        <f t="shared" si="10"/>
        <v>1000</v>
      </c>
      <c r="AU6" s="72">
        <f t="shared" si="11"/>
        <v>0</v>
      </c>
      <c r="AV6" s="72">
        <f t="shared" si="12"/>
        <v>1000</v>
      </c>
      <c r="AW6" s="71">
        <f t="shared" si="13"/>
        <v>1000</v>
      </c>
      <c r="AX6" s="72">
        <f t="shared" si="14"/>
        <v>0</v>
      </c>
      <c r="AY6" s="73">
        <f t="shared" si="15"/>
        <v>0</v>
      </c>
      <c r="AZ6" s="1"/>
      <c r="BA6" s="74">
        <f t="shared" si="16"/>
        <v>9</v>
      </c>
      <c r="BB6" s="75">
        <f t="shared" si="17"/>
        <v>14</v>
      </c>
      <c r="BC6" s="75">
        <f t="shared" si="18"/>
        <v>7</v>
      </c>
      <c r="BD6" s="76">
        <f t="shared" si="19"/>
        <v>15</v>
      </c>
      <c r="BE6" s="75">
        <f t="shared" si="20"/>
        <v>9</v>
      </c>
      <c r="BF6" s="75">
        <f t="shared" si="21"/>
        <v>11</v>
      </c>
      <c r="BG6" s="75">
        <f t="shared" si="22"/>
        <v>0</v>
      </c>
      <c r="BH6" s="75">
        <f t="shared" si="23"/>
        <v>13</v>
      </c>
      <c r="BI6" s="75">
        <f t="shared" si="24"/>
        <v>11</v>
      </c>
      <c r="BJ6" s="75">
        <f t="shared" si="25"/>
        <v>0</v>
      </c>
      <c r="BK6" s="75">
        <f t="shared" si="26"/>
        <v>0</v>
      </c>
      <c r="BL6" s="77">
        <f>SUM(BA6,BB6,BC6,BD6,BE6,BG6,BF6,BH6,BI6,BJ6,BK6)</f>
        <v>89</v>
      </c>
      <c r="BM6" s="71">
        <f>IF($AX$1&gt;7,(IF($AX$1=8,MIN(BA6:BH6),IF($AX$1=9,MIN(BA6:BI6),IF($AX$1=10,MIN(BA6:BJ6),IF($AX$1=11,MIN(BA6:BK6)))))),(IF($AX$1=4,MIN(BA6:BD6),IF($AX$1=5,MIN(BA6:BE6),IF($AX$1=6,MIN(BA6:BF6),IF($AX$1=7,MIN(BA6:BG6)))))))</f>
        <v>0</v>
      </c>
      <c r="BN6" s="71">
        <f>IF($AX$1&gt;7,(IF($AX$1=8,MAX(BA6:BH6),IF($AX$1=9,MAX(BA6:BI6),IF($AX$1=10,MAX(BA6:BJ6),IF($AX$1=11,MAX(BA6:BK6)))))),(IF($AX$1=4,MAX(BA6:BD6),IF($AX$1=5,MAX(BA6:BE6),IF($AX$1=6,MAX(BA6:BF6),IF($AX$1=7,MAX(BA6:BG6)))))))</f>
        <v>15</v>
      </c>
      <c r="BO6" s="78">
        <f aca="true" t="shared" si="28" ref="BO6:BO20">SUM($BL6-$BM6)</f>
        <v>89</v>
      </c>
      <c r="BP6" s="7"/>
    </row>
    <row r="7" spans="1:68" ht="15">
      <c r="A7" s="214">
        <v>3</v>
      </c>
      <c r="B7" s="215" t="s">
        <v>30</v>
      </c>
      <c r="C7" s="209" t="s">
        <v>45</v>
      </c>
      <c r="D7" s="207"/>
      <c r="E7" s="79">
        <f aca="true" t="shared" si="29" ref="E7:E20">IF(G7=0,0,IF(G7+F7&lt;1000,1000,G7+F7))</f>
        <v>1000</v>
      </c>
      <c r="F7" s="54">
        <f t="shared" si="0"/>
        <v>0</v>
      </c>
      <c r="G7" s="55">
        <v>1000</v>
      </c>
      <c r="H7" s="56">
        <f t="shared" si="1"/>
        <v>19.55</v>
      </c>
      <c r="I7" s="57">
        <f aca="true" t="shared" si="30" ref="I7:I20">IF(M7=0,0,G7-M7)</f>
        <v>0</v>
      </c>
      <c r="J7" s="58">
        <v>7</v>
      </c>
      <c r="K7" s="116">
        <v>9</v>
      </c>
      <c r="L7" s="60">
        <v>9</v>
      </c>
      <c r="M7" s="61">
        <f t="shared" si="2"/>
        <v>1000</v>
      </c>
      <c r="N7" s="117">
        <f t="shared" si="3"/>
        <v>90</v>
      </c>
      <c r="O7" s="62">
        <f t="shared" si="4"/>
        <v>85</v>
      </c>
      <c r="P7" s="63">
        <v>11</v>
      </c>
      <c r="Q7" s="64">
        <v>2</v>
      </c>
      <c r="R7" s="65">
        <v>8</v>
      </c>
      <c r="S7" s="66">
        <v>2</v>
      </c>
      <c r="T7" s="67">
        <v>7</v>
      </c>
      <c r="U7" s="68">
        <v>0</v>
      </c>
      <c r="V7" s="65">
        <v>6</v>
      </c>
      <c r="W7" s="68">
        <v>2</v>
      </c>
      <c r="X7" s="67">
        <v>14</v>
      </c>
      <c r="Y7" s="68">
        <v>0</v>
      </c>
      <c r="Z7" s="67">
        <v>5</v>
      </c>
      <c r="AA7" s="68">
        <v>0</v>
      </c>
      <c r="AB7" s="67">
        <v>15</v>
      </c>
      <c r="AC7" s="66">
        <v>1</v>
      </c>
      <c r="AD7" s="63">
        <v>12</v>
      </c>
      <c r="AE7" s="64">
        <v>2</v>
      </c>
      <c r="AF7" s="69">
        <v>1</v>
      </c>
      <c r="AG7" s="66">
        <v>0</v>
      </c>
      <c r="AH7" s="65">
        <v>99</v>
      </c>
      <c r="AI7" s="68">
        <v>0</v>
      </c>
      <c r="AJ7" s="65">
        <v>99</v>
      </c>
      <c r="AK7" s="68">
        <v>0</v>
      </c>
      <c r="AL7" s="42"/>
      <c r="AM7" s="43">
        <f t="shared" si="27"/>
        <v>9</v>
      </c>
      <c r="AN7" s="42"/>
      <c r="AO7" s="70">
        <f t="shared" si="5"/>
        <v>1000</v>
      </c>
      <c r="AP7" s="71">
        <f t="shared" si="6"/>
        <v>1000</v>
      </c>
      <c r="AQ7" s="72">
        <f t="shared" si="7"/>
        <v>1000</v>
      </c>
      <c r="AR7" s="71">
        <f t="shared" si="8"/>
        <v>1000</v>
      </c>
      <c r="AS7" s="72">
        <f t="shared" si="9"/>
        <v>1000</v>
      </c>
      <c r="AT7" s="72">
        <f t="shared" si="10"/>
        <v>1000</v>
      </c>
      <c r="AU7" s="72">
        <f t="shared" si="11"/>
        <v>1000</v>
      </c>
      <c r="AV7" s="72">
        <f t="shared" si="12"/>
        <v>1000</v>
      </c>
      <c r="AW7" s="71">
        <f t="shared" si="13"/>
        <v>1000</v>
      </c>
      <c r="AX7" s="72">
        <f t="shared" si="14"/>
        <v>0</v>
      </c>
      <c r="AY7" s="73">
        <f t="shared" si="15"/>
        <v>0</v>
      </c>
      <c r="AZ7" s="1"/>
      <c r="BA7" s="74">
        <f t="shared" si="16"/>
        <v>7</v>
      </c>
      <c r="BB7" s="75">
        <f t="shared" si="17"/>
        <v>5</v>
      </c>
      <c r="BC7" s="75">
        <f t="shared" si="18"/>
        <v>11</v>
      </c>
      <c r="BD7" s="76">
        <f t="shared" si="19"/>
        <v>13</v>
      </c>
      <c r="BE7" s="75">
        <f t="shared" si="20"/>
        <v>14</v>
      </c>
      <c r="BF7" s="75">
        <f t="shared" si="21"/>
        <v>10</v>
      </c>
      <c r="BG7" s="75">
        <f t="shared" si="22"/>
        <v>9</v>
      </c>
      <c r="BH7" s="75">
        <f t="shared" si="23"/>
        <v>6</v>
      </c>
      <c r="BI7" s="75">
        <f t="shared" si="24"/>
        <v>15</v>
      </c>
      <c r="BJ7" s="75">
        <f t="shared" si="25"/>
        <v>0</v>
      </c>
      <c r="BK7" s="75">
        <f t="shared" si="26"/>
        <v>0</v>
      </c>
      <c r="BL7" s="77">
        <f aca="true" t="shared" si="31" ref="BL7:BL20">SUM(BA7,BB7,BC7,BD7,BE7,BG7,BF7,BH7,BI7,BJ7,BK7)</f>
        <v>90</v>
      </c>
      <c r="BM7" s="71">
        <f aca="true" t="shared" si="32" ref="BM7:BM20">IF($AX$1&gt;7,(IF($AX$1=8,MIN(BA7:BH7),IF($AX$1=9,MIN(BA7:BI7),IF($AX$1=10,MIN(BA7:BJ7),IF($AX$1=11,MIN(BA7:BK7)))))),(IF($AX$1=4,MIN(BA7:BD7),IF($AX$1=5,MIN(BA7:BE7),IF($AX$1=6,MIN(BA7:BF7),IF($AX$1=7,MIN(BA7:BG7)))))))</f>
        <v>5</v>
      </c>
      <c r="BN7" s="71">
        <f aca="true" t="shared" si="33" ref="BN7:BN20">IF($AX$1&gt;7,(IF($AX$1=8,MAX(BA7:BH7),IF($AX$1=9,MAX(BA7:BI7),IF($AX$1=10,MAX(BA7:BJ7),IF($AX$1=11,MAX(BA7:BK7)))))),(IF($AX$1=4,MAX(BA7:BD7),IF($AX$1=5,MAX(BA7:BE7),IF($AX$1=6,MAX(BA7:BF7),IF($AX$1=7,MAX(BA7:BG7)))))))</f>
        <v>15</v>
      </c>
      <c r="BO7" s="78">
        <f t="shared" si="28"/>
        <v>85</v>
      </c>
      <c r="BP7" s="7"/>
    </row>
    <row r="8" spans="1:68" ht="15">
      <c r="A8" s="214">
        <v>4</v>
      </c>
      <c r="B8" s="215" t="s">
        <v>31</v>
      </c>
      <c r="C8" s="211" t="s">
        <v>47</v>
      </c>
      <c r="D8" s="207"/>
      <c r="E8" s="79">
        <f t="shared" si="29"/>
        <v>1000</v>
      </c>
      <c r="F8" s="54">
        <f t="shared" si="0"/>
        <v>0</v>
      </c>
      <c r="G8" s="55">
        <v>1000</v>
      </c>
      <c r="H8" s="56">
        <f t="shared" si="1"/>
        <v>17.849999999999998</v>
      </c>
      <c r="I8" s="57">
        <f t="shared" si="30"/>
        <v>0</v>
      </c>
      <c r="J8" s="58">
        <v>9</v>
      </c>
      <c r="K8" s="116">
        <v>9</v>
      </c>
      <c r="L8" s="60">
        <v>9</v>
      </c>
      <c r="M8" s="61">
        <f t="shared" si="2"/>
        <v>1000</v>
      </c>
      <c r="N8" s="117">
        <f t="shared" si="3"/>
        <v>87</v>
      </c>
      <c r="O8" s="62">
        <f t="shared" si="4"/>
        <v>81</v>
      </c>
      <c r="P8" s="63">
        <v>12</v>
      </c>
      <c r="Q8" s="64">
        <v>2</v>
      </c>
      <c r="R8" s="65">
        <v>7</v>
      </c>
      <c r="S8" s="66">
        <v>0</v>
      </c>
      <c r="T8" s="67">
        <v>10</v>
      </c>
      <c r="U8" s="68">
        <v>1</v>
      </c>
      <c r="V8" s="65">
        <v>5</v>
      </c>
      <c r="W8" s="68">
        <v>1</v>
      </c>
      <c r="X8" s="67">
        <v>2</v>
      </c>
      <c r="Y8" s="68">
        <v>1</v>
      </c>
      <c r="Z8" s="67">
        <v>11</v>
      </c>
      <c r="AA8" s="68">
        <v>2</v>
      </c>
      <c r="AB8" s="67">
        <v>1</v>
      </c>
      <c r="AC8" s="66">
        <v>0</v>
      </c>
      <c r="AD8" s="80">
        <v>13</v>
      </c>
      <c r="AE8" s="64">
        <v>2</v>
      </c>
      <c r="AF8" s="69">
        <v>6</v>
      </c>
      <c r="AG8" s="66">
        <v>0</v>
      </c>
      <c r="AH8" s="65">
        <v>99</v>
      </c>
      <c r="AI8" s="68">
        <v>0</v>
      </c>
      <c r="AJ8" s="65">
        <v>99</v>
      </c>
      <c r="AK8" s="68">
        <v>0</v>
      </c>
      <c r="AL8" s="42"/>
      <c r="AM8" s="43">
        <f t="shared" si="27"/>
        <v>9</v>
      </c>
      <c r="AN8" s="42"/>
      <c r="AO8" s="70">
        <f t="shared" si="5"/>
        <v>1000</v>
      </c>
      <c r="AP8" s="71">
        <f t="shared" si="6"/>
        <v>1000</v>
      </c>
      <c r="AQ8" s="72">
        <f t="shared" si="7"/>
        <v>1000</v>
      </c>
      <c r="AR8" s="71">
        <f t="shared" si="8"/>
        <v>1000</v>
      </c>
      <c r="AS8" s="72">
        <f t="shared" si="9"/>
        <v>1000</v>
      </c>
      <c r="AT8" s="72">
        <f t="shared" si="10"/>
        <v>1000</v>
      </c>
      <c r="AU8" s="72">
        <f t="shared" si="11"/>
        <v>1000</v>
      </c>
      <c r="AV8" s="72">
        <f t="shared" si="12"/>
        <v>1000</v>
      </c>
      <c r="AW8" s="71">
        <f t="shared" si="13"/>
        <v>1000</v>
      </c>
      <c r="AX8" s="72">
        <f t="shared" si="14"/>
        <v>0</v>
      </c>
      <c r="AY8" s="73">
        <f t="shared" si="15"/>
        <v>0</v>
      </c>
      <c r="AZ8" s="1"/>
      <c r="BA8" s="74">
        <f t="shared" si="16"/>
        <v>6</v>
      </c>
      <c r="BB8" s="75">
        <f t="shared" si="17"/>
        <v>11</v>
      </c>
      <c r="BC8" s="75">
        <f t="shared" si="18"/>
        <v>9</v>
      </c>
      <c r="BD8" s="76">
        <f t="shared" si="19"/>
        <v>10</v>
      </c>
      <c r="BE8" s="75">
        <f t="shared" si="20"/>
        <v>9</v>
      </c>
      <c r="BF8" s="75">
        <f t="shared" si="21"/>
        <v>7</v>
      </c>
      <c r="BG8" s="75">
        <f t="shared" si="22"/>
        <v>15</v>
      </c>
      <c r="BH8" s="75">
        <f t="shared" si="23"/>
        <v>7</v>
      </c>
      <c r="BI8" s="75">
        <f t="shared" si="24"/>
        <v>13</v>
      </c>
      <c r="BJ8" s="75">
        <f t="shared" si="25"/>
        <v>0</v>
      </c>
      <c r="BK8" s="75">
        <f t="shared" si="26"/>
        <v>0</v>
      </c>
      <c r="BL8" s="77">
        <f t="shared" si="31"/>
        <v>87</v>
      </c>
      <c r="BM8" s="71">
        <f t="shared" si="32"/>
        <v>6</v>
      </c>
      <c r="BN8" s="71">
        <f t="shared" si="33"/>
        <v>15</v>
      </c>
      <c r="BO8" s="78">
        <f t="shared" si="28"/>
        <v>81</v>
      </c>
      <c r="BP8" s="7"/>
    </row>
    <row r="9" spans="1:68" ht="15">
      <c r="A9" s="214">
        <v>5</v>
      </c>
      <c r="B9" s="215" t="s">
        <v>32</v>
      </c>
      <c r="C9" s="211" t="s">
        <v>46</v>
      </c>
      <c r="D9" s="207"/>
      <c r="E9" s="79">
        <f t="shared" si="29"/>
        <v>1000</v>
      </c>
      <c r="F9" s="54">
        <f t="shared" si="0"/>
        <v>0</v>
      </c>
      <c r="G9" s="55">
        <v>1000</v>
      </c>
      <c r="H9" s="56">
        <f t="shared" si="1"/>
        <v>20.4</v>
      </c>
      <c r="I9" s="57">
        <f t="shared" si="30"/>
        <v>0</v>
      </c>
      <c r="J9" s="58">
        <v>6</v>
      </c>
      <c r="K9" s="116">
        <v>10</v>
      </c>
      <c r="L9" s="60">
        <v>9</v>
      </c>
      <c r="M9" s="61">
        <f t="shared" si="2"/>
        <v>1000</v>
      </c>
      <c r="N9" s="117">
        <f t="shared" si="3"/>
        <v>84</v>
      </c>
      <c r="O9" s="62">
        <f t="shared" si="4"/>
        <v>78</v>
      </c>
      <c r="P9" s="63">
        <v>13</v>
      </c>
      <c r="Q9" s="64">
        <v>0</v>
      </c>
      <c r="R9" s="65">
        <v>15</v>
      </c>
      <c r="S9" s="66">
        <v>1</v>
      </c>
      <c r="T9" s="67">
        <v>11</v>
      </c>
      <c r="U9" s="68">
        <v>2</v>
      </c>
      <c r="V9" s="65">
        <v>4</v>
      </c>
      <c r="W9" s="68">
        <v>1</v>
      </c>
      <c r="X9" s="67">
        <v>10</v>
      </c>
      <c r="Y9" s="68">
        <v>1</v>
      </c>
      <c r="Z9" s="67">
        <v>3</v>
      </c>
      <c r="AA9" s="68">
        <v>2</v>
      </c>
      <c r="AB9" s="67">
        <v>6</v>
      </c>
      <c r="AC9" s="66">
        <v>1</v>
      </c>
      <c r="AD9" s="63">
        <v>1</v>
      </c>
      <c r="AE9" s="64">
        <v>0</v>
      </c>
      <c r="AF9" s="69">
        <v>12</v>
      </c>
      <c r="AG9" s="66">
        <v>2</v>
      </c>
      <c r="AH9" s="65">
        <v>99</v>
      </c>
      <c r="AI9" s="68">
        <v>0</v>
      </c>
      <c r="AJ9" s="65">
        <v>99</v>
      </c>
      <c r="AK9" s="68">
        <v>0</v>
      </c>
      <c r="AL9" s="42"/>
      <c r="AM9" s="43">
        <f t="shared" si="27"/>
        <v>10</v>
      </c>
      <c r="AN9" s="42"/>
      <c r="AO9" s="70">
        <f t="shared" si="5"/>
        <v>1000</v>
      </c>
      <c r="AP9" s="71">
        <f t="shared" si="6"/>
        <v>1000</v>
      </c>
      <c r="AQ9" s="72">
        <f t="shared" si="7"/>
        <v>1000</v>
      </c>
      <c r="AR9" s="71">
        <f t="shared" si="8"/>
        <v>1000</v>
      </c>
      <c r="AS9" s="72">
        <f t="shared" si="9"/>
        <v>1000</v>
      </c>
      <c r="AT9" s="72">
        <f t="shared" si="10"/>
        <v>1000</v>
      </c>
      <c r="AU9" s="72">
        <f t="shared" si="11"/>
        <v>1000</v>
      </c>
      <c r="AV9" s="72">
        <f t="shared" si="12"/>
        <v>1000</v>
      </c>
      <c r="AW9" s="71">
        <f t="shared" si="13"/>
        <v>1000</v>
      </c>
      <c r="AX9" s="72">
        <f t="shared" si="14"/>
        <v>0</v>
      </c>
      <c r="AY9" s="73">
        <f t="shared" si="15"/>
        <v>0</v>
      </c>
      <c r="AZ9" s="1"/>
      <c r="BA9" s="74">
        <f t="shared" si="16"/>
        <v>7</v>
      </c>
      <c r="BB9" s="75">
        <f t="shared" si="17"/>
        <v>9</v>
      </c>
      <c r="BC9" s="75">
        <f t="shared" si="18"/>
        <v>7</v>
      </c>
      <c r="BD9" s="76">
        <f t="shared" si="19"/>
        <v>9</v>
      </c>
      <c r="BE9" s="75">
        <f t="shared" si="20"/>
        <v>9</v>
      </c>
      <c r="BF9" s="75">
        <f t="shared" si="21"/>
        <v>9</v>
      </c>
      <c r="BG9" s="75">
        <f t="shared" si="22"/>
        <v>13</v>
      </c>
      <c r="BH9" s="75">
        <f t="shared" si="23"/>
        <v>15</v>
      </c>
      <c r="BI9" s="75">
        <f t="shared" si="24"/>
        <v>6</v>
      </c>
      <c r="BJ9" s="75">
        <f t="shared" si="25"/>
        <v>0</v>
      </c>
      <c r="BK9" s="75">
        <f t="shared" si="26"/>
        <v>0</v>
      </c>
      <c r="BL9" s="77">
        <f t="shared" si="31"/>
        <v>84</v>
      </c>
      <c r="BM9" s="71">
        <f t="shared" si="32"/>
        <v>6</v>
      </c>
      <c r="BN9" s="71">
        <f t="shared" si="33"/>
        <v>15</v>
      </c>
      <c r="BO9" s="78">
        <f t="shared" si="28"/>
        <v>78</v>
      </c>
      <c r="BP9" s="7"/>
    </row>
    <row r="10" spans="1:68" ht="15">
      <c r="A10" s="214">
        <v>6</v>
      </c>
      <c r="B10" s="215" t="s">
        <v>33</v>
      </c>
      <c r="C10" s="211" t="s">
        <v>46</v>
      </c>
      <c r="D10" s="207"/>
      <c r="E10" s="79">
        <f t="shared" si="29"/>
        <v>1030</v>
      </c>
      <c r="F10" s="54">
        <f t="shared" si="0"/>
        <v>30</v>
      </c>
      <c r="G10" s="55">
        <v>1000</v>
      </c>
      <c r="H10" s="56">
        <f t="shared" si="1"/>
        <v>22.95</v>
      </c>
      <c r="I10" s="57">
        <f t="shared" si="30"/>
        <v>0</v>
      </c>
      <c r="J10" s="119">
        <v>3</v>
      </c>
      <c r="K10" s="116">
        <v>13</v>
      </c>
      <c r="L10" s="60">
        <v>8</v>
      </c>
      <c r="M10" s="61">
        <f t="shared" si="2"/>
        <v>1000</v>
      </c>
      <c r="N10" s="117">
        <f t="shared" si="3"/>
        <v>88</v>
      </c>
      <c r="O10" s="62">
        <f t="shared" si="4"/>
        <v>88</v>
      </c>
      <c r="P10" s="63">
        <v>14</v>
      </c>
      <c r="Q10" s="64">
        <v>1</v>
      </c>
      <c r="R10" s="65">
        <v>99</v>
      </c>
      <c r="S10" s="66">
        <v>2</v>
      </c>
      <c r="T10" s="67">
        <v>1</v>
      </c>
      <c r="U10" s="68">
        <v>2</v>
      </c>
      <c r="V10" s="65">
        <v>3</v>
      </c>
      <c r="W10" s="68">
        <v>0</v>
      </c>
      <c r="X10" s="67">
        <v>9</v>
      </c>
      <c r="Y10" s="68">
        <v>2</v>
      </c>
      <c r="Z10" s="67">
        <v>7</v>
      </c>
      <c r="AA10" s="68">
        <v>2</v>
      </c>
      <c r="AB10" s="67">
        <v>5</v>
      </c>
      <c r="AC10" s="66">
        <v>1</v>
      </c>
      <c r="AD10" s="80">
        <v>2</v>
      </c>
      <c r="AE10" s="64">
        <v>1</v>
      </c>
      <c r="AF10" s="69">
        <v>4</v>
      </c>
      <c r="AG10" s="66">
        <v>2</v>
      </c>
      <c r="AH10" s="65">
        <v>99</v>
      </c>
      <c r="AI10" s="68">
        <v>0</v>
      </c>
      <c r="AJ10" s="65">
        <v>99</v>
      </c>
      <c r="AK10" s="68">
        <v>0</v>
      </c>
      <c r="AL10" s="42"/>
      <c r="AM10" s="43">
        <f t="shared" si="27"/>
        <v>13</v>
      </c>
      <c r="AN10" s="42"/>
      <c r="AO10" s="70">
        <f t="shared" si="5"/>
        <v>1000</v>
      </c>
      <c r="AP10" s="71">
        <f t="shared" si="6"/>
        <v>0</v>
      </c>
      <c r="AQ10" s="72">
        <f t="shared" si="7"/>
        <v>1000</v>
      </c>
      <c r="AR10" s="71">
        <f t="shared" si="8"/>
        <v>1000</v>
      </c>
      <c r="AS10" s="72">
        <f t="shared" si="9"/>
        <v>1000</v>
      </c>
      <c r="AT10" s="72">
        <f t="shared" si="10"/>
        <v>1000</v>
      </c>
      <c r="AU10" s="72">
        <f t="shared" si="11"/>
        <v>1000</v>
      </c>
      <c r="AV10" s="72">
        <f t="shared" si="12"/>
        <v>1000</v>
      </c>
      <c r="AW10" s="71">
        <f t="shared" si="13"/>
        <v>1000</v>
      </c>
      <c r="AX10" s="72">
        <f t="shared" si="14"/>
        <v>0</v>
      </c>
      <c r="AY10" s="73">
        <f t="shared" si="15"/>
        <v>0</v>
      </c>
      <c r="AZ10" s="1"/>
      <c r="BA10" s="74">
        <f t="shared" si="16"/>
        <v>14</v>
      </c>
      <c r="BB10" s="75">
        <f t="shared" si="17"/>
        <v>0</v>
      </c>
      <c r="BC10" s="75">
        <f t="shared" si="18"/>
        <v>15</v>
      </c>
      <c r="BD10" s="76">
        <f t="shared" si="19"/>
        <v>9</v>
      </c>
      <c r="BE10" s="75">
        <f t="shared" si="20"/>
        <v>11</v>
      </c>
      <c r="BF10" s="75">
        <f t="shared" si="21"/>
        <v>11</v>
      </c>
      <c r="BG10" s="75">
        <f t="shared" si="22"/>
        <v>10</v>
      </c>
      <c r="BH10" s="75">
        <f t="shared" si="23"/>
        <v>9</v>
      </c>
      <c r="BI10" s="75">
        <f t="shared" si="24"/>
        <v>9</v>
      </c>
      <c r="BJ10" s="75">
        <f t="shared" si="25"/>
        <v>0</v>
      </c>
      <c r="BK10" s="75">
        <f t="shared" si="26"/>
        <v>0</v>
      </c>
      <c r="BL10" s="77">
        <f t="shared" si="31"/>
        <v>88</v>
      </c>
      <c r="BM10" s="71">
        <f t="shared" si="32"/>
        <v>0</v>
      </c>
      <c r="BN10" s="71">
        <f t="shared" si="33"/>
        <v>15</v>
      </c>
      <c r="BO10" s="78">
        <f t="shared" si="28"/>
        <v>88</v>
      </c>
      <c r="BP10" s="7"/>
    </row>
    <row r="11" spans="1:68" ht="15">
      <c r="A11" s="214">
        <v>7</v>
      </c>
      <c r="B11" s="215" t="s">
        <v>34</v>
      </c>
      <c r="C11" s="211" t="s">
        <v>46</v>
      </c>
      <c r="D11" s="207"/>
      <c r="E11" s="79">
        <f t="shared" si="29"/>
        <v>1000</v>
      </c>
      <c r="F11" s="54">
        <f t="shared" si="0"/>
        <v>0</v>
      </c>
      <c r="G11" s="55">
        <v>1000</v>
      </c>
      <c r="H11" s="56">
        <f t="shared" si="1"/>
        <v>22.099999999999998</v>
      </c>
      <c r="I11" s="57">
        <f t="shared" si="30"/>
        <v>0</v>
      </c>
      <c r="J11" s="58">
        <v>4</v>
      </c>
      <c r="K11" s="116">
        <v>11</v>
      </c>
      <c r="L11" s="60">
        <v>9</v>
      </c>
      <c r="M11" s="61">
        <f t="shared" si="2"/>
        <v>1000</v>
      </c>
      <c r="N11" s="117">
        <f t="shared" si="3"/>
        <v>94</v>
      </c>
      <c r="O11" s="62">
        <f t="shared" si="4"/>
        <v>89</v>
      </c>
      <c r="P11" s="63">
        <v>15</v>
      </c>
      <c r="Q11" s="64">
        <v>2</v>
      </c>
      <c r="R11" s="65">
        <v>4</v>
      </c>
      <c r="S11" s="66">
        <v>2</v>
      </c>
      <c r="T11" s="67">
        <v>3</v>
      </c>
      <c r="U11" s="68">
        <v>2</v>
      </c>
      <c r="V11" s="65">
        <v>14</v>
      </c>
      <c r="W11" s="68">
        <v>1</v>
      </c>
      <c r="X11" s="67">
        <v>1</v>
      </c>
      <c r="Y11" s="68">
        <v>0</v>
      </c>
      <c r="Z11" s="67">
        <v>6</v>
      </c>
      <c r="AA11" s="68">
        <v>0</v>
      </c>
      <c r="AB11" s="67">
        <v>8</v>
      </c>
      <c r="AC11" s="66">
        <v>2</v>
      </c>
      <c r="AD11" s="81">
        <v>9</v>
      </c>
      <c r="AE11" s="64">
        <v>1</v>
      </c>
      <c r="AF11" s="69">
        <v>2</v>
      </c>
      <c r="AG11" s="66">
        <v>1</v>
      </c>
      <c r="AH11" s="65">
        <v>99</v>
      </c>
      <c r="AI11" s="68">
        <v>0</v>
      </c>
      <c r="AJ11" s="65">
        <v>99</v>
      </c>
      <c r="AK11" s="68">
        <v>0</v>
      </c>
      <c r="AL11" s="42"/>
      <c r="AM11" s="43">
        <f t="shared" si="27"/>
        <v>11</v>
      </c>
      <c r="AN11" s="42"/>
      <c r="AO11" s="70">
        <f t="shared" si="5"/>
        <v>1000</v>
      </c>
      <c r="AP11" s="71">
        <f t="shared" si="6"/>
        <v>1000</v>
      </c>
      <c r="AQ11" s="72">
        <f t="shared" si="7"/>
        <v>1000</v>
      </c>
      <c r="AR11" s="71">
        <f t="shared" si="8"/>
        <v>1000</v>
      </c>
      <c r="AS11" s="72">
        <f t="shared" si="9"/>
        <v>1000</v>
      </c>
      <c r="AT11" s="72">
        <f t="shared" si="10"/>
        <v>1000</v>
      </c>
      <c r="AU11" s="72">
        <f t="shared" si="11"/>
        <v>1000</v>
      </c>
      <c r="AV11" s="72">
        <f t="shared" si="12"/>
        <v>1000</v>
      </c>
      <c r="AW11" s="71">
        <f t="shared" si="13"/>
        <v>1000</v>
      </c>
      <c r="AX11" s="72">
        <f t="shared" si="14"/>
        <v>0</v>
      </c>
      <c r="AY11" s="73">
        <f t="shared" si="15"/>
        <v>0</v>
      </c>
      <c r="AZ11" s="1"/>
      <c r="BA11" s="74">
        <f t="shared" si="16"/>
        <v>9</v>
      </c>
      <c r="BB11" s="75">
        <f t="shared" si="17"/>
        <v>9</v>
      </c>
      <c r="BC11" s="75">
        <f t="shared" si="18"/>
        <v>9</v>
      </c>
      <c r="BD11" s="76">
        <f t="shared" si="19"/>
        <v>14</v>
      </c>
      <c r="BE11" s="75">
        <f t="shared" si="20"/>
        <v>15</v>
      </c>
      <c r="BF11" s="75">
        <f t="shared" si="21"/>
        <v>13</v>
      </c>
      <c r="BG11" s="75">
        <f t="shared" si="22"/>
        <v>5</v>
      </c>
      <c r="BH11" s="75">
        <f t="shared" si="23"/>
        <v>11</v>
      </c>
      <c r="BI11" s="75">
        <f t="shared" si="24"/>
        <v>9</v>
      </c>
      <c r="BJ11" s="75">
        <f t="shared" si="25"/>
        <v>0</v>
      </c>
      <c r="BK11" s="75">
        <f t="shared" si="26"/>
        <v>0</v>
      </c>
      <c r="BL11" s="77">
        <f t="shared" si="31"/>
        <v>94</v>
      </c>
      <c r="BM11" s="71">
        <f t="shared" si="32"/>
        <v>5</v>
      </c>
      <c r="BN11" s="71">
        <f t="shared" si="33"/>
        <v>15</v>
      </c>
      <c r="BO11" s="78">
        <f t="shared" si="28"/>
        <v>89</v>
      </c>
      <c r="BP11" s="7"/>
    </row>
    <row r="12" spans="1:68" ht="15">
      <c r="A12" s="214">
        <v>8</v>
      </c>
      <c r="B12" s="215" t="s">
        <v>35</v>
      </c>
      <c r="C12" s="209" t="s">
        <v>45</v>
      </c>
      <c r="D12" s="208"/>
      <c r="E12" s="79">
        <f t="shared" si="29"/>
        <v>1000</v>
      </c>
      <c r="F12" s="54">
        <f t="shared" si="0"/>
        <v>0</v>
      </c>
      <c r="G12" s="55">
        <v>1000</v>
      </c>
      <c r="H12" s="56">
        <f t="shared" si="1"/>
        <v>12.75</v>
      </c>
      <c r="I12" s="57">
        <f t="shared" si="30"/>
        <v>0</v>
      </c>
      <c r="J12" s="58">
        <v>15</v>
      </c>
      <c r="K12" s="116">
        <v>5</v>
      </c>
      <c r="L12" s="60">
        <v>8</v>
      </c>
      <c r="M12" s="61">
        <f t="shared" si="2"/>
        <v>1000</v>
      </c>
      <c r="N12" s="117">
        <f t="shared" si="3"/>
        <v>72</v>
      </c>
      <c r="O12" s="62">
        <f t="shared" si="4"/>
        <v>72</v>
      </c>
      <c r="P12" s="63">
        <v>99</v>
      </c>
      <c r="Q12" s="64">
        <v>2</v>
      </c>
      <c r="R12" s="65">
        <v>3</v>
      </c>
      <c r="S12" s="66">
        <v>0</v>
      </c>
      <c r="T12" s="67">
        <v>14</v>
      </c>
      <c r="U12" s="68">
        <v>0</v>
      </c>
      <c r="V12" s="65">
        <v>10</v>
      </c>
      <c r="W12" s="68">
        <v>0</v>
      </c>
      <c r="X12" s="67">
        <v>15</v>
      </c>
      <c r="Y12" s="68">
        <v>1</v>
      </c>
      <c r="Z12" s="67">
        <v>12</v>
      </c>
      <c r="AA12" s="68">
        <v>2</v>
      </c>
      <c r="AB12" s="67">
        <v>7</v>
      </c>
      <c r="AC12" s="66">
        <v>0</v>
      </c>
      <c r="AD12" s="81">
        <v>11</v>
      </c>
      <c r="AE12" s="64">
        <v>0</v>
      </c>
      <c r="AF12" s="69">
        <v>13</v>
      </c>
      <c r="AG12" s="66">
        <v>0</v>
      </c>
      <c r="AH12" s="65">
        <v>99</v>
      </c>
      <c r="AI12" s="68">
        <v>0</v>
      </c>
      <c r="AJ12" s="65">
        <v>99</v>
      </c>
      <c r="AK12" s="68">
        <v>0</v>
      </c>
      <c r="AL12" s="42"/>
      <c r="AM12" s="43">
        <f t="shared" si="27"/>
        <v>5</v>
      </c>
      <c r="AN12" s="42"/>
      <c r="AO12" s="70">
        <f t="shared" si="5"/>
        <v>0</v>
      </c>
      <c r="AP12" s="71">
        <f t="shared" si="6"/>
        <v>1000</v>
      </c>
      <c r="AQ12" s="72">
        <f t="shared" si="7"/>
        <v>1000</v>
      </c>
      <c r="AR12" s="71">
        <f t="shared" si="8"/>
        <v>1000</v>
      </c>
      <c r="AS12" s="72">
        <f t="shared" si="9"/>
        <v>1000</v>
      </c>
      <c r="AT12" s="72">
        <f t="shared" si="10"/>
        <v>1000</v>
      </c>
      <c r="AU12" s="72">
        <f t="shared" si="11"/>
        <v>1000</v>
      </c>
      <c r="AV12" s="72">
        <f t="shared" si="12"/>
        <v>1000</v>
      </c>
      <c r="AW12" s="71">
        <f t="shared" si="13"/>
        <v>1000</v>
      </c>
      <c r="AX12" s="72">
        <f t="shared" si="14"/>
        <v>0</v>
      </c>
      <c r="AY12" s="73">
        <f t="shared" si="15"/>
        <v>0</v>
      </c>
      <c r="AZ12" s="1"/>
      <c r="BA12" s="74">
        <f t="shared" si="16"/>
        <v>0</v>
      </c>
      <c r="BB12" s="75">
        <f t="shared" si="17"/>
        <v>9</v>
      </c>
      <c r="BC12" s="75">
        <f t="shared" si="18"/>
        <v>14</v>
      </c>
      <c r="BD12" s="76">
        <f t="shared" si="19"/>
        <v>9</v>
      </c>
      <c r="BE12" s="75">
        <f t="shared" si="20"/>
        <v>9</v>
      </c>
      <c r="BF12" s="75">
        <f t="shared" si="21"/>
        <v>6</v>
      </c>
      <c r="BG12" s="75">
        <f t="shared" si="22"/>
        <v>11</v>
      </c>
      <c r="BH12" s="75">
        <f t="shared" si="23"/>
        <v>7</v>
      </c>
      <c r="BI12" s="75">
        <f t="shared" si="24"/>
        <v>7</v>
      </c>
      <c r="BJ12" s="75">
        <f t="shared" si="25"/>
        <v>0</v>
      </c>
      <c r="BK12" s="75">
        <f t="shared" si="26"/>
        <v>0</v>
      </c>
      <c r="BL12" s="77">
        <f t="shared" si="31"/>
        <v>72</v>
      </c>
      <c r="BM12" s="71">
        <f t="shared" si="32"/>
        <v>0</v>
      </c>
      <c r="BN12" s="71">
        <f t="shared" si="33"/>
        <v>14</v>
      </c>
      <c r="BO12" s="78">
        <f t="shared" si="28"/>
        <v>72</v>
      </c>
      <c r="BP12" s="7"/>
    </row>
    <row r="13" spans="1:68" ht="15">
      <c r="A13" s="214">
        <v>9</v>
      </c>
      <c r="B13" s="215" t="s">
        <v>36</v>
      </c>
      <c r="C13" s="209" t="s">
        <v>45</v>
      </c>
      <c r="D13" s="208"/>
      <c r="E13" s="79">
        <f t="shared" si="29"/>
        <v>1010</v>
      </c>
      <c r="F13" s="54">
        <f t="shared" si="0"/>
        <v>10</v>
      </c>
      <c r="G13" s="55">
        <v>1000</v>
      </c>
      <c r="H13" s="56">
        <f t="shared" si="1"/>
        <v>21.25</v>
      </c>
      <c r="I13" s="57">
        <f t="shared" si="30"/>
        <v>0</v>
      </c>
      <c r="J13" s="58">
        <v>5</v>
      </c>
      <c r="K13" s="116">
        <v>11</v>
      </c>
      <c r="L13" s="60">
        <v>8</v>
      </c>
      <c r="M13" s="61">
        <f t="shared" si="2"/>
        <v>1000</v>
      </c>
      <c r="N13" s="117">
        <f t="shared" si="3"/>
        <v>84</v>
      </c>
      <c r="O13" s="62">
        <f t="shared" si="4"/>
        <v>84</v>
      </c>
      <c r="P13" s="63">
        <v>1</v>
      </c>
      <c r="Q13" s="64">
        <v>0</v>
      </c>
      <c r="R13" s="65">
        <v>12</v>
      </c>
      <c r="S13" s="66">
        <v>1</v>
      </c>
      <c r="T13" s="67">
        <v>99</v>
      </c>
      <c r="U13" s="68">
        <v>2</v>
      </c>
      <c r="V13" s="65">
        <v>15</v>
      </c>
      <c r="W13" s="68">
        <v>2</v>
      </c>
      <c r="X13" s="67">
        <v>6</v>
      </c>
      <c r="Y13" s="68">
        <v>0</v>
      </c>
      <c r="Z13" s="67">
        <v>2</v>
      </c>
      <c r="AA13" s="68">
        <v>2</v>
      </c>
      <c r="AB13" s="67">
        <v>14</v>
      </c>
      <c r="AC13" s="66">
        <v>1</v>
      </c>
      <c r="AD13" s="81">
        <v>7</v>
      </c>
      <c r="AE13" s="64">
        <v>1</v>
      </c>
      <c r="AF13" s="69">
        <v>11</v>
      </c>
      <c r="AG13" s="66">
        <v>2</v>
      </c>
      <c r="AH13" s="65">
        <v>99</v>
      </c>
      <c r="AI13" s="68">
        <v>0</v>
      </c>
      <c r="AJ13" s="65">
        <v>99</v>
      </c>
      <c r="AK13" s="68">
        <v>0</v>
      </c>
      <c r="AL13" s="42"/>
      <c r="AM13" s="43">
        <f t="shared" si="27"/>
        <v>11</v>
      </c>
      <c r="AN13" s="42"/>
      <c r="AO13" s="70">
        <f t="shared" si="5"/>
        <v>1000</v>
      </c>
      <c r="AP13" s="71">
        <f t="shared" si="6"/>
        <v>1000</v>
      </c>
      <c r="AQ13" s="72">
        <f t="shared" si="7"/>
        <v>0</v>
      </c>
      <c r="AR13" s="71">
        <f t="shared" si="8"/>
        <v>1000</v>
      </c>
      <c r="AS13" s="72">
        <f t="shared" si="9"/>
        <v>1000</v>
      </c>
      <c r="AT13" s="72">
        <f t="shared" si="10"/>
        <v>1000</v>
      </c>
      <c r="AU13" s="72">
        <f t="shared" si="11"/>
        <v>1000</v>
      </c>
      <c r="AV13" s="72">
        <f t="shared" si="12"/>
        <v>1000</v>
      </c>
      <c r="AW13" s="71">
        <f t="shared" si="13"/>
        <v>1000</v>
      </c>
      <c r="AX13" s="72">
        <f t="shared" si="14"/>
        <v>0</v>
      </c>
      <c r="AY13" s="73">
        <f t="shared" si="15"/>
        <v>0</v>
      </c>
      <c r="AZ13" s="1"/>
      <c r="BA13" s="74">
        <f t="shared" si="16"/>
        <v>15</v>
      </c>
      <c r="BB13" s="75">
        <f t="shared" si="17"/>
        <v>6</v>
      </c>
      <c r="BC13" s="75">
        <f t="shared" si="18"/>
        <v>0</v>
      </c>
      <c r="BD13" s="76">
        <f t="shared" si="19"/>
        <v>9</v>
      </c>
      <c r="BE13" s="75">
        <f t="shared" si="20"/>
        <v>13</v>
      </c>
      <c r="BF13" s="75">
        <f t="shared" si="21"/>
        <v>9</v>
      </c>
      <c r="BG13" s="75">
        <f t="shared" si="22"/>
        <v>14</v>
      </c>
      <c r="BH13" s="75">
        <f t="shared" si="23"/>
        <v>11</v>
      </c>
      <c r="BI13" s="75">
        <f t="shared" si="24"/>
        <v>7</v>
      </c>
      <c r="BJ13" s="75">
        <f t="shared" si="25"/>
        <v>0</v>
      </c>
      <c r="BK13" s="75">
        <f t="shared" si="26"/>
        <v>0</v>
      </c>
      <c r="BL13" s="77">
        <f t="shared" si="31"/>
        <v>84</v>
      </c>
      <c r="BM13" s="71">
        <f t="shared" si="32"/>
        <v>0</v>
      </c>
      <c r="BN13" s="71">
        <f t="shared" si="33"/>
        <v>15</v>
      </c>
      <c r="BO13" s="78">
        <f t="shared" si="28"/>
        <v>84</v>
      </c>
      <c r="BP13" s="7"/>
    </row>
    <row r="14" spans="1:68" ht="15">
      <c r="A14" s="214">
        <v>10</v>
      </c>
      <c r="B14" s="215" t="s">
        <v>37</v>
      </c>
      <c r="C14" s="211" t="s">
        <v>46</v>
      </c>
      <c r="D14" s="208"/>
      <c r="E14" s="79">
        <f t="shared" si="29"/>
        <v>1000</v>
      </c>
      <c r="F14" s="54">
        <f t="shared" si="0"/>
        <v>0</v>
      </c>
      <c r="G14" s="55">
        <v>1000</v>
      </c>
      <c r="H14" s="56">
        <f t="shared" si="1"/>
        <v>16.15</v>
      </c>
      <c r="I14" s="57">
        <f t="shared" si="30"/>
        <v>0</v>
      </c>
      <c r="J14" s="58">
        <v>11</v>
      </c>
      <c r="K14" s="116">
        <v>9</v>
      </c>
      <c r="L14" s="60">
        <v>8</v>
      </c>
      <c r="M14" s="61">
        <f t="shared" si="2"/>
        <v>1000</v>
      </c>
      <c r="N14" s="117">
        <f t="shared" si="3"/>
        <v>70</v>
      </c>
      <c r="O14" s="62">
        <f t="shared" si="4"/>
        <v>70</v>
      </c>
      <c r="P14" s="63">
        <v>2</v>
      </c>
      <c r="Q14" s="64">
        <v>0</v>
      </c>
      <c r="R14" s="65">
        <v>11</v>
      </c>
      <c r="S14" s="66">
        <v>1</v>
      </c>
      <c r="T14" s="67">
        <v>4</v>
      </c>
      <c r="U14" s="68">
        <v>1</v>
      </c>
      <c r="V14" s="65">
        <v>8</v>
      </c>
      <c r="W14" s="68">
        <v>2</v>
      </c>
      <c r="X14" s="67">
        <v>5</v>
      </c>
      <c r="Y14" s="68">
        <v>1</v>
      </c>
      <c r="Z14" s="67">
        <v>15</v>
      </c>
      <c r="AA14" s="68">
        <v>0</v>
      </c>
      <c r="AB14" s="67">
        <v>13</v>
      </c>
      <c r="AC14" s="66">
        <v>2</v>
      </c>
      <c r="AD14" s="63">
        <v>14</v>
      </c>
      <c r="AE14" s="64">
        <v>0</v>
      </c>
      <c r="AF14" s="69">
        <v>99</v>
      </c>
      <c r="AG14" s="66">
        <v>2</v>
      </c>
      <c r="AH14" s="65">
        <v>99</v>
      </c>
      <c r="AI14" s="68">
        <v>0</v>
      </c>
      <c r="AJ14" s="65">
        <v>99</v>
      </c>
      <c r="AK14" s="68">
        <v>0</v>
      </c>
      <c r="AL14" s="42"/>
      <c r="AM14" s="43">
        <f t="shared" si="27"/>
        <v>9</v>
      </c>
      <c r="AN14" s="42"/>
      <c r="AO14" s="70">
        <f t="shared" si="5"/>
        <v>1000</v>
      </c>
      <c r="AP14" s="71">
        <f t="shared" si="6"/>
        <v>1000</v>
      </c>
      <c r="AQ14" s="72">
        <f t="shared" si="7"/>
        <v>1000</v>
      </c>
      <c r="AR14" s="71">
        <f t="shared" si="8"/>
        <v>1000</v>
      </c>
      <c r="AS14" s="72">
        <f t="shared" si="9"/>
        <v>1000</v>
      </c>
      <c r="AT14" s="72">
        <f t="shared" si="10"/>
        <v>1000</v>
      </c>
      <c r="AU14" s="72">
        <f t="shared" si="11"/>
        <v>1000</v>
      </c>
      <c r="AV14" s="72">
        <f t="shared" si="12"/>
        <v>1000</v>
      </c>
      <c r="AW14" s="71">
        <f t="shared" si="13"/>
        <v>0</v>
      </c>
      <c r="AX14" s="72">
        <f t="shared" si="14"/>
        <v>0</v>
      </c>
      <c r="AY14" s="73">
        <f t="shared" si="15"/>
        <v>0</v>
      </c>
      <c r="AZ14" s="1"/>
      <c r="BA14" s="74">
        <f t="shared" si="16"/>
        <v>9</v>
      </c>
      <c r="BB14" s="75">
        <f t="shared" si="17"/>
        <v>7</v>
      </c>
      <c r="BC14" s="75">
        <f t="shared" si="18"/>
        <v>9</v>
      </c>
      <c r="BD14" s="76">
        <f t="shared" si="19"/>
        <v>5</v>
      </c>
      <c r="BE14" s="75">
        <f t="shared" si="20"/>
        <v>10</v>
      </c>
      <c r="BF14" s="75">
        <f t="shared" si="21"/>
        <v>9</v>
      </c>
      <c r="BG14" s="75">
        <f t="shared" si="22"/>
        <v>7</v>
      </c>
      <c r="BH14" s="75">
        <f t="shared" si="23"/>
        <v>14</v>
      </c>
      <c r="BI14" s="75">
        <f t="shared" si="24"/>
        <v>0</v>
      </c>
      <c r="BJ14" s="75">
        <f t="shared" si="25"/>
        <v>0</v>
      </c>
      <c r="BK14" s="75">
        <f t="shared" si="26"/>
        <v>0</v>
      </c>
      <c r="BL14" s="77">
        <f t="shared" si="31"/>
        <v>70</v>
      </c>
      <c r="BM14" s="71">
        <f t="shared" si="32"/>
        <v>0</v>
      </c>
      <c r="BN14" s="71">
        <f t="shared" si="33"/>
        <v>14</v>
      </c>
      <c r="BO14" s="78">
        <f t="shared" si="28"/>
        <v>70</v>
      </c>
      <c r="BP14" s="7"/>
    </row>
    <row r="15" spans="1:68" ht="15">
      <c r="A15" s="214">
        <v>11</v>
      </c>
      <c r="B15" s="215" t="s">
        <v>38</v>
      </c>
      <c r="C15" s="209" t="s">
        <v>45</v>
      </c>
      <c r="D15" s="208"/>
      <c r="E15" s="79">
        <f t="shared" si="29"/>
        <v>1000</v>
      </c>
      <c r="F15" s="54">
        <f t="shared" si="0"/>
        <v>0</v>
      </c>
      <c r="G15" s="55">
        <v>1000</v>
      </c>
      <c r="H15" s="56">
        <f t="shared" si="1"/>
        <v>14.45</v>
      </c>
      <c r="I15" s="57">
        <f t="shared" si="30"/>
        <v>0</v>
      </c>
      <c r="J15" s="58">
        <v>13</v>
      </c>
      <c r="K15" s="116">
        <v>7</v>
      </c>
      <c r="L15" s="60">
        <v>8</v>
      </c>
      <c r="M15" s="61">
        <f t="shared" si="2"/>
        <v>1000</v>
      </c>
      <c r="N15" s="117">
        <f t="shared" si="3"/>
        <v>66</v>
      </c>
      <c r="O15" s="62">
        <f t="shared" si="4"/>
        <v>66</v>
      </c>
      <c r="P15" s="63">
        <v>3</v>
      </c>
      <c r="Q15" s="64">
        <v>0</v>
      </c>
      <c r="R15" s="65">
        <v>10</v>
      </c>
      <c r="S15" s="66">
        <v>1</v>
      </c>
      <c r="T15" s="67">
        <v>5</v>
      </c>
      <c r="U15" s="68">
        <v>0</v>
      </c>
      <c r="V15" s="65">
        <v>99</v>
      </c>
      <c r="W15" s="68">
        <v>2</v>
      </c>
      <c r="X15" s="67">
        <v>13</v>
      </c>
      <c r="Y15" s="68">
        <v>2</v>
      </c>
      <c r="Z15" s="67">
        <v>4</v>
      </c>
      <c r="AA15" s="68">
        <v>0</v>
      </c>
      <c r="AB15" s="67">
        <v>12</v>
      </c>
      <c r="AC15" s="66">
        <v>0</v>
      </c>
      <c r="AD15" s="80">
        <v>8</v>
      </c>
      <c r="AE15" s="64">
        <v>2</v>
      </c>
      <c r="AF15" s="69">
        <v>9</v>
      </c>
      <c r="AG15" s="66">
        <v>0</v>
      </c>
      <c r="AH15" s="65">
        <v>99</v>
      </c>
      <c r="AI15" s="68">
        <v>0</v>
      </c>
      <c r="AJ15" s="65">
        <v>99</v>
      </c>
      <c r="AK15" s="68">
        <v>0</v>
      </c>
      <c r="AL15" s="42"/>
      <c r="AM15" s="43">
        <f t="shared" si="27"/>
        <v>7</v>
      </c>
      <c r="AN15" s="42"/>
      <c r="AO15" s="70">
        <f t="shared" si="5"/>
        <v>1000</v>
      </c>
      <c r="AP15" s="71">
        <f t="shared" si="6"/>
        <v>1000</v>
      </c>
      <c r="AQ15" s="72">
        <f t="shared" si="7"/>
        <v>1000</v>
      </c>
      <c r="AR15" s="71">
        <f t="shared" si="8"/>
        <v>0</v>
      </c>
      <c r="AS15" s="72">
        <f t="shared" si="9"/>
        <v>1000</v>
      </c>
      <c r="AT15" s="72">
        <f t="shared" si="10"/>
        <v>1000</v>
      </c>
      <c r="AU15" s="72">
        <f t="shared" si="11"/>
        <v>1000</v>
      </c>
      <c r="AV15" s="72">
        <f t="shared" si="12"/>
        <v>1000</v>
      </c>
      <c r="AW15" s="71">
        <f t="shared" si="13"/>
        <v>1000</v>
      </c>
      <c r="AX15" s="72">
        <f t="shared" si="14"/>
        <v>0</v>
      </c>
      <c r="AY15" s="73">
        <f t="shared" si="15"/>
        <v>0</v>
      </c>
      <c r="AZ15" s="1"/>
      <c r="BA15" s="74">
        <f t="shared" si="16"/>
        <v>9</v>
      </c>
      <c r="BB15" s="75">
        <f t="shared" si="17"/>
        <v>9</v>
      </c>
      <c r="BC15" s="75">
        <f t="shared" si="18"/>
        <v>10</v>
      </c>
      <c r="BD15" s="76">
        <f t="shared" si="19"/>
        <v>0</v>
      </c>
      <c r="BE15" s="75">
        <f t="shared" si="20"/>
        <v>7</v>
      </c>
      <c r="BF15" s="75">
        <f t="shared" si="21"/>
        <v>9</v>
      </c>
      <c r="BG15" s="75">
        <f t="shared" si="22"/>
        <v>6</v>
      </c>
      <c r="BH15" s="75">
        <f t="shared" si="23"/>
        <v>5</v>
      </c>
      <c r="BI15" s="75">
        <f t="shared" si="24"/>
        <v>11</v>
      </c>
      <c r="BJ15" s="75">
        <f t="shared" si="25"/>
        <v>0</v>
      </c>
      <c r="BK15" s="75">
        <f t="shared" si="26"/>
        <v>0</v>
      </c>
      <c r="BL15" s="77">
        <f t="shared" si="31"/>
        <v>66</v>
      </c>
      <c r="BM15" s="71">
        <f t="shared" si="32"/>
        <v>0</v>
      </c>
      <c r="BN15" s="71">
        <f t="shared" si="33"/>
        <v>11</v>
      </c>
      <c r="BO15" s="78">
        <f t="shared" si="28"/>
        <v>66</v>
      </c>
      <c r="BP15" s="7"/>
    </row>
    <row r="16" spans="1:68" ht="15">
      <c r="A16" s="214">
        <v>12</v>
      </c>
      <c r="B16" s="215" t="s">
        <v>39</v>
      </c>
      <c r="C16" s="211" t="s">
        <v>47</v>
      </c>
      <c r="D16" s="208"/>
      <c r="E16" s="79">
        <f t="shared" si="29"/>
        <v>1000</v>
      </c>
      <c r="F16" s="54">
        <f t="shared" si="0"/>
        <v>0</v>
      </c>
      <c r="G16" s="55">
        <v>1000</v>
      </c>
      <c r="H16" s="56">
        <f t="shared" si="1"/>
        <v>13.6</v>
      </c>
      <c r="I16" s="57">
        <f t="shared" si="30"/>
        <v>0</v>
      </c>
      <c r="J16" s="58">
        <v>14</v>
      </c>
      <c r="K16" s="116">
        <v>6</v>
      </c>
      <c r="L16" s="60">
        <v>8</v>
      </c>
      <c r="M16" s="61">
        <f t="shared" si="2"/>
        <v>1000</v>
      </c>
      <c r="N16" s="117">
        <f t="shared" si="3"/>
        <v>67</v>
      </c>
      <c r="O16" s="62">
        <f t="shared" si="4"/>
        <v>67</v>
      </c>
      <c r="P16" s="63">
        <v>4</v>
      </c>
      <c r="Q16" s="64">
        <v>0</v>
      </c>
      <c r="R16" s="65">
        <v>9</v>
      </c>
      <c r="S16" s="66">
        <v>1</v>
      </c>
      <c r="T16" s="67">
        <v>15</v>
      </c>
      <c r="U16" s="68">
        <v>0</v>
      </c>
      <c r="V16" s="65">
        <v>13</v>
      </c>
      <c r="W16" s="68">
        <v>1</v>
      </c>
      <c r="X16" s="67">
        <v>99</v>
      </c>
      <c r="Y16" s="68">
        <v>2</v>
      </c>
      <c r="Z16" s="67">
        <v>8</v>
      </c>
      <c r="AA16" s="68">
        <v>0</v>
      </c>
      <c r="AB16" s="67">
        <v>11</v>
      </c>
      <c r="AC16" s="66">
        <v>2</v>
      </c>
      <c r="AD16" s="63">
        <v>3</v>
      </c>
      <c r="AE16" s="64">
        <v>0</v>
      </c>
      <c r="AF16" s="69">
        <v>5</v>
      </c>
      <c r="AG16" s="66">
        <v>0</v>
      </c>
      <c r="AH16" s="65">
        <v>99</v>
      </c>
      <c r="AI16" s="68">
        <v>0</v>
      </c>
      <c r="AJ16" s="65">
        <v>99</v>
      </c>
      <c r="AK16" s="68">
        <v>0</v>
      </c>
      <c r="AL16" s="42"/>
      <c r="AM16" s="43">
        <f t="shared" si="27"/>
        <v>6</v>
      </c>
      <c r="AN16" s="42"/>
      <c r="AO16" s="70">
        <f t="shared" si="5"/>
        <v>1000</v>
      </c>
      <c r="AP16" s="71">
        <f t="shared" si="6"/>
        <v>1000</v>
      </c>
      <c r="AQ16" s="72">
        <f t="shared" si="7"/>
        <v>1000</v>
      </c>
      <c r="AR16" s="71">
        <f t="shared" si="8"/>
        <v>1000</v>
      </c>
      <c r="AS16" s="72">
        <f t="shared" si="9"/>
        <v>0</v>
      </c>
      <c r="AT16" s="72">
        <f t="shared" si="10"/>
        <v>1000</v>
      </c>
      <c r="AU16" s="72">
        <f t="shared" si="11"/>
        <v>1000</v>
      </c>
      <c r="AV16" s="72">
        <f t="shared" si="12"/>
        <v>1000</v>
      </c>
      <c r="AW16" s="71">
        <f t="shared" si="13"/>
        <v>1000</v>
      </c>
      <c r="AX16" s="72">
        <f t="shared" si="14"/>
        <v>0</v>
      </c>
      <c r="AY16" s="73">
        <f t="shared" si="15"/>
        <v>0</v>
      </c>
      <c r="AZ16" s="1"/>
      <c r="BA16" s="74">
        <f t="shared" si="16"/>
        <v>9</v>
      </c>
      <c r="BB16" s="75">
        <f t="shared" si="17"/>
        <v>11</v>
      </c>
      <c r="BC16" s="75">
        <f t="shared" si="18"/>
        <v>9</v>
      </c>
      <c r="BD16" s="76">
        <f t="shared" si="19"/>
        <v>7</v>
      </c>
      <c r="BE16" s="75">
        <f t="shared" si="20"/>
        <v>0</v>
      </c>
      <c r="BF16" s="75">
        <f t="shared" si="21"/>
        <v>5</v>
      </c>
      <c r="BG16" s="75">
        <f t="shared" si="22"/>
        <v>7</v>
      </c>
      <c r="BH16" s="75">
        <f t="shared" si="23"/>
        <v>9</v>
      </c>
      <c r="BI16" s="75">
        <f t="shared" si="24"/>
        <v>10</v>
      </c>
      <c r="BJ16" s="75">
        <f t="shared" si="25"/>
        <v>0</v>
      </c>
      <c r="BK16" s="75">
        <f t="shared" si="26"/>
        <v>0</v>
      </c>
      <c r="BL16" s="77">
        <f t="shared" si="31"/>
        <v>67</v>
      </c>
      <c r="BM16" s="71">
        <f t="shared" si="32"/>
        <v>0</v>
      </c>
      <c r="BN16" s="71">
        <f t="shared" si="33"/>
        <v>11</v>
      </c>
      <c r="BO16" s="78">
        <f t="shared" si="28"/>
        <v>67</v>
      </c>
      <c r="BP16" s="7"/>
    </row>
    <row r="17" spans="1:68" ht="15">
      <c r="A17" s="214">
        <v>13</v>
      </c>
      <c r="B17" s="215" t="s">
        <v>40</v>
      </c>
      <c r="C17" s="211" t="s">
        <v>47</v>
      </c>
      <c r="D17" s="207"/>
      <c r="E17" s="79">
        <f t="shared" si="29"/>
        <v>1000</v>
      </c>
      <c r="F17" s="54">
        <f t="shared" si="0"/>
        <v>0</v>
      </c>
      <c r="G17" s="55">
        <v>1000</v>
      </c>
      <c r="H17" s="56">
        <f t="shared" si="1"/>
        <v>15.299999999999999</v>
      </c>
      <c r="I17" s="57">
        <f t="shared" si="30"/>
        <v>0</v>
      </c>
      <c r="J17" s="58">
        <v>12</v>
      </c>
      <c r="K17" s="116">
        <v>7</v>
      </c>
      <c r="L17" s="60">
        <v>8</v>
      </c>
      <c r="M17" s="61">
        <f t="shared" si="2"/>
        <v>1000</v>
      </c>
      <c r="N17" s="117">
        <f t="shared" si="3"/>
        <v>70</v>
      </c>
      <c r="O17" s="62">
        <f t="shared" si="4"/>
        <v>70</v>
      </c>
      <c r="P17" s="63">
        <v>5</v>
      </c>
      <c r="Q17" s="64">
        <v>2</v>
      </c>
      <c r="R17" s="65">
        <v>1</v>
      </c>
      <c r="S17" s="66">
        <v>0</v>
      </c>
      <c r="T17" s="67">
        <v>2</v>
      </c>
      <c r="U17" s="68">
        <v>0</v>
      </c>
      <c r="V17" s="65">
        <v>12</v>
      </c>
      <c r="W17" s="68">
        <v>1</v>
      </c>
      <c r="X17" s="67">
        <v>11</v>
      </c>
      <c r="Y17" s="68">
        <v>0</v>
      </c>
      <c r="Z17" s="67">
        <v>99</v>
      </c>
      <c r="AA17" s="68">
        <v>2</v>
      </c>
      <c r="AB17" s="67">
        <v>10</v>
      </c>
      <c r="AC17" s="66">
        <v>0</v>
      </c>
      <c r="AD17" s="63">
        <v>4</v>
      </c>
      <c r="AE17" s="64">
        <v>0</v>
      </c>
      <c r="AF17" s="69">
        <v>8</v>
      </c>
      <c r="AG17" s="66">
        <v>2</v>
      </c>
      <c r="AH17" s="65">
        <v>99</v>
      </c>
      <c r="AI17" s="68">
        <v>0</v>
      </c>
      <c r="AJ17" s="65">
        <v>99</v>
      </c>
      <c r="AK17" s="68">
        <v>0</v>
      </c>
      <c r="AL17" s="42"/>
      <c r="AM17" s="43">
        <f t="shared" si="27"/>
        <v>7</v>
      </c>
      <c r="AN17" s="42"/>
      <c r="AO17" s="70">
        <f t="shared" si="5"/>
        <v>1000</v>
      </c>
      <c r="AP17" s="71">
        <f t="shared" si="6"/>
        <v>1000</v>
      </c>
      <c r="AQ17" s="72">
        <f t="shared" si="7"/>
        <v>1000</v>
      </c>
      <c r="AR17" s="71">
        <f t="shared" si="8"/>
        <v>1000</v>
      </c>
      <c r="AS17" s="72">
        <f t="shared" si="9"/>
        <v>1000</v>
      </c>
      <c r="AT17" s="72">
        <f t="shared" si="10"/>
        <v>0</v>
      </c>
      <c r="AU17" s="72">
        <f t="shared" si="11"/>
        <v>1000</v>
      </c>
      <c r="AV17" s="72">
        <f t="shared" si="12"/>
        <v>1000</v>
      </c>
      <c r="AW17" s="71">
        <f t="shared" si="13"/>
        <v>1000</v>
      </c>
      <c r="AX17" s="72">
        <f t="shared" si="14"/>
        <v>0</v>
      </c>
      <c r="AY17" s="73">
        <f t="shared" si="15"/>
        <v>0</v>
      </c>
      <c r="AZ17" s="1"/>
      <c r="BA17" s="74">
        <f t="shared" si="16"/>
        <v>10</v>
      </c>
      <c r="BB17" s="75">
        <f t="shared" si="17"/>
        <v>15</v>
      </c>
      <c r="BC17" s="75">
        <f t="shared" si="18"/>
        <v>9</v>
      </c>
      <c r="BD17" s="76">
        <f t="shared" si="19"/>
        <v>6</v>
      </c>
      <c r="BE17" s="75">
        <f t="shared" si="20"/>
        <v>7</v>
      </c>
      <c r="BF17" s="75">
        <f t="shared" si="21"/>
        <v>0</v>
      </c>
      <c r="BG17" s="75">
        <f t="shared" si="22"/>
        <v>9</v>
      </c>
      <c r="BH17" s="75">
        <f t="shared" si="23"/>
        <v>9</v>
      </c>
      <c r="BI17" s="75">
        <f t="shared" si="24"/>
        <v>5</v>
      </c>
      <c r="BJ17" s="75">
        <f t="shared" si="25"/>
        <v>0</v>
      </c>
      <c r="BK17" s="75">
        <f t="shared" si="26"/>
        <v>0</v>
      </c>
      <c r="BL17" s="77">
        <f t="shared" si="31"/>
        <v>70</v>
      </c>
      <c r="BM17" s="71">
        <f t="shared" si="32"/>
        <v>0</v>
      </c>
      <c r="BN17" s="71">
        <f t="shared" si="33"/>
        <v>15</v>
      </c>
      <c r="BO17" s="78">
        <f t="shared" si="28"/>
        <v>70</v>
      </c>
      <c r="BP17" s="7"/>
    </row>
    <row r="18" spans="1:68" ht="15">
      <c r="A18" s="214">
        <v>14</v>
      </c>
      <c r="B18" s="215" t="s">
        <v>41</v>
      </c>
      <c r="C18" s="209" t="s">
        <v>45</v>
      </c>
      <c r="D18" s="207"/>
      <c r="E18" s="79">
        <f t="shared" si="29"/>
        <v>1030</v>
      </c>
      <c r="F18" s="54">
        <f t="shared" si="0"/>
        <v>30</v>
      </c>
      <c r="G18" s="55">
        <v>1000</v>
      </c>
      <c r="H18" s="56">
        <f t="shared" si="1"/>
        <v>23.8</v>
      </c>
      <c r="I18" s="57">
        <f t="shared" si="30"/>
        <v>0</v>
      </c>
      <c r="J18" s="119">
        <v>2</v>
      </c>
      <c r="K18" s="116">
        <v>14</v>
      </c>
      <c r="L18" s="60">
        <v>9</v>
      </c>
      <c r="M18" s="61">
        <f t="shared" si="2"/>
        <v>1000</v>
      </c>
      <c r="N18" s="117">
        <f t="shared" si="3"/>
        <v>91</v>
      </c>
      <c r="O18" s="62">
        <f t="shared" si="4"/>
        <v>86</v>
      </c>
      <c r="P18" s="63">
        <v>6</v>
      </c>
      <c r="Q18" s="64">
        <v>1</v>
      </c>
      <c r="R18" s="65">
        <v>2</v>
      </c>
      <c r="S18" s="66">
        <v>2</v>
      </c>
      <c r="T18" s="67">
        <v>8</v>
      </c>
      <c r="U18" s="68">
        <v>2</v>
      </c>
      <c r="V18" s="65">
        <v>7</v>
      </c>
      <c r="W18" s="68">
        <v>1</v>
      </c>
      <c r="X18" s="67">
        <v>3</v>
      </c>
      <c r="Y18" s="68">
        <v>2</v>
      </c>
      <c r="Z18" s="67">
        <v>1</v>
      </c>
      <c r="AA18" s="68">
        <v>1</v>
      </c>
      <c r="AB18" s="67">
        <v>9</v>
      </c>
      <c r="AC18" s="66">
        <v>1</v>
      </c>
      <c r="AD18" s="63">
        <v>10</v>
      </c>
      <c r="AE18" s="64">
        <v>2</v>
      </c>
      <c r="AF18" s="69">
        <v>15</v>
      </c>
      <c r="AG18" s="66">
        <v>2</v>
      </c>
      <c r="AH18" s="65">
        <v>99</v>
      </c>
      <c r="AI18" s="68">
        <v>0</v>
      </c>
      <c r="AJ18" s="65">
        <v>99</v>
      </c>
      <c r="AK18" s="68">
        <v>0</v>
      </c>
      <c r="AL18" s="42"/>
      <c r="AM18" s="43">
        <f t="shared" si="27"/>
        <v>14</v>
      </c>
      <c r="AN18" s="42"/>
      <c r="AO18" s="70">
        <f t="shared" si="5"/>
        <v>1000</v>
      </c>
      <c r="AP18" s="71">
        <f t="shared" si="6"/>
        <v>1000</v>
      </c>
      <c r="AQ18" s="72">
        <f t="shared" si="7"/>
        <v>1000</v>
      </c>
      <c r="AR18" s="71">
        <f t="shared" si="8"/>
        <v>1000</v>
      </c>
      <c r="AS18" s="72">
        <f t="shared" si="9"/>
        <v>1000</v>
      </c>
      <c r="AT18" s="72">
        <f t="shared" si="10"/>
        <v>1000</v>
      </c>
      <c r="AU18" s="72">
        <f t="shared" si="11"/>
        <v>1000</v>
      </c>
      <c r="AV18" s="72">
        <f t="shared" si="12"/>
        <v>1000</v>
      </c>
      <c r="AW18" s="71">
        <f t="shared" si="13"/>
        <v>1000</v>
      </c>
      <c r="AX18" s="72">
        <f t="shared" si="14"/>
        <v>0</v>
      </c>
      <c r="AY18" s="73">
        <f t="shared" si="15"/>
        <v>0</v>
      </c>
      <c r="AZ18" s="1"/>
      <c r="BA18" s="74">
        <f t="shared" si="16"/>
        <v>13</v>
      </c>
      <c r="BB18" s="75">
        <f t="shared" si="17"/>
        <v>9</v>
      </c>
      <c r="BC18" s="75">
        <f t="shared" si="18"/>
        <v>5</v>
      </c>
      <c r="BD18" s="76">
        <f t="shared" si="19"/>
        <v>11</v>
      </c>
      <c r="BE18" s="75">
        <f t="shared" si="20"/>
        <v>9</v>
      </c>
      <c r="BF18" s="75">
        <f t="shared" si="21"/>
        <v>15</v>
      </c>
      <c r="BG18" s="75">
        <f t="shared" si="22"/>
        <v>11</v>
      </c>
      <c r="BH18" s="75">
        <f t="shared" si="23"/>
        <v>9</v>
      </c>
      <c r="BI18" s="75">
        <f t="shared" si="24"/>
        <v>9</v>
      </c>
      <c r="BJ18" s="75">
        <f t="shared" si="25"/>
        <v>0</v>
      </c>
      <c r="BK18" s="75">
        <f t="shared" si="26"/>
        <v>0</v>
      </c>
      <c r="BL18" s="77">
        <f t="shared" si="31"/>
        <v>91</v>
      </c>
      <c r="BM18" s="71">
        <f t="shared" si="32"/>
        <v>5</v>
      </c>
      <c r="BN18" s="71">
        <f t="shared" si="33"/>
        <v>15</v>
      </c>
      <c r="BO18" s="78">
        <f t="shared" si="28"/>
        <v>86</v>
      </c>
      <c r="BP18" s="7"/>
    </row>
    <row r="19" spans="1:68" ht="15">
      <c r="A19" s="214">
        <v>15</v>
      </c>
      <c r="B19" s="215" t="s">
        <v>42</v>
      </c>
      <c r="C19" s="211" t="s">
        <v>47</v>
      </c>
      <c r="D19" s="207"/>
      <c r="E19" s="79">
        <f t="shared" si="29"/>
        <v>1000</v>
      </c>
      <c r="F19" s="54">
        <f t="shared" si="0"/>
        <v>0</v>
      </c>
      <c r="G19" s="55">
        <v>1000</v>
      </c>
      <c r="H19" s="56">
        <f t="shared" si="1"/>
        <v>17</v>
      </c>
      <c r="I19" s="57">
        <f t="shared" si="30"/>
        <v>0</v>
      </c>
      <c r="J19" s="58">
        <v>10</v>
      </c>
      <c r="K19" s="116">
        <v>9</v>
      </c>
      <c r="L19" s="60">
        <v>8</v>
      </c>
      <c r="M19" s="61">
        <f t="shared" si="2"/>
        <v>1000</v>
      </c>
      <c r="N19" s="117">
        <f t="shared" si="3"/>
        <v>75</v>
      </c>
      <c r="O19" s="62">
        <f t="shared" si="4"/>
        <v>75</v>
      </c>
      <c r="P19" s="63">
        <v>7</v>
      </c>
      <c r="Q19" s="64">
        <v>0</v>
      </c>
      <c r="R19" s="65">
        <v>5</v>
      </c>
      <c r="S19" s="66">
        <v>1</v>
      </c>
      <c r="T19" s="67">
        <v>12</v>
      </c>
      <c r="U19" s="68">
        <v>2</v>
      </c>
      <c r="V19" s="65">
        <v>9</v>
      </c>
      <c r="W19" s="68">
        <v>0</v>
      </c>
      <c r="X19" s="67">
        <v>8</v>
      </c>
      <c r="Y19" s="68">
        <v>1</v>
      </c>
      <c r="Z19" s="67">
        <v>10</v>
      </c>
      <c r="AA19" s="68">
        <v>2</v>
      </c>
      <c r="AB19" s="67">
        <v>3</v>
      </c>
      <c r="AC19" s="66">
        <v>1</v>
      </c>
      <c r="AD19" s="63">
        <v>99</v>
      </c>
      <c r="AE19" s="64">
        <v>2</v>
      </c>
      <c r="AF19" s="69">
        <v>14</v>
      </c>
      <c r="AG19" s="66">
        <v>0</v>
      </c>
      <c r="AH19" s="65">
        <v>99</v>
      </c>
      <c r="AI19" s="68">
        <v>0</v>
      </c>
      <c r="AJ19" s="65">
        <v>99</v>
      </c>
      <c r="AK19" s="68">
        <v>0</v>
      </c>
      <c r="AL19" s="42"/>
      <c r="AM19" s="43">
        <f t="shared" si="27"/>
        <v>9</v>
      </c>
      <c r="AN19" s="42"/>
      <c r="AO19" s="70">
        <f t="shared" si="5"/>
        <v>1000</v>
      </c>
      <c r="AP19" s="71">
        <f t="shared" si="6"/>
        <v>1000</v>
      </c>
      <c r="AQ19" s="72">
        <f t="shared" si="7"/>
        <v>1000</v>
      </c>
      <c r="AR19" s="71">
        <f t="shared" si="8"/>
        <v>1000</v>
      </c>
      <c r="AS19" s="72">
        <f t="shared" si="9"/>
        <v>1000</v>
      </c>
      <c r="AT19" s="72">
        <f t="shared" si="10"/>
        <v>1000</v>
      </c>
      <c r="AU19" s="72">
        <f t="shared" si="11"/>
        <v>1000</v>
      </c>
      <c r="AV19" s="72">
        <f t="shared" si="12"/>
        <v>0</v>
      </c>
      <c r="AW19" s="71">
        <f t="shared" si="13"/>
        <v>1000</v>
      </c>
      <c r="AX19" s="72">
        <f t="shared" si="14"/>
        <v>0</v>
      </c>
      <c r="AY19" s="73">
        <f t="shared" si="15"/>
        <v>0</v>
      </c>
      <c r="AZ19" s="1"/>
      <c r="BA19" s="74">
        <f t="shared" si="16"/>
        <v>11</v>
      </c>
      <c r="BB19" s="75">
        <f t="shared" si="17"/>
        <v>10</v>
      </c>
      <c r="BC19" s="75">
        <f t="shared" si="18"/>
        <v>6</v>
      </c>
      <c r="BD19" s="76">
        <f t="shared" si="19"/>
        <v>11</v>
      </c>
      <c r="BE19" s="75">
        <f t="shared" si="20"/>
        <v>5</v>
      </c>
      <c r="BF19" s="75">
        <f t="shared" si="21"/>
        <v>9</v>
      </c>
      <c r="BG19" s="75">
        <f t="shared" si="22"/>
        <v>9</v>
      </c>
      <c r="BH19" s="75">
        <f t="shared" si="23"/>
        <v>0</v>
      </c>
      <c r="BI19" s="75">
        <f t="shared" si="24"/>
        <v>14</v>
      </c>
      <c r="BJ19" s="75">
        <f t="shared" si="25"/>
        <v>0</v>
      </c>
      <c r="BK19" s="75">
        <f t="shared" si="26"/>
        <v>0</v>
      </c>
      <c r="BL19" s="77">
        <f t="shared" si="31"/>
        <v>75</v>
      </c>
      <c r="BM19" s="71">
        <f t="shared" si="32"/>
        <v>0</v>
      </c>
      <c r="BN19" s="71">
        <f t="shared" si="33"/>
        <v>14</v>
      </c>
      <c r="BO19" s="78">
        <f t="shared" si="28"/>
        <v>75</v>
      </c>
      <c r="BP19" s="7"/>
    </row>
    <row r="20" spans="1:68" ht="15">
      <c r="A20" s="214"/>
      <c r="B20" s="215" t="s">
        <v>43</v>
      </c>
      <c r="C20" s="212" t="s">
        <v>28</v>
      </c>
      <c r="D20" s="207"/>
      <c r="E20" s="79">
        <f t="shared" si="29"/>
        <v>0</v>
      </c>
      <c r="F20" s="54">
        <f t="shared" si="0"/>
        <v>0</v>
      </c>
      <c r="G20" s="55"/>
      <c r="H20" s="56">
        <f t="shared" si="1"/>
        <v>0</v>
      </c>
      <c r="I20" s="57">
        <f t="shared" si="30"/>
        <v>0</v>
      </c>
      <c r="J20" s="58"/>
      <c r="K20" s="59">
        <v>0</v>
      </c>
      <c r="L20" s="60"/>
      <c r="M20" s="61">
        <f t="shared" si="2"/>
        <v>0</v>
      </c>
      <c r="N20" s="57">
        <f t="shared" si="3"/>
        <v>0</v>
      </c>
      <c r="O20" s="62">
        <f t="shared" si="4"/>
        <v>0</v>
      </c>
      <c r="P20" s="63">
        <v>99</v>
      </c>
      <c r="Q20" s="64">
        <v>0</v>
      </c>
      <c r="R20" s="65">
        <v>99</v>
      </c>
      <c r="S20" s="66">
        <v>0</v>
      </c>
      <c r="T20" s="67">
        <v>99</v>
      </c>
      <c r="U20" s="68">
        <v>0</v>
      </c>
      <c r="V20" s="65">
        <v>99</v>
      </c>
      <c r="W20" s="68">
        <v>0</v>
      </c>
      <c r="X20" s="67">
        <v>99</v>
      </c>
      <c r="Y20" s="68">
        <v>0</v>
      </c>
      <c r="Z20" s="67">
        <v>99</v>
      </c>
      <c r="AA20" s="68">
        <v>0</v>
      </c>
      <c r="AB20" s="67">
        <v>99</v>
      </c>
      <c r="AC20" s="66">
        <v>0</v>
      </c>
      <c r="AD20" s="80">
        <v>99</v>
      </c>
      <c r="AE20" s="64">
        <v>0</v>
      </c>
      <c r="AF20" s="69">
        <v>99</v>
      </c>
      <c r="AG20" s="66">
        <v>0</v>
      </c>
      <c r="AH20" s="65">
        <v>99</v>
      </c>
      <c r="AI20" s="68">
        <v>0</v>
      </c>
      <c r="AJ20" s="65">
        <v>99</v>
      </c>
      <c r="AK20" s="68">
        <v>0</v>
      </c>
      <c r="AL20" s="42"/>
      <c r="AM20" s="43">
        <f t="shared" si="27"/>
        <v>0</v>
      </c>
      <c r="AN20" s="42"/>
      <c r="AO20" s="70">
        <f t="shared" si="5"/>
        <v>0</v>
      </c>
      <c r="AP20" s="71">
        <f t="shared" si="6"/>
        <v>0</v>
      </c>
      <c r="AQ20" s="72">
        <f t="shared" si="7"/>
        <v>0</v>
      </c>
      <c r="AR20" s="71">
        <f t="shared" si="8"/>
        <v>0</v>
      </c>
      <c r="AS20" s="72">
        <f t="shared" si="9"/>
        <v>0</v>
      </c>
      <c r="AT20" s="72">
        <f t="shared" si="10"/>
        <v>0</v>
      </c>
      <c r="AU20" s="72">
        <f t="shared" si="11"/>
        <v>0</v>
      </c>
      <c r="AV20" s="72">
        <f t="shared" si="12"/>
        <v>0</v>
      </c>
      <c r="AW20" s="71">
        <f t="shared" si="13"/>
        <v>0</v>
      </c>
      <c r="AX20" s="72">
        <f t="shared" si="14"/>
        <v>0</v>
      </c>
      <c r="AY20" s="73">
        <f t="shared" si="15"/>
        <v>0</v>
      </c>
      <c r="AZ20" s="1"/>
      <c r="BA20" s="74">
        <f t="shared" si="16"/>
        <v>0</v>
      </c>
      <c r="BB20" s="75">
        <f t="shared" si="17"/>
        <v>0</v>
      </c>
      <c r="BC20" s="75">
        <f t="shared" si="18"/>
        <v>0</v>
      </c>
      <c r="BD20" s="76">
        <f t="shared" si="19"/>
        <v>0</v>
      </c>
      <c r="BE20" s="75">
        <f t="shared" si="20"/>
        <v>0</v>
      </c>
      <c r="BF20" s="75">
        <f t="shared" si="21"/>
        <v>0</v>
      </c>
      <c r="BG20" s="75">
        <f t="shared" si="22"/>
        <v>0</v>
      </c>
      <c r="BH20" s="75">
        <f t="shared" si="23"/>
        <v>0</v>
      </c>
      <c r="BI20" s="75">
        <f t="shared" si="24"/>
        <v>0</v>
      </c>
      <c r="BJ20" s="75">
        <f t="shared" si="25"/>
        <v>0</v>
      </c>
      <c r="BK20" s="75">
        <f t="shared" si="26"/>
        <v>0</v>
      </c>
      <c r="BL20" s="77">
        <f t="shared" si="31"/>
        <v>0</v>
      </c>
      <c r="BM20" s="71">
        <f t="shared" si="32"/>
        <v>0</v>
      </c>
      <c r="BN20" s="71">
        <f t="shared" si="33"/>
        <v>0</v>
      </c>
      <c r="BO20" s="78">
        <f t="shared" si="28"/>
        <v>0</v>
      </c>
      <c r="BP20" s="7"/>
    </row>
    <row r="21" spans="1:68" ht="14.25" customHeight="1" hidden="1">
      <c r="A21" s="82">
        <v>99</v>
      </c>
      <c r="B21" s="83"/>
      <c r="C21" s="84"/>
      <c r="D21" s="85"/>
      <c r="E21" s="86"/>
      <c r="F21" s="87"/>
      <c r="G21" s="88">
        <v>0</v>
      </c>
      <c r="H21" s="89"/>
      <c r="I21" s="90"/>
      <c r="J21" s="91"/>
      <c r="K21" s="92"/>
      <c r="L21" s="93"/>
      <c r="M21" s="94"/>
      <c r="N21" s="90"/>
      <c r="O21" s="90"/>
      <c r="P21" s="95"/>
      <c r="Q21" s="96"/>
      <c r="R21" s="95"/>
      <c r="S21" s="96"/>
      <c r="T21" s="95"/>
      <c r="U21" s="96"/>
      <c r="V21" s="95"/>
      <c r="W21" s="96"/>
      <c r="X21" s="95"/>
      <c r="Y21" s="96"/>
      <c r="Z21" s="95"/>
      <c r="AA21" s="96"/>
      <c r="AB21" s="95"/>
      <c r="AC21" s="96"/>
      <c r="AD21" s="95"/>
      <c r="AE21" s="96"/>
      <c r="AF21" s="95"/>
      <c r="AG21" s="96"/>
      <c r="AH21" s="95"/>
      <c r="AI21" s="96"/>
      <c r="AJ21" s="95"/>
      <c r="AK21" s="96"/>
      <c r="AL21" s="42"/>
      <c r="AM21" s="43"/>
      <c r="AN21" s="42"/>
      <c r="AO21" s="97"/>
      <c r="AP21" s="97"/>
      <c r="AQ21" s="97"/>
      <c r="AR21" s="97"/>
      <c r="AS21" s="97"/>
      <c r="AT21" s="97"/>
      <c r="AU21" s="97"/>
      <c r="AV21" s="97"/>
      <c r="AW21" s="97"/>
      <c r="AX21" s="97"/>
      <c r="AY21" s="97"/>
      <c r="AZ21" s="1"/>
      <c r="BA21" s="98"/>
      <c r="BB21" s="98"/>
      <c r="BC21" s="98"/>
      <c r="BD21" s="98"/>
      <c r="BE21" s="98"/>
      <c r="BF21" s="98"/>
      <c r="BG21" s="98"/>
      <c r="BH21" s="98"/>
      <c r="BI21" s="98"/>
      <c r="BJ21" s="98"/>
      <c r="BK21" s="98"/>
      <c r="BL21" s="99"/>
      <c r="BM21" s="100"/>
      <c r="BN21" s="100"/>
      <c r="BO21" s="99"/>
      <c r="BP21" s="7"/>
    </row>
    <row r="22" spans="1:68" ht="14.25" customHeight="1" hidden="1">
      <c r="A22" s="101">
        <f>IF(B5=0,0,COUNTA(A5:A20)+1)</f>
        <v>16</v>
      </c>
      <c r="B22" s="6"/>
      <c r="C22" s="102"/>
      <c r="D22" s="103"/>
      <c r="E22" s="104"/>
      <c r="F22" s="87"/>
      <c r="G22" s="105"/>
      <c r="H22" s="89"/>
      <c r="I22" s="105"/>
      <c r="J22" s="91"/>
      <c r="K22" s="92"/>
      <c r="L22" s="93"/>
      <c r="M22" s="94"/>
      <c r="N22" s="90"/>
      <c r="O22" s="90"/>
      <c r="P22" s="95"/>
      <c r="Q22" s="96"/>
      <c r="R22" s="95"/>
      <c r="S22" s="96"/>
      <c r="T22" s="106"/>
      <c r="U22" s="96"/>
      <c r="V22" s="106"/>
      <c r="W22" s="96"/>
      <c r="X22" s="106"/>
      <c r="Y22" s="96"/>
      <c r="Z22" s="106"/>
      <c r="AA22" s="96"/>
      <c r="AB22" s="106"/>
      <c r="AC22" s="96"/>
      <c r="AD22" s="95"/>
      <c r="AE22" s="96"/>
      <c r="AF22" s="106"/>
      <c r="AG22" s="96"/>
      <c r="AH22" s="106"/>
      <c r="AI22" s="96"/>
      <c r="AJ22" s="95"/>
      <c r="AK22" s="96"/>
      <c r="AL22" s="42"/>
      <c r="AM22" s="43"/>
      <c r="AN22" s="42"/>
      <c r="AO22" s="100"/>
      <c r="AP22" s="100"/>
      <c r="AQ22" s="100"/>
      <c r="AR22" s="100"/>
      <c r="AS22" s="100"/>
      <c r="AT22" s="100"/>
      <c r="AU22" s="100"/>
      <c r="AV22" s="100"/>
      <c r="AW22" s="100"/>
      <c r="AX22" s="100"/>
      <c r="AY22" s="100"/>
      <c r="AZ22" s="1"/>
      <c r="BA22" s="98"/>
      <c r="BB22" s="98"/>
      <c r="BC22" s="98"/>
      <c r="BD22" s="98"/>
      <c r="BE22" s="98"/>
      <c r="BF22" s="98"/>
      <c r="BG22" s="98"/>
      <c r="BH22" s="98"/>
      <c r="BI22" s="98"/>
      <c r="BJ22" s="98"/>
      <c r="BK22" s="98"/>
      <c r="BL22" s="99"/>
      <c r="BM22" s="100"/>
      <c r="BN22" s="100"/>
      <c r="BO22" s="99"/>
      <c r="BP22" s="7"/>
    </row>
    <row r="23" spans="1:68" ht="14.25" customHeight="1">
      <c r="A23" s="107">
        <f>IF(B5=0,0,COUNTA(A5:A20))</f>
        <v>15</v>
      </c>
      <c r="B23" s="108"/>
      <c r="C23" s="109"/>
      <c r="D23" s="109"/>
      <c r="E23" s="109"/>
      <c r="F23" s="87"/>
      <c r="G23" s="110"/>
      <c r="H23" s="111"/>
      <c r="I23" s="111"/>
      <c r="J23" s="111"/>
      <c r="K23" s="92"/>
      <c r="L23" s="111"/>
      <c r="M23" s="111"/>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2"/>
      <c r="AM23" s="112"/>
      <c r="AN23" s="112"/>
      <c r="AO23" s="100"/>
      <c r="AP23" s="113"/>
      <c r="AQ23" s="113"/>
      <c r="AR23" s="100"/>
      <c r="AS23" s="100"/>
      <c r="AT23" s="100"/>
      <c r="AU23" s="100"/>
      <c r="AV23" s="100"/>
      <c r="AW23" s="100"/>
      <c r="AX23" s="100"/>
      <c r="AY23" s="113"/>
      <c r="AZ23" s="1"/>
      <c r="BA23" s="1"/>
      <c r="BB23" s="1"/>
      <c r="BC23" s="6"/>
      <c r="BD23" s="6"/>
      <c r="BE23" s="113"/>
      <c r="BF23" s="98"/>
      <c r="BG23" s="113"/>
      <c r="BH23" s="113"/>
      <c r="BI23" s="113"/>
      <c r="BJ23" s="113"/>
      <c r="BK23" s="113"/>
      <c r="BL23" s="113"/>
      <c r="BM23" s="100"/>
      <c r="BN23" s="113"/>
      <c r="BO23" s="6"/>
      <c r="BP23" s="7"/>
    </row>
    <row r="24" spans="1:256" ht="12.75">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c r="IR24" s="121"/>
      <c r="IS24" s="121"/>
      <c r="IT24" s="121"/>
      <c r="IU24" s="121"/>
      <c r="IV24" s="121"/>
    </row>
    <row r="25" spans="1:256" ht="12.75">
      <c r="A25" s="120"/>
      <c r="B25" s="121"/>
      <c r="C25" s="121"/>
      <c r="D25" s="121"/>
      <c r="E25" s="121"/>
      <c r="F25" s="121"/>
      <c r="G25" s="121"/>
      <c r="H25" s="122"/>
      <c r="I25" s="123"/>
      <c r="J25" s="124"/>
      <c r="K25" s="122"/>
      <c r="L25" s="123"/>
      <c r="M25" s="124"/>
      <c r="N25" s="122"/>
      <c r="O25" s="123"/>
      <c r="P25" s="124"/>
      <c r="Q25" s="122"/>
      <c r="R25" s="123"/>
      <c r="S25" s="124"/>
      <c r="T25" s="122"/>
      <c r="U25" s="123"/>
      <c r="V25" s="124"/>
      <c r="W25" s="122"/>
      <c r="X25" s="123"/>
      <c r="Y25" s="124"/>
      <c r="Z25" s="124"/>
      <c r="AA25" s="123"/>
      <c r="AB25" s="123"/>
      <c r="AC25" s="123"/>
      <c r="AD25" s="123"/>
      <c r="AE25" s="123"/>
      <c r="AF25" s="123"/>
      <c r="AG25" s="123"/>
      <c r="AH25" s="123"/>
      <c r="AI25" s="123"/>
      <c r="AJ25" s="123"/>
      <c r="AK25" s="123"/>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c r="IT25" s="126"/>
      <c r="IU25" s="126"/>
      <c r="IV25" s="126"/>
    </row>
    <row r="26" spans="1:256" ht="12.75">
      <c r="A26" s="120"/>
      <c r="B26" s="121"/>
      <c r="C26" s="121"/>
      <c r="D26" s="121"/>
      <c r="E26" s="121"/>
      <c r="F26" s="121"/>
      <c r="G26" s="121"/>
      <c r="H26" s="122"/>
      <c r="I26" s="121"/>
      <c r="J26" s="124"/>
      <c r="K26" s="122"/>
      <c r="L26" s="123"/>
      <c r="M26" s="124"/>
      <c r="N26" s="122"/>
      <c r="O26" s="123"/>
      <c r="P26" s="124"/>
      <c r="Q26" s="122"/>
      <c r="R26" s="123"/>
      <c r="S26" s="124"/>
      <c r="T26" s="122"/>
      <c r="U26" s="123"/>
      <c r="V26" s="124"/>
      <c r="W26" s="122"/>
      <c r="X26" s="123"/>
      <c r="Y26" s="124"/>
      <c r="Z26" s="124"/>
      <c r="AA26" s="123"/>
      <c r="AB26" s="123"/>
      <c r="AC26" s="123"/>
      <c r="AD26" s="123"/>
      <c r="AE26" s="123"/>
      <c r="AF26" s="123"/>
      <c r="AG26" s="123"/>
      <c r="AH26" s="123"/>
      <c r="AI26" s="123"/>
      <c r="AJ26" s="123"/>
      <c r="AK26" s="123"/>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c r="IR26" s="126"/>
      <c r="IS26" s="126"/>
      <c r="IT26" s="126"/>
      <c r="IU26" s="126"/>
      <c r="IV26" s="126"/>
    </row>
    <row r="27" spans="1:256" ht="12.75">
      <c r="A27" s="120"/>
      <c r="B27" s="121"/>
      <c r="C27" s="121"/>
      <c r="D27" s="121"/>
      <c r="E27" s="121"/>
      <c r="F27" s="121"/>
      <c r="G27" s="121"/>
      <c r="H27" s="122"/>
      <c r="I27" s="123"/>
      <c r="J27" s="124"/>
      <c r="K27" s="122"/>
      <c r="L27" s="123"/>
      <c r="M27" s="124"/>
      <c r="N27" s="122"/>
      <c r="O27" s="123"/>
      <c r="P27" s="124"/>
      <c r="Q27" s="122"/>
      <c r="R27" s="123"/>
      <c r="S27" s="124"/>
      <c r="T27" s="122"/>
      <c r="U27" s="123"/>
      <c r="V27" s="124"/>
      <c r="W27" s="122"/>
      <c r="X27" s="123"/>
      <c r="Y27" s="124"/>
      <c r="Z27" s="124"/>
      <c r="AA27" s="123"/>
      <c r="AB27" s="123"/>
      <c r="AC27" s="123"/>
      <c r="AD27" s="123"/>
      <c r="AE27" s="123"/>
      <c r="AF27" s="123"/>
      <c r="AG27" s="123"/>
      <c r="AH27" s="123"/>
      <c r="AI27" s="123"/>
      <c r="AJ27" s="123"/>
      <c r="AK27" s="123"/>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c r="IR27" s="126"/>
      <c r="IS27" s="126"/>
      <c r="IT27" s="126"/>
      <c r="IU27" s="126"/>
      <c r="IV27" s="126"/>
    </row>
    <row r="28" spans="1:256" ht="12.75">
      <c r="A28" s="120"/>
      <c r="B28" s="121"/>
      <c r="C28" s="121"/>
      <c r="D28" s="121"/>
      <c r="E28" s="121"/>
      <c r="F28" s="121"/>
      <c r="G28" s="121"/>
      <c r="H28" s="122"/>
      <c r="I28" s="123"/>
      <c r="J28" s="124"/>
      <c r="K28" s="122"/>
      <c r="L28" s="123"/>
      <c r="M28" s="124"/>
      <c r="N28" s="122"/>
      <c r="O28" s="123"/>
      <c r="P28" s="124"/>
      <c r="Q28" s="122"/>
      <c r="R28" s="123"/>
      <c r="S28" s="124"/>
      <c r="T28" s="122"/>
      <c r="U28" s="123"/>
      <c r="V28" s="124"/>
      <c r="W28" s="122"/>
      <c r="X28" s="123"/>
      <c r="Y28" s="124"/>
      <c r="Z28" s="124"/>
      <c r="AA28" s="123"/>
      <c r="AB28" s="123"/>
      <c r="AC28" s="123"/>
      <c r="AD28" s="123"/>
      <c r="AE28" s="123"/>
      <c r="AF28" s="123"/>
      <c r="AG28" s="123"/>
      <c r="AH28" s="123"/>
      <c r="AI28" s="123"/>
      <c r="AJ28" s="123"/>
      <c r="AK28" s="123"/>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5"/>
      <c r="GA28" s="125"/>
      <c r="GB28" s="125"/>
      <c r="GC28" s="125"/>
      <c r="GD28" s="125"/>
      <c r="GE28" s="125"/>
      <c r="GF28" s="125"/>
      <c r="GG28" s="125"/>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c r="IR28" s="126"/>
      <c r="IS28" s="126"/>
      <c r="IT28" s="126"/>
      <c r="IU28" s="126"/>
      <c r="IV28" s="126"/>
    </row>
    <row r="29" spans="1:256" ht="12.75">
      <c r="A29" s="127" t="s">
        <v>49</v>
      </c>
      <c r="B29" s="127"/>
      <c r="C29" s="128"/>
      <c r="D29" s="128"/>
      <c r="E29" s="128"/>
      <c r="F29" s="128"/>
      <c r="G29" s="128"/>
      <c r="H29" s="128"/>
      <c r="I29" s="128"/>
      <c r="J29" s="128"/>
      <c r="K29" s="128"/>
      <c r="L29" s="128"/>
      <c r="M29" s="124"/>
      <c r="N29" s="122"/>
      <c r="O29" s="123"/>
      <c r="P29" s="124"/>
      <c r="Q29" s="122"/>
      <c r="R29" s="123"/>
      <c r="S29" s="124"/>
      <c r="T29" s="122"/>
      <c r="U29" s="123"/>
      <c r="V29" s="124"/>
      <c r="W29" s="122"/>
      <c r="X29" s="123"/>
      <c r="Y29" s="124"/>
      <c r="Z29" s="122"/>
      <c r="AA29" s="123"/>
      <c r="AB29" s="123"/>
      <c r="AC29" s="123"/>
      <c r="AD29" s="123"/>
      <c r="AE29" s="123"/>
      <c r="AF29" s="123"/>
      <c r="AG29" s="123"/>
      <c r="AH29" s="123"/>
      <c r="AI29" s="123"/>
      <c r="AJ29" s="123"/>
      <c r="AK29" s="123"/>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125"/>
      <c r="GE29" s="125"/>
      <c r="GF29" s="125"/>
      <c r="GG29" s="125"/>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c r="IO29" s="126"/>
      <c r="IP29" s="126"/>
      <c r="IQ29" s="126"/>
      <c r="IR29" s="126"/>
      <c r="IS29" s="126"/>
      <c r="IT29" s="126"/>
      <c r="IU29" s="126"/>
      <c r="IV29" s="126"/>
    </row>
    <row r="30" spans="1:85"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row>
    <row r="31" spans="1:85"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row>
    <row r="32" spans="1:85"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row>
    <row r="33" spans="1:85"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row>
    <row r="34" spans="1:85"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row>
    <row r="35" spans="1:85"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row>
    <row r="36" spans="1:40"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9"/>
      <c r="AM36" s="9"/>
      <c r="AN36" s="9"/>
    </row>
    <row r="37" spans="1:40"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9"/>
      <c r="AM37" s="9"/>
      <c r="AN37" s="9"/>
    </row>
    <row r="38" spans="1:40"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9"/>
      <c r="AM38" s="9"/>
      <c r="AN38" s="9"/>
    </row>
    <row r="39" spans="1:40"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9"/>
      <c r="AM39" s="9"/>
      <c r="AN39" s="9"/>
    </row>
  </sheetData>
  <sheetProtection/>
  <protectedRanges>
    <protectedRange sqref="L5:L22" name="Diapazons4"/>
    <protectedRange sqref="P5:AK21" name="Diapazons2"/>
    <protectedRange sqref="A3 B21:D21 A23 K21:K23 G5:G21 L21:L22 A6:D6 A20:D20 A5:B5 D5 D7:D19 A7:B19 K5:L20" name="Diapazons1"/>
    <protectedRange sqref="Q3 J5:J22" name="Diapazons3"/>
    <protectedRange sqref="A1" name="Diapazons1_1_1_1_1_1"/>
    <protectedRange sqref="C5" name="Diapazons1_2"/>
    <protectedRange sqref="C7" name="Diapazons1_2_1"/>
    <protectedRange sqref="C12" name="Diapazons1_2_2"/>
    <protectedRange sqref="C13" name="Diapazons1_2_3"/>
    <protectedRange sqref="C15" name="Diapazons1_2_4"/>
    <protectedRange sqref="C18" name="Diapazons1_2_5"/>
    <protectedRange sqref="C9" name="Diapazons1_7_4"/>
    <protectedRange sqref="C10" name="Diapazons1_7_5"/>
    <protectedRange sqref="C11" name="Diapazons1_7_6"/>
    <protectedRange sqref="C14" name="Diapazons1_7_7"/>
    <protectedRange sqref="C8" name="Diapazons1_9"/>
    <protectedRange sqref="C16" name="Diapazons1_9_1"/>
    <protectedRange sqref="C17" name="Diapazons1_9_2"/>
    <protectedRange sqref="C19" name="Diapazons1_9_3"/>
    <protectedRange sqref="N25:N29" name="Diapazons4_1"/>
    <protectedRange sqref="R25:Z29" name="Diapazons2_1"/>
    <protectedRange sqref="I25:I29 M25:N29 A25:F29" name="Diapazons1_9_2_1"/>
    <protectedRange sqref="L25:L29" name="Diapazons3_1"/>
  </protectedRanges>
  <mergeCells count="21">
    <mergeCell ref="AR1:AT1"/>
    <mergeCell ref="AV1:AW1"/>
    <mergeCell ref="Z4:AA4"/>
    <mergeCell ref="X4:Y4"/>
    <mergeCell ref="A1:AG2"/>
    <mergeCell ref="P4:Q4"/>
    <mergeCell ref="A3:B3"/>
    <mergeCell ref="BA3:BO3"/>
    <mergeCell ref="AO3:AY3"/>
    <mergeCell ref="T4:U4"/>
    <mergeCell ref="V4:W4"/>
    <mergeCell ref="D3:G3"/>
    <mergeCell ref="AB4:AC4"/>
    <mergeCell ref="Q3:AK3"/>
    <mergeCell ref="M3:P3"/>
    <mergeCell ref="AH4:AI4"/>
    <mergeCell ref="AF4:AG4"/>
    <mergeCell ref="AD4:AE4"/>
    <mergeCell ref="AJ4:AK4"/>
    <mergeCell ref="AO1:AP1"/>
    <mergeCell ref="R4:S4"/>
  </mergeCells>
  <conditionalFormatting sqref="E5:E20">
    <cfRule type="expression" priority="84" dxfId="0" stopIfTrue="1">
      <formula>A5=0</formula>
    </cfRule>
  </conditionalFormatting>
  <conditionalFormatting sqref="F5:F22">
    <cfRule type="expression" priority="88" dxfId="0" stopIfTrue="1">
      <formula>A5=0</formula>
    </cfRule>
  </conditionalFormatting>
  <conditionalFormatting sqref="H5:H20">
    <cfRule type="expression" priority="89" dxfId="0" stopIfTrue="1">
      <formula>A5=0</formula>
    </cfRule>
  </conditionalFormatting>
  <conditionalFormatting sqref="P5:P20">
    <cfRule type="expression" priority="90" dxfId="0" stopIfTrue="1">
      <formula>A5=0</formula>
    </cfRule>
    <cfRule type="expression" priority="91" dxfId="29" stopIfTrue="1">
      <formula>P5=99</formula>
    </cfRule>
  </conditionalFormatting>
  <conditionalFormatting sqref="M5:M20">
    <cfRule type="expression" priority="92" dxfId="0" stopIfTrue="1">
      <formula>A5=0</formula>
    </cfRule>
  </conditionalFormatting>
  <conditionalFormatting sqref="N5:N20">
    <cfRule type="expression" priority="93" dxfId="0" stopIfTrue="1">
      <formula>A5=0</formula>
    </cfRule>
  </conditionalFormatting>
  <conditionalFormatting sqref="O5:O20">
    <cfRule type="expression" priority="94" dxfId="0" stopIfTrue="1">
      <formula>A5=0</formula>
    </cfRule>
  </conditionalFormatting>
  <conditionalFormatting sqref="Q5:Q20">
    <cfRule type="expression" priority="95" dxfId="0" stopIfTrue="1">
      <formula>A5=0</formula>
    </cfRule>
  </conditionalFormatting>
  <conditionalFormatting sqref="S5:S20">
    <cfRule type="expression" priority="96" dxfId="0" stopIfTrue="1">
      <formula>A5=0</formula>
    </cfRule>
  </conditionalFormatting>
  <conditionalFormatting sqref="U5:U20">
    <cfRule type="expression" priority="97" dxfId="0" stopIfTrue="1">
      <formula>A5=0</formula>
    </cfRule>
  </conditionalFormatting>
  <conditionalFormatting sqref="W5:W20">
    <cfRule type="expression" priority="98" dxfId="0" stopIfTrue="1">
      <formula>A5=0</formula>
    </cfRule>
  </conditionalFormatting>
  <conditionalFormatting sqref="Y5:Y20">
    <cfRule type="expression" priority="99" dxfId="0" stopIfTrue="1">
      <formula>A5=0</formula>
    </cfRule>
  </conditionalFormatting>
  <conditionalFormatting sqref="AA5:AA20">
    <cfRule type="expression" priority="100" dxfId="0" stopIfTrue="1">
      <formula>A5=0</formula>
    </cfRule>
  </conditionalFormatting>
  <conditionalFormatting sqref="B5:B20">
    <cfRule type="expression" priority="101" dxfId="21" stopIfTrue="1">
      <formula>J5=1</formula>
    </cfRule>
    <cfRule type="expression" priority="102" dxfId="20" stopIfTrue="1">
      <formula>J5=2</formula>
    </cfRule>
    <cfRule type="expression" priority="103" dxfId="19" stopIfTrue="1">
      <formula>J5=3</formula>
    </cfRule>
  </conditionalFormatting>
  <conditionalFormatting sqref="AC5:AC20">
    <cfRule type="expression" priority="108" dxfId="0" stopIfTrue="1">
      <formula>A5=0</formula>
    </cfRule>
  </conditionalFormatting>
  <conditionalFormatting sqref="AE5:AE20">
    <cfRule type="expression" priority="109" dxfId="0" stopIfTrue="1">
      <formula>A5=0</formula>
    </cfRule>
  </conditionalFormatting>
  <conditionalFormatting sqref="AG5:AG20">
    <cfRule type="expression" priority="110" dxfId="0" stopIfTrue="1">
      <formula>A5=0</formula>
    </cfRule>
  </conditionalFormatting>
  <conditionalFormatting sqref="AI5:AI20">
    <cfRule type="expression" priority="111" dxfId="0" stopIfTrue="1">
      <formula>A5=0</formula>
    </cfRule>
  </conditionalFormatting>
  <conditionalFormatting sqref="AK5:AK20">
    <cfRule type="expression" priority="112" dxfId="0" stopIfTrue="1">
      <formula>A5=0</formula>
    </cfRule>
  </conditionalFormatting>
  <conditionalFormatting sqref="I5:I20">
    <cfRule type="expression" priority="113" dxfId="0" stopIfTrue="1">
      <formula>A5=0</formula>
    </cfRule>
    <cfRule type="expression" priority="114" dxfId="13" stopIfTrue="1">
      <formula>I5&gt;150</formula>
    </cfRule>
    <cfRule type="expression" priority="115" dxfId="135" stopIfTrue="1">
      <formula>I5&lt;-150</formula>
    </cfRule>
  </conditionalFormatting>
  <conditionalFormatting sqref="R5:R20">
    <cfRule type="expression" priority="116" dxfId="0" stopIfTrue="1">
      <formula>A5=0</formula>
    </cfRule>
    <cfRule type="expression" priority="117" dxfId="13" stopIfTrue="1">
      <formula>R5=99</formula>
    </cfRule>
  </conditionalFormatting>
  <conditionalFormatting sqref="T5:T20">
    <cfRule type="expression" priority="118" dxfId="16" stopIfTrue="1">
      <formula>A5=0</formula>
    </cfRule>
    <cfRule type="expression" priority="119" dxfId="13" stopIfTrue="1">
      <formula>T5=99</formula>
    </cfRule>
  </conditionalFormatting>
  <conditionalFormatting sqref="V5:V20">
    <cfRule type="expression" priority="120" dxfId="0" stopIfTrue="1">
      <formula>A5=0</formula>
    </cfRule>
    <cfRule type="expression" priority="121" dxfId="13" stopIfTrue="1">
      <formula>V5=99</formula>
    </cfRule>
  </conditionalFormatting>
  <conditionalFormatting sqref="X5:X20">
    <cfRule type="expression" priority="122" dxfId="12" stopIfTrue="1">
      <formula>A5=0</formula>
    </cfRule>
    <cfRule type="expression" priority="123" dxfId="11" stopIfTrue="1">
      <formula>X5=99</formula>
    </cfRule>
  </conditionalFormatting>
  <conditionalFormatting sqref="Z5:Z20">
    <cfRule type="expression" priority="124" dxfId="0" stopIfTrue="1">
      <formula>A5=0</formula>
    </cfRule>
    <cfRule type="expression" priority="125" dxfId="11" stopIfTrue="1">
      <formula>Z5=99</formula>
    </cfRule>
  </conditionalFormatting>
  <conditionalFormatting sqref="AB5:AB20">
    <cfRule type="expression" priority="126" dxfId="0" stopIfTrue="1">
      <formula>A5=0</formula>
    </cfRule>
    <cfRule type="expression" priority="127" dxfId="11" stopIfTrue="1">
      <formula>AB5=99</formula>
    </cfRule>
  </conditionalFormatting>
  <conditionalFormatting sqref="AD5:AD20">
    <cfRule type="expression" priority="128" dxfId="0" stopIfTrue="1">
      <formula>A5=0</formula>
    </cfRule>
    <cfRule type="expression" priority="129" dxfId="11" stopIfTrue="1">
      <formula>AD5=99</formula>
    </cfRule>
  </conditionalFormatting>
  <conditionalFormatting sqref="AF5:AF20">
    <cfRule type="expression" priority="130" dxfId="0" stopIfTrue="1">
      <formula>A5=0</formula>
    </cfRule>
    <cfRule type="expression" priority="131" dxfId="11" stopIfTrue="1">
      <formula>AF5=99</formula>
    </cfRule>
  </conditionalFormatting>
  <conditionalFormatting sqref="AH5:AH20">
    <cfRule type="expression" priority="132" dxfId="0" stopIfTrue="1">
      <formula>A5=0</formula>
    </cfRule>
    <cfRule type="expression" priority="133" dxfId="11" stopIfTrue="1">
      <formula>AH5=99</formula>
    </cfRule>
  </conditionalFormatting>
  <conditionalFormatting sqref="AJ5:AJ20">
    <cfRule type="expression" priority="134" dxfId="0" stopIfTrue="1">
      <formula>A5=0</formula>
    </cfRule>
    <cfRule type="expression" priority="135" dxfId="11" stopIfTrue="1">
      <formula>AJ5=99</formula>
    </cfRule>
  </conditionalFormatting>
  <conditionalFormatting sqref="AO5:AO20">
    <cfRule type="expression" priority="136" dxfId="12" stopIfTrue="1">
      <formula>A5=0</formula>
    </cfRule>
  </conditionalFormatting>
  <conditionalFormatting sqref="AP5:AP20">
    <cfRule type="expression" priority="137" dxfId="0" stopIfTrue="1">
      <formula>A5=0</formula>
    </cfRule>
  </conditionalFormatting>
  <conditionalFormatting sqref="AQ5:AQ20">
    <cfRule type="expression" priority="138" dxfId="0" stopIfTrue="1">
      <formula>A5=0</formula>
    </cfRule>
  </conditionalFormatting>
  <conditionalFormatting sqref="AR5:AR20">
    <cfRule type="expression" priority="139" dxfId="0" stopIfTrue="1">
      <formula>A5=0</formula>
    </cfRule>
  </conditionalFormatting>
  <conditionalFormatting sqref="AS5:AS20">
    <cfRule type="expression" priority="140" dxfId="0" stopIfTrue="1">
      <formula>A5=0</formula>
    </cfRule>
  </conditionalFormatting>
  <conditionalFormatting sqref="AT5:AT20">
    <cfRule type="expression" priority="141" dxfId="0" stopIfTrue="1">
      <formula>A5=0</formula>
    </cfRule>
  </conditionalFormatting>
  <conditionalFormatting sqref="AU5:AU20">
    <cfRule type="expression" priority="142" dxfId="0" stopIfTrue="1">
      <formula>A5=0</formula>
    </cfRule>
  </conditionalFormatting>
  <conditionalFormatting sqref="AV5:AV20">
    <cfRule type="expression" priority="143" dxfId="0" stopIfTrue="1">
      <formula>A5=0</formula>
    </cfRule>
  </conditionalFormatting>
  <conditionalFormatting sqref="AW5:AW20">
    <cfRule type="expression" priority="144" dxfId="0" stopIfTrue="1">
      <formula>A5=0</formula>
    </cfRule>
  </conditionalFormatting>
  <conditionalFormatting sqref="AX5:AX20">
    <cfRule type="expression" priority="145" dxfId="0" stopIfTrue="1">
      <formula>A5=0</formula>
    </cfRule>
  </conditionalFormatting>
  <conditionalFormatting sqref="AY5:AY20">
    <cfRule type="expression" priority="146" dxfId="0" stopIfTrue="1">
      <formula>A5=0</formula>
    </cfRule>
  </conditionalFormatting>
  <conditionalFormatting sqref="BA5:BA20">
    <cfRule type="expression" priority="147" dxfId="0" stopIfTrue="1">
      <formula>A5=0</formula>
    </cfRule>
  </conditionalFormatting>
  <conditionalFormatting sqref="BB5:BB20">
    <cfRule type="expression" priority="148" dxfId="0" stopIfTrue="1">
      <formula>A5=0</formula>
    </cfRule>
  </conditionalFormatting>
  <conditionalFormatting sqref="BC5:BC20">
    <cfRule type="expression" priority="149" dxfId="0" stopIfTrue="1">
      <formula>A5=0</formula>
    </cfRule>
  </conditionalFormatting>
  <conditionalFormatting sqref="BD5:BD20">
    <cfRule type="expression" priority="150" dxfId="0" stopIfTrue="1">
      <formula>A5=0</formula>
    </cfRule>
  </conditionalFormatting>
  <conditionalFormatting sqref="BE5:BE20">
    <cfRule type="expression" priority="151" dxfId="0" stopIfTrue="1">
      <formula>A5=0</formula>
    </cfRule>
  </conditionalFormatting>
  <conditionalFormatting sqref="BF5:BF20">
    <cfRule type="expression" priority="152" dxfId="0" stopIfTrue="1">
      <formula>A5=0</formula>
    </cfRule>
  </conditionalFormatting>
  <conditionalFormatting sqref="BG5:BG20">
    <cfRule type="expression" priority="153" dxfId="0" stopIfTrue="1">
      <formula>A5=0</formula>
    </cfRule>
  </conditionalFormatting>
  <conditionalFormatting sqref="BH5:BH20">
    <cfRule type="expression" priority="154" dxfId="0" stopIfTrue="1">
      <formula>A5=0</formula>
    </cfRule>
  </conditionalFormatting>
  <conditionalFormatting sqref="BI5:BI20">
    <cfRule type="expression" priority="155" dxfId="0" stopIfTrue="1">
      <formula>A5=0</formula>
    </cfRule>
  </conditionalFormatting>
  <conditionalFormatting sqref="BJ5:BJ20">
    <cfRule type="expression" priority="156" dxfId="0" stopIfTrue="1">
      <formula>A5=0</formula>
    </cfRule>
  </conditionalFormatting>
  <conditionalFormatting sqref="BK5:BK20">
    <cfRule type="expression" priority="157" dxfId="0" stopIfTrue="1">
      <formula>A5=0</formula>
    </cfRule>
  </conditionalFormatting>
  <conditionalFormatting sqref="BL5:BL20">
    <cfRule type="expression" priority="158" dxfId="0" stopIfTrue="1">
      <formula>A5=0</formula>
    </cfRule>
  </conditionalFormatting>
  <conditionalFormatting sqref="BM5:BM20">
    <cfRule type="expression" priority="159" dxfId="0" stopIfTrue="1">
      <formula>A5=0</formula>
    </cfRule>
  </conditionalFormatting>
  <conditionalFormatting sqref="BN5:BN20">
    <cfRule type="expression" priority="160" dxfId="0" stopIfTrue="1">
      <formula>A5=0</formula>
    </cfRule>
  </conditionalFormatting>
  <conditionalFormatting sqref="BO5:BO20">
    <cfRule type="expression" priority="161" dxfId="0" stopIfTrue="1">
      <formula>A5=0</formula>
    </cfRule>
  </conditionalFormatting>
  <conditionalFormatting sqref="K5:K20">
    <cfRule type="expression" priority="162" dxfId="0" stopIfTrue="1">
      <formula>A5=0</formula>
    </cfRule>
  </conditionalFormatting>
  <conditionalFormatting sqref="Q3:AK3">
    <cfRule type="expression" priority="87" dxfId="87" stopIfTrue="1">
      <formula>$Q$3=0</formula>
    </cfRule>
  </conditionalFormatting>
  <conditionalFormatting sqref="J5:J20">
    <cfRule type="cellIs" priority="104" dxfId="21" operator="equal" stopIfTrue="1">
      <formula>1</formula>
    </cfRule>
    <cfRule type="cellIs" priority="105" dxfId="20" operator="equal" stopIfTrue="1">
      <formula>2</formula>
    </cfRule>
    <cfRule type="cellIs" priority="106" dxfId="19" operator="equal" stopIfTrue="1">
      <formula>3</formula>
    </cfRule>
  </conditionalFormatting>
  <conditionalFormatting sqref="H3">
    <cfRule type="cellIs" priority="107" dxfId="0" operator="equal" stopIfTrue="1">
      <formula>0</formula>
    </cfRule>
  </conditionalFormatting>
  <conditionalFormatting sqref="G25:G28">
    <cfRule type="expression" priority="79" dxfId="0" stopIfTrue="1">
      <formula>A25=0</formula>
    </cfRule>
  </conditionalFormatting>
  <conditionalFormatting sqref="H25:H28">
    <cfRule type="expression" priority="78" dxfId="0" stopIfTrue="1">
      <formula>A25=0</formula>
    </cfRule>
  </conditionalFormatting>
  <conditionalFormatting sqref="J25:J28">
    <cfRule type="expression" priority="77" dxfId="0" stopIfTrue="1">
      <formula>A25=0</formula>
    </cfRule>
  </conditionalFormatting>
  <conditionalFormatting sqref="R25:R29">
    <cfRule type="expression" priority="75" dxfId="0" stopIfTrue="1">
      <formula>A25=0</formula>
    </cfRule>
    <cfRule type="expression" priority="76" dxfId="29" stopIfTrue="1">
      <formula>R25=99</formula>
    </cfRule>
  </conditionalFormatting>
  <conditionalFormatting sqref="O25:O29 AA25:AA29">
    <cfRule type="expression" priority="74" dxfId="0" stopIfTrue="1">
      <formula>A25=0</formula>
    </cfRule>
  </conditionalFormatting>
  <conditionalFormatting sqref="P25:P29">
    <cfRule type="expression" priority="73" dxfId="0" stopIfTrue="1">
      <formula>A25=0</formula>
    </cfRule>
  </conditionalFormatting>
  <conditionalFormatting sqref="S25:S29">
    <cfRule type="expression" priority="72" dxfId="0" stopIfTrue="1">
      <formula>A25=0</formula>
    </cfRule>
  </conditionalFormatting>
  <conditionalFormatting sqref="W25:W29">
    <cfRule type="expression" priority="71" dxfId="0" stopIfTrue="1">
      <formula>A25=0</formula>
    </cfRule>
  </conditionalFormatting>
  <conditionalFormatting sqref="Y25:Y29">
    <cfRule type="expression" priority="70" dxfId="0" stopIfTrue="1">
      <formula>A25=0</formula>
    </cfRule>
  </conditionalFormatting>
  <conditionalFormatting sqref="D25:D28">
    <cfRule type="expression" priority="67" dxfId="21" stopIfTrue="1">
      <formula>L25=1</formula>
    </cfRule>
    <cfRule type="expression" priority="68" dxfId="20" stopIfTrue="1">
      <formula>L25=2</formula>
    </cfRule>
    <cfRule type="expression" priority="69" dxfId="19" stopIfTrue="1">
      <formula>L25=3</formula>
    </cfRule>
  </conditionalFormatting>
  <conditionalFormatting sqref="T25:T29">
    <cfRule type="expression" priority="65" dxfId="0" stopIfTrue="1">
      <formula>A25=0</formula>
    </cfRule>
    <cfRule type="expression" priority="66" dxfId="13" stopIfTrue="1">
      <formula>T25=99</formula>
    </cfRule>
  </conditionalFormatting>
  <conditionalFormatting sqref="V25:V29">
    <cfRule type="expression" priority="63" dxfId="16" stopIfTrue="1">
      <formula>A25=0</formula>
    </cfRule>
    <cfRule type="expression" priority="64" dxfId="13" stopIfTrue="1">
      <formula>V25=99</formula>
    </cfRule>
  </conditionalFormatting>
  <conditionalFormatting sqref="X25:X29">
    <cfRule type="expression" priority="61" dxfId="0" stopIfTrue="1">
      <formula>A25=0</formula>
    </cfRule>
    <cfRule type="expression" priority="62" dxfId="13" stopIfTrue="1">
      <formula>X25=99</formula>
    </cfRule>
  </conditionalFormatting>
  <conditionalFormatting sqref="Z25:Z29">
    <cfRule type="expression" priority="59" dxfId="12" stopIfTrue="1">
      <formula>A25=0</formula>
    </cfRule>
    <cfRule type="expression" priority="60" dxfId="11" stopIfTrue="1">
      <formula>Z25=99</formula>
    </cfRule>
  </conditionalFormatting>
  <conditionalFormatting sqref="M25:M29 AL25:AL29">
    <cfRule type="expression" priority="58" dxfId="0" stopIfTrue="1">
      <formula>A25=0</formula>
    </cfRule>
  </conditionalFormatting>
  <conditionalFormatting sqref="L25:L28">
    <cfRule type="cellIs" priority="55" dxfId="21" operator="equal" stopIfTrue="1">
      <formula>1</formula>
    </cfRule>
    <cfRule type="cellIs" priority="56" dxfId="20" operator="equal" stopIfTrue="1">
      <formula>2</formula>
    </cfRule>
    <cfRule type="cellIs" priority="57" dxfId="19" operator="equal" stopIfTrue="1">
      <formula>3</formula>
    </cfRule>
  </conditionalFormatting>
  <conditionalFormatting sqref="G25:G27">
    <cfRule type="expression" priority="54" dxfId="0" stopIfTrue="1">
      <formula>A25=0</formula>
    </cfRule>
  </conditionalFormatting>
  <conditionalFormatting sqref="H25:H28">
    <cfRule type="expression" priority="53" dxfId="0" stopIfTrue="1">
      <formula>A25=0</formula>
    </cfRule>
  </conditionalFormatting>
  <conditionalFormatting sqref="J25:J27">
    <cfRule type="expression" priority="52" dxfId="0" stopIfTrue="1">
      <formula>A25=0</formula>
    </cfRule>
  </conditionalFormatting>
  <conditionalFormatting sqref="R25:R27">
    <cfRule type="expression" priority="50" dxfId="0" stopIfTrue="1">
      <formula>A25=0</formula>
    </cfRule>
    <cfRule type="expression" priority="51" dxfId="29" stopIfTrue="1">
      <formula>R25=99</formula>
    </cfRule>
  </conditionalFormatting>
  <conditionalFormatting sqref="O25:O27">
    <cfRule type="expression" priority="49" dxfId="0" stopIfTrue="1">
      <formula>A25=0</formula>
    </cfRule>
  </conditionalFormatting>
  <conditionalFormatting sqref="P25:P27">
    <cfRule type="expression" priority="48" dxfId="0" stopIfTrue="1">
      <formula>A25=0</formula>
    </cfRule>
  </conditionalFormatting>
  <conditionalFormatting sqref="Q25:Q29">
    <cfRule type="expression" priority="47" dxfId="0" stopIfTrue="1">
      <formula>A25=0</formula>
    </cfRule>
  </conditionalFormatting>
  <conditionalFormatting sqref="S25:S27">
    <cfRule type="expression" priority="46" dxfId="0" stopIfTrue="1">
      <formula>A25=0</formula>
    </cfRule>
  </conditionalFormatting>
  <conditionalFormatting sqref="U25:U29">
    <cfRule type="expression" priority="45" dxfId="0" stopIfTrue="1">
      <formula>A25=0</formula>
    </cfRule>
  </conditionalFormatting>
  <conditionalFormatting sqref="W25:W27">
    <cfRule type="expression" priority="44" dxfId="0" stopIfTrue="1">
      <formula>A25=0</formula>
    </cfRule>
  </conditionalFormatting>
  <conditionalFormatting sqref="Y25:Y27">
    <cfRule type="expression" priority="43" dxfId="0" stopIfTrue="1">
      <formula>A25=0</formula>
    </cfRule>
  </conditionalFormatting>
  <conditionalFormatting sqref="D25:D27">
    <cfRule type="expression" priority="40" dxfId="21" stopIfTrue="1">
      <formula>L25=1</formula>
    </cfRule>
    <cfRule type="expression" priority="41" dxfId="20" stopIfTrue="1">
      <formula>L25=2</formula>
    </cfRule>
    <cfRule type="expression" priority="42" dxfId="19" stopIfTrue="1">
      <formula>L25=3</formula>
    </cfRule>
  </conditionalFormatting>
  <conditionalFormatting sqref="T25:T27">
    <cfRule type="expression" priority="38" dxfId="0" stopIfTrue="1">
      <formula>A25=0</formula>
    </cfRule>
    <cfRule type="expression" priority="39" dxfId="13" stopIfTrue="1">
      <formula>T25=99</formula>
    </cfRule>
  </conditionalFormatting>
  <conditionalFormatting sqref="V25:V27">
    <cfRule type="expression" priority="36" dxfId="16" stopIfTrue="1">
      <formula>A25=0</formula>
    </cfRule>
    <cfRule type="expression" priority="37" dxfId="13" stopIfTrue="1">
      <formula>V25=99</formula>
    </cfRule>
  </conditionalFormatting>
  <conditionalFormatting sqref="X25:X27">
    <cfRule type="expression" priority="34" dxfId="0" stopIfTrue="1">
      <formula>A25=0</formula>
    </cfRule>
    <cfRule type="expression" priority="35" dxfId="13" stopIfTrue="1">
      <formula>X25=99</formula>
    </cfRule>
  </conditionalFormatting>
  <conditionalFormatting sqref="Z25:Z27">
    <cfRule type="expression" priority="32" dxfId="12" stopIfTrue="1">
      <formula>A25=0</formula>
    </cfRule>
    <cfRule type="expression" priority="33" dxfId="11" stopIfTrue="1">
      <formula>Z25=99</formula>
    </cfRule>
  </conditionalFormatting>
  <conditionalFormatting sqref="M25:M27">
    <cfRule type="expression" priority="31" dxfId="0" stopIfTrue="1">
      <formula>A25=0</formula>
    </cfRule>
  </conditionalFormatting>
  <conditionalFormatting sqref="G25:G28">
    <cfRule type="expression" priority="30" dxfId="0" stopIfTrue="1">
      <formula>A25=0</formula>
    </cfRule>
  </conditionalFormatting>
  <conditionalFormatting sqref="H25:H28">
    <cfRule type="expression" priority="29" dxfId="0" stopIfTrue="1">
      <formula>A25=0</formula>
    </cfRule>
  </conditionalFormatting>
  <conditionalFormatting sqref="J25:J28">
    <cfRule type="expression" priority="28" dxfId="0" stopIfTrue="1">
      <formula>A25=0</formula>
    </cfRule>
  </conditionalFormatting>
  <conditionalFormatting sqref="R25:R29">
    <cfRule type="expression" priority="26" dxfId="0" stopIfTrue="1">
      <formula>A25=0</formula>
    </cfRule>
    <cfRule type="expression" priority="27" dxfId="29" stopIfTrue="1">
      <formula>R25=99</formula>
    </cfRule>
  </conditionalFormatting>
  <conditionalFormatting sqref="O25:O29">
    <cfRule type="expression" priority="25" dxfId="0" stopIfTrue="1">
      <formula>A25=0</formula>
    </cfRule>
  </conditionalFormatting>
  <conditionalFormatting sqref="P25:P29">
    <cfRule type="expression" priority="24" dxfId="0" stopIfTrue="1">
      <formula>A25=0</formula>
    </cfRule>
  </conditionalFormatting>
  <conditionalFormatting sqref="Q25:Q29">
    <cfRule type="expression" priority="23" dxfId="0" stopIfTrue="1">
      <formula>A25=0</formula>
    </cfRule>
  </conditionalFormatting>
  <conditionalFormatting sqref="S25:S29">
    <cfRule type="expression" priority="22" dxfId="0" stopIfTrue="1">
      <formula>A25=0</formula>
    </cfRule>
  </conditionalFormatting>
  <conditionalFormatting sqref="U25:U29">
    <cfRule type="expression" priority="21" dxfId="0" stopIfTrue="1">
      <formula>A25=0</formula>
    </cfRule>
  </conditionalFormatting>
  <conditionalFormatting sqref="W25:W29">
    <cfRule type="expression" priority="20" dxfId="0" stopIfTrue="1">
      <formula>A25=0</formula>
    </cfRule>
  </conditionalFormatting>
  <conditionalFormatting sqref="Y25:Y29">
    <cfRule type="expression" priority="19" dxfId="0" stopIfTrue="1">
      <formula>A25=0</formula>
    </cfRule>
  </conditionalFormatting>
  <conditionalFormatting sqref="D25:D28">
    <cfRule type="expression" priority="16" dxfId="21" stopIfTrue="1">
      <formula>L25=1</formula>
    </cfRule>
    <cfRule type="expression" priority="17" dxfId="20" stopIfTrue="1">
      <formula>L25=2</formula>
    </cfRule>
    <cfRule type="expression" priority="18" dxfId="19" stopIfTrue="1">
      <formula>L25=3</formula>
    </cfRule>
  </conditionalFormatting>
  <conditionalFormatting sqref="T25:T29">
    <cfRule type="expression" priority="14" dxfId="0" stopIfTrue="1">
      <formula>A25=0</formula>
    </cfRule>
    <cfRule type="expression" priority="15" dxfId="13" stopIfTrue="1">
      <formula>T25=99</formula>
    </cfRule>
  </conditionalFormatting>
  <conditionalFormatting sqref="V25:V29">
    <cfRule type="expression" priority="12" dxfId="16" stopIfTrue="1">
      <formula>A25=0</formula>
    </cfRule>
    <cfRule type="expression" priority="13" dxfId="13" stopIfTrue="1">
      <formula>V25=99</formula>
    </cfRule>
  </conditionalFormatting>
  <conditionalFormatting sqref="X25:X29">
    <cfRule type="expression" priority="10" dxfId="0" stopIfTrue="1">
      <formula>A25=0</formula>
    </cfRule>
    <cfRule type="expression" priority="11" dxfId="13" stopIfTrue="1">
      <formula>X25=99</formula>
    </cfRule>
  </conditionalFormatting>
  <conditionalFormatting sqref="Z25:Z29">
    <cfRule type="expression" priority="8" dxfId="12" stopIfTrue="1">
      <formula>A25=0</formula>
    </cfRule>
    <cfRule type="expression" priority="9" dxfId="11" stopIfTrue="1">
      <formula>Z25=99</formula>
    </cfRule>
  </conditionalFormatting>
  <conditionalFormatting sqref="M25:M29">
    <cfRule type="expression" priority="7" dxfId="0" stopIfTrue="1">
      <formula>A25=0</formula>
    </cfRule>
  </conditionalFormatting>
  <conditionalFormatting sqref="V25:V28">
    <cfRule type="expression" priority="6" dxfId="0" stopIfTrue="1">
      <formula>FR25=0</formula>
    </cfRule>
  </conditionalFormatting>
  <conditionalFormatting sqref="Z25:Z28">
    <cfRule type="expression" priority="5" dxfId="0" stopIfTrue="1">
      <formula>FV25=0</formula>
    </cfRule>
  </conditionalFormatting>
  <conditionalFormatting sqref="F26">
    <cfRule type="expression" priority="4" dxfId="0" stopIfTrue="1">
      <formula>A26=0</formula>
    </cfRule>
  </conditionalFormatting>
  <conditionalFormatting sqref="I26">
    <cfRule type="expression" priority="3" dxfId="0" stopIfTrue="1">
      <formula>E26=0</formula>
    </cfRule>
  </conditionalFormatting>
  <conditionalFormatting sqref="E26">
    <cfRule type="expression" priority="80" dxfId="0" stopIfTrue="1">
      <formula>FW26=0</formula>
    </cfRule>
  </conditionalFormatting>
  <conditionalFormatting sqref="AB25:AK25 AJ29:AK29 AK26:AK28 AB29:AF29 AB26:AE28">
    <cfRule type="expression" priority="81" dxfId="0" stopIfTrue="1">
      <formula>Q25=0</formula>
    </cfRule>
  </conditionalFormatting>
  <conditionalFormatting sqref="AG29:AI29">
    <cfRule type="expression" priority="2" dxfId="0" stopIfTrue="1">
      <formula>V29=0</formula>
    </cfRule>
  </conditionalFormatting>
  <conditionalFormatting sqref="AN25:AR29">
    <cfRule type="expression" priority="82" dxfId="0" stopIfTrue="1">
      <formula>Z25=0</formula>
    </cfRule>
  </conditionalFormatting>
  <conditionalFormatting sqref="AM25:AM29">
    <cfRule type="expression" priority="83" dxfId="0" stopIfTrue="1">
      <formula>Z25=0</formula>
    </cfRule>
  </conditionalFormatting>
  <conditionalFormatting sqref="AF26:AJ28">
    <cfRule type="expression" priority="1" dxfId="0" stopIfTrue="1">
      <formula>U26=0</formula>
    </cfRule>
  </conditionalFormatting>
  <printOptions/>
  <pageMargins left="0.7480314960629921" right="0.7480314960629921" top="0.984251968503937" bottom="0.984251968503937" header="0" footer="0"/>
  <pageSetup horizontalDpi="360" verticalDpi="36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Andrejs Ploriņš</dc:creator>
  <cp:keywords/>
  <dc:description/>
  <cp:lastModifiedBy>Andrejs Ploriņš</cp:lastModifiedBy>
  <cp:lastPrinted>2022-05-30T21:05:56Z</cp:lastPrinted>
  <dcterms:created xsi:type="dcterms:W3CDTF">2022-01-29T13:26:54Z</dcterms:created>
  <dcterms:modified xsi:type="dcterms:W3CDTF">2022-05-30T21:06:53Z</dcterms:modified>
  <cp:category/>
  <cp:version/>
  <cp:contentType/>
  <cp:contentStatus/>
</cp:coreProperties>
</file>