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3"/>
  </bookViews>
  <sheets>
    <sheet name="Pāri_8.aprīlis" sheetId="1" r:id="rId1"/>
    <sheet name="dalībnieki" sheetId="2" r:id="rId2"/>
    <sheet name="kopvērtējums" sheetId="3" r:id="rId3"/>
    <sheet name="5.posms_Fināls" sheetId="4" r:id="rId4"/>
    <sheet name="4.posms_Fināls" sheetId="5" r:id="rId5"/>
    <sheet name="3.posms_Fināls" sheetId="6" r:id="rId6"/>
    <sheet name="2.posms_Fināls" sheetId="7" r:id="rId7"/>
    <sheet name="1.posms_Fināls" sheetId="8" r:id="rId8"/>
  </sheets>
  <definedNames>
    <definedName name="_xlnm.Print_Area" localSheetId="7">'1.posms_Fināls'!$A$1:$AN$39</definedName>
    <definedName name="_xlnm.Print_Area" localSheetId="6">'2.posms_Fināls'!$A$1:$AN$42</definedName>
    <definedName name="_xlnm.Print_Area" localSheetId="5">'3.posms_Fināls'!$A$1:$AN$31</definedName>
    <definedName name="_xlnm.Print_Area" localSheetId="4">'4.posms_Fināls'!$A$1:$AN$28</definedName>
    <definedName name="_xlnm.Print_Area" localSheetId="3">'5.posms_Fināls'!$A$1:$AN$27</definedName>
  </definedNames>
  <calcPr fullCalcOnLoad="1"/>
</workbook>
</file>

<file path=xl/sharedStrings.xml><?xml version="1.0" encoding="utf-8"?>
<sst xmlns="http://schemas.openxmlformats.org/spreadsheetml/2006/main" count="770" uniqueCount="262">
  <si>
    <t>Max P</t>
  </si>
  <si>
    <t>65 % no Max P</t>
  </si>
  <si>
    <t>Kārtas</t>
  </si>
  <si>
    <t>14-01-2023</t>
  </si>
  <si>
    <t>Reitinga koeficents:</t>
  </si>
  <si>
    <t xml:space="preserve">     Sacensību vieta: </t>
  </si>
  <si>
    <t>Pretinieku   IK</t>
  </si>
  <si>
    <t>Bucholts</t>
  </si>
  <si>
    <t>Nr.</t>
  </si>
  <si>
    <t>Uzvārds,Vārds</t>
  </si>
  <si>
    <t>Kolektīvs         dz. vieta</t>
  </si>
  <si>
    <t>Tit.</t>
  </si>
  <si>
    <t>IK/f</t>
  </si>
  <si>
    <t>IK+</t>
  </si>
  <si>
    <t>IK/s</t>
  </si>
  <si>
    <t>R</t>
  </si>
  <si>
    <t>F-L</t>
  </si>
  <si>
    <t>V</t>
  </si>
  <si>
    <t>P</t>
  </si>
  <si>
    <t>S</t>
  </si>
  <si>
    <t>Ikop</t>
  </si>
  <si>
    <t>Buh</t>
  </si>
  <si>
    <t>Buh HiLo</t>
  </si>
  <si>
    <t>Buch.</t>
  </si>
  <si>
    <t>MIN</t>
  </si>
  <si>
    <t>MAX</t>
  </si>
  <si>
    <t>N.Buch.</t>
  </si>
  <si>
    <t>Ilmārs Vītols</t>
  </si>
  <si>
    <t>Aivars Lapiņš</t>
  </si>
  <si>
    <t>Jānis Broks</t>
  </si>
  <si>
    <t>Juris Pitkēvičš</t>
  </si>
  <si>
    <t>Agris Porietis</t>
  </si>
  <si>
    <t>Dmitrijs Gordejevs</t>
  </si>
  <si>
    <t>Oskars Lipovskis</t>
  </si>
  <si>
    <t>Aldis Volters</t>
  </si>
  <si>
    <t>Rainers Kreitāls</t>
  </si>
  <si>
    <t>Voldemārs Susejs</t>
  </si>
  <si>
    <t>Andris Lapsiņš</t>
  </si>
  <si>
    <t>Jānis Lapsiņš</t>
  </si>
  <si>
    <t>Rolands Silavnieks</t>
  </si>
  <si>
    <t>Kaspars Karolis</t>
  </si>
  <si>
    <t>Ričards Pinkulis</t>
  </si>
  <si>
    <t>Edvards Vilks</t>
  </si>
  <si>
    <t>Zaķumuiža novuss 1.posms 14.janvāris 2023.gads</t>
  </si>
  <si>
    <t>Ropaži</t>
  </si>
  <si>
    <t>Sēja</t>
  </si>
  <si>
    <t>Salaspils</t>
  </si>
  <si>
    <t>Ulbroka</t>
  </si>
  <si>
    <t>Rīga</t>
  </si>
  <si>
    <t>Stopiņi</t>
  </si>
  <si>
    <t xml:space="preserve"> Vārds , Uzvārds</t>
  </si>
  <si>
    <t>2.posms 19.02</t>
  </si>
  <si>
    <t xml:space="preserve">6.posms 24.09 </t>
  </si>
  <si>
    <t>7.posms 8.10</t>
  </si>
  <si>
    <t xml:space="preserve">8.posms 26.11 </t>
  </si>
  <si>
    <t>9.posms 17.12</t>
  </si>
  <si>
    <t>Punkti</t>
  </si>
  <si>
    <t>Vieta</t>
  </si>
  <si>
    <t>Mālpils</t>
  </si>
  <si>
    <t>Alfons Suķis</t>
  </si>
  <si>
    <t>4.</t>
  </si>
  <si>
    <t>5.</t>
  </si>
  <si>
    <t>6.</t>
  </si>
  <si>
    <t>1.</t>
  </si>
  <si>
    <t>Tālivaldis Zagorskis</t>
  </si>
  <si>
    <t>7.</t>
  </si>
  <si>
    <t>2.</t>
  </si>
  <si>
    <t>3.</t>
  </si>
  <si>
    <t>Andrejs Ploriņš</t>
  </si>
  <si>
    <t>8.</t>
  </si>
  <si>
    <t>Edgars Komarovs</t>
  </si>
  <si>
    <t>Ogre</t>
  </si>
  <si>
    <t>Arnis Šimens</t>
  </si>
  <si>
    <t>Olga Gusjkova</t>
  </si>
  <si>
    <t>Tatjana Rakojeda</t>
  </si>
  <si>
    <t>Ādaži</t>
  </si>
  <si>
    <t>Aivars Smildziņš</t>
  </si>
  <si>
    <t>Normunds Laumanis</t>
  </si>
  <si>
    <t>Voldemārs Šubrovskis</t>
  </si>
  <si>
    <t>Mārtiņš Porietis</t>
  </si>
  <si>
    <t>Daina Grigorjeva</t>
  </si>
  <si>
    <t>Alfrēds Ceplis</t>
  </si>
  <si>
    <t>Jānis Gradkovskis</t>
  </si>
  <si>
    <t>Arnis Redbergs</t>
  </si>
  <si>
    <t>Zaķumuiža</t>
  </si>
  <si>
    <t>Andris Briņķis</t>
  </si>
  <si>
    <t>Anna Terehova</t>
  </si>
  <si>
    <t>Dimitrijs Gordejevs</t>
  </si>
  <si>
    <t>Velga Nestore</t>
  </si>
  <si>
    <t>Ināra More</t>
  </si>
  <si>
    <t>n.p.k</t>
  </si>
  <si>
    <t>Vietu noteikšana, ja ir vienāds punktu skaits vairākiem spēlētājiem</t>
  </si>
  <si>
    <t>Tūja</t>
  </si>
  <si>
    <t>Agris Dubults</t>
  </si>
  <si>
    <t>1) Buholca koeficenta</t>
  </si>
  <si>
    <t>Agris Mednis</t>
  </si>
  <si>
    <t>2) Mazā buholca koeficenta</t>
  </si>
  <si>
    <t>Ainārs Gulbis</t>
  </si>
  <si>
    <t>3) Kuram no dalībniekiem turnīrā vairāk izcīnīto uzvaru</t>
  </si>
  <si>
    <t>Aivars Kolosovs</t>
  </si>
  <si>
    <t>4) kuram no dalībniekiem turnīrā mazāk zaudējumu</t>
  </si>
  <si>
    <t>5) Kurš no dalībniekiem labāk nospēlējis pēdējo kārtu</t>
  </si>
  <si>
    <t>6) Kurš no dalībniekiem labāk nospēlējis iepriekšpēdējo kārtu, utt.</t>
  </si>
  <si>
    <t>Loja</t>
  </si>
  <si>
    <t>Aleks Mironovs</t>
  </si>
  <si>
    <t>Carnikava</t>
  </si>
  <si>
    <t>Aleksandrs Tregubs</t>
  </si>
  <si>
    <t>Aleksejs Filipenko</t>
  </si>
  <si>
    <t>Aleksejs Mironovs</t>
  </si>
  <si>
    <t>Alfrēds Ozoliņš</t>
  </si>
  <si>
    <t>Alfrēds Probaks</t>
  </si>
  <si>
    <t>Alvis Balodis</t>
  </si>
  <si>
    <t>Andis Kušķis</t>
  </si>
  <si>
    <t>Andis Neļķe</t>
  </si>
  <si>
    <t>Andrejs Žuks</t>
  </si>
  <si>
    <t>Andris Andersons</t>
  </si>
  <si>
    <t>Dārzciems</t>
  </si>
  <si>
    <t>Andris Balodis</t>
  </si>
  <si>
    <t>Andris Bērziņš</t>
  </si>
  <si>
    <t>Andris Gulbis</t>
  </si>
  <si>
    <t>Andris Lagzdiņš</t>
  </si>
  <si>
    <t>Andris Rozentāls</t>
  </si>
  <si>
    <t>Arkādijs Možins</t>
  </si>
  <si>
    <t>Arnis Garjānis</t>
  </si>
  <si>
    <t>Arnis Kaķītis</t>
  </si>
  <si>
    <t>Arvis Ukstiņš</t>
  </si>
  <si>
    <t>Atvars Ozoliņš</t>
  </si>
  <si>
    <t>Āris Bumbieris</t>
  </si>
  <si>
    <t>Āris Ozoliņš</t>
  </si>
  <si>
    <t>Pociems</t>
  </si>
  <si>
    <t>Boriss Prohorovs</t>
  </si>
  <si>
    <t>Upesciems</t>
  </si>
  <si>
    <t>Didzis Tupereins</t>
  </si>
  <si>
    <t>Dominiks Roseti</t>
  </si>
  <si>
    <t>Edgars Lakstīgala</t>
  </si>
  <si>
    <t>Edgars Podziņš</t>
  </si>
  <si>
    <t>Einārs Svarinskis</t>
  </si>
  <si>
    <t>Ēriks Gumbelis</t>
  </si>
  <si>
    <t>Genādijs Pavlovs</t>
  </si>
  <si>
    <t>Gints Uskurs</t>
  </si>
  <si>
    <t>Guntars Andersons</t>
  </si>
  <si>
    <t>Kocēni</t>
  </si>
  <si>
    <t>Guntis Augulis</t>
  </si>
  <si>
    <t>Harijs Nipkens</t>
  </si>
  <si>
    <t>Igors Bondars</t>
  </si>
  <si>
    <t>Ilmārs Fremanis</t>
  </si>
  <si>
    <t>Ilze Izbaša</t>
  </si>
  <si>
    <t>Silakrogs</t>
  </si>
  <si>
    <t>Inna Migunova</t>
  </si>
  <si>
    <t>Ivars Vaļenieks</t>
  </si>
  <si>
    <t>Jelgava</t>
  </si>
  <si>
    <t>Iveta Nastoviča</t>
  </si>
  <si>
    <t>Jānis Dārznieks</t>
  </si>
  <si>
    <t>Jānis Dišereits</t>
  </si>
  <si>
    <t>Jānis Helmanis</t>
  </si>
  <si>
    <t>Jānis Kusiņš</t>
  </si>
  <si>
    <t>Baldone</t>
  </si>
  <si>
    <t>Jānis Lūcis</t>
  </si>
  <si>
    <t>Jānis Sējāns</t>
  </si>
  <si>
    <t>Juris Cirvelis</t>
  </si>
  <si>
    <t>Juris Jonaitis</t>
  </si>
  <si>
    <t>Juris Krastiņš</t>
  </si>
  <si>
    <t>Kaspars Šilo</t>
  </si>
  <si>
    <t>Kristīne Belkovska</t>
  </si>
  <si>
    <t>Lauris Ābols</t>
  </si>
  <si>
    <t>Līči</t>
  </si>
  <si>
    <t>Matīss Deksnis</t>
  </si>
  <si>
    <t>Māris Lapsiņš</t>
  </si>
  <si>
    <t>Mārtiņš Dišereits</t>
  </si>
  <si>
    <t>Mārtiņš Kaķītis</t>
  </si>
  <si>
    <t>Mihails Pinduss</t>
  </si>
  <si>
    <t>Nils Rēders</t>
  </si>
  <si>
    <t>Norberts Nikitenko</t>
  </si>
  <si>
    <t>Oskars Janbergs</t>
  </si>
  <si>
    <t>Osvalds Priede</t>
  </si>
  <si>
    <t>Raimonds Narusevičs</t>
  </si>
  <si>
    <t>Raitis Cirvelis</t>
  </si>
  <si>
    <t>Skulte</t>
  </si>
  <si>
    <t>Raivo Vīksna</t>
  </si>
  <si>
    <t>Rihards Lebedeks</t>
  </si>
  <si>
    <t>Pabaži</t>
  </si>
  <si>
    <t>Rolands Silaunieks</t>
  </si>
  <si>
    <t>Rolands Šakins</t>
  </si>
  <si>
    <t>Rūdolfs Petrovskis</t>
  </si>
  <si>
    <t>Toms Cirvelis</t>
  </si>
  <si>
    <t>Toms Pulle</t>
  </si>
  <si>
    <t>Udis Rubezis</t>
  </si>
  <si>
    <t>Uldis Gaspersons</t>
  </si>
  <si>
    <t>Uldis Slenijs</t>
  </si>
  <si>
    <t>Uvis Lapsiņš</t>
  </si>
  <si>
    <t>Vadims Antonovs</t>
  </si>
  <si>
    <t>Valdis Čunka</t>
  </si>
  <si>
    <t>Valērijs Ivanovs</t>
  </si>
  <si>
    <t>Aizkraukle</t>
  </si>
  <si>
    <t>Valērijs Vēļcinskis</t>
  </si>
  <si>
    <t>Viesturs Bērziņš</t>
  </si>
  <si>
    <t>Viktors Vitkovskis</t>
  </si>
  <si>
    <t>Viktors Zagradskis</t>
  </si>
  <si>
    <t>Vitālijs Beinarts</t>
  </si>
  <si>
    <t>Krasnojarsk</t>
  </si>
  <si>
    <t>Vjačeslavs Ņižņaks</t>
  </si>
  <si>
    <t>Ropažu pagasta 2023. gada čempionāts novusā</t>
  </si>
  <si>
    <t>1.posms  14.01</t>
  </si>
  <si>
    <t>Tiesnesis: Andrejs Ploriņš</t>
  </si>
  <si>
    <t>11-02-2023</t>
  </si>
  <si>
    <t>Gunārs Circenis</t>
  </si>
  <si>
    <t>Kristiāna Jansone</t>
  </si>
  <si>
    <t>Modris Liepiņlausks</t>
  </si>
  <si>
    <t>BRIVS</t>
  </si>
  <si>
    <t>Zaķumuiža novuss 2.posms 11.februāris 2023.gads</t>
  </si>
  <si>
    <t>Guntars Kopeika</t>
  </si>
  <si>
    <t>Mārupe</t>
  </si>
  <si>
    <t>Atis Prauliņš</t>
  </si>
  <si>
    <t>Eduards Vilks</t>
  </si>
  <si>
    <t>Zaķumuiža novuss 3.posms 18.marts 2023.gads</t>
  </si>
  <si>
    <t>3.posms 18.03</t>
  </si>
  <si>
    <t>4.posms 29 .04</t>
  </si>
  <si>
    <t>2</t>
  </si>
  <si>
    <t>#</t>
  </si>
  <si>
    <t>dalībnieks</t>
  </si>
  <si>
    <t>Seti</t>
  </si>
  <si>
    <t>-</t>
  </si>
  <si>
    <t>Aigars Sakne</t>
  </si>
  <si>
    <t>8.aprīlis 2023 Zaķumuiža pāru spēles novusā_ pavasaris</t>
  </si>
  <si>
    <t>9</t>
  </si>
  <si>
    <t>10</t>
  </si>
  <si>
    <t>Katrīne Morkāne</t>
  </si>
  <si>
    <t>Jānis Lezdiņš</t>
  </si>
  <si>
    <t>Santa Maļika</t>
  </si>
  <si>
    <t>Raivo Piuss</t>
  </si>
  <si>
    <t>Gatis Zemītis</t>
  </si>
  <si>
    <t>Jānis Dišreits</t>
  </si>
  <si>
    <t>Aigars Indriksons</t>
  </si>
  <si>
    <t>Roberts Bākulis</t>
  </si>
  <si>
    <t>Madona</t>
  </si>
  <si>
    <t>Berģi</t>
  </si>
  <si>
    <t>1</t>
  </si>
  <si>
    <t>3</t>
  </si>
  <si>
    <t>1:3</t>
  </si>
  <si>
    <t>3:1</t>
  </si>
  <si>
    <t>+5</t>
  </si>
  <si>
    <t>+7</t>
  </si>
  <si>
    <t>29-04-2023</t>
  </si>
  <si>
    <t>5.posms 6.05</t>
  </si>
  <si>
    <t>4</t>
  </si>
  <si>
    <t>06-05-2023</t>
  </si>
  <si>
    <t>Didzis Tupureins</t>
  </si>
  <si>
    <t>Juris Pitkēvičs</t>
  </si>
  <si>
    <t>Aivars Pumpiņš</t>
  </si>
  <si>
    <t>Kopvērtējums pēc 5.posma</t>
  </si>
  <si>
    <t>5</t>
  </si>
  <si>
    <t>6</t>
  </si>
  <si>
    <t>7/9</t>
  </si>
  <si>
    <t>11</t>
  </si>
  <si>
    <t>12/15</t>
  </si>
  <si>
    <t>16/17</t>
  </si>
  <si>
    <t>18/19</t>
  </si>
  <si>
    <t>20/24</t>
  </si>
  <si>
    <t>25</t>
  </si>
  <si>
    <t>Zaķumuiža novuss 5.posms 6.maijs 2023.gads</t>
  </si>
  <si>
    <t>Zaķumuiža novuss 4.posms 29.aprīlis 2023.gads</t>
  </si>
  <si>
    <t>Jūrmala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</si>
</sst>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106">
    <font>
      <sz val="10"/>
      <name val="Arial"/>
      <family val="0"/>
    </font>
    <font>
      <sz val="11"/>
      <color indexed="8"/>
      <name val="Calibri"/>
      <family val="2"/>
    </font>
    <font>
      <b/>
      <i/>
      <sz val="20"/>
      <name val="Times New Roman"/>
      <family val="1"/>
    </font>
    <font>
      <b/>
      <sz val="14"/>
      <color indexed="10"/>
      <name val="Times New Roman"/>
      <family val="1"/>
    </font>
    <font>
      <b/>
      <sz val="10"/>
      <name val="Arial"/>
      <family val="2"/>
    </font>
    <font>
      <sz val="10"/>
      <color indexed="10"/>
      <name val="Arial"/>
      <family val="2"/>
    </font>
    <font>
      <sz val="12"/>
      <name val="Times New Roman"/>
      <family val="1"/>
    </font>
    <font>
      <b/>
      <sz val="12"/>
      <name val="Times New Roman"/>
      <family val="1"/>
    </font>
    <font>
      <b/>
      <sz val="10"/>
      <name val="Times New Roman"/>
      <family val="1"/>
    </font>
    <font>
      <sz val="12"/>
      <color indexed="10"/>
      <name val="Times New Roman"/>
      <family val="1"/>
    </font>
    <font>
      <b/>
      <sz val="9"/>
      <name val="Arial"/>
      <family val="2"/>
    </font>
    <font>
      <b/>
      <sz val="10"/>
      <color indexed="10"/>
      <name val="Arial"/>
      <family val="2"/>
    </font>
    <font>
      <sz val="10"/>
      <color indexed="8"/>
      <name val="Arial"/>
      <family val="2"/>
    </font>
    <font>
      <b/>
      <sz val="11"/>
      <name val="Arial"/>
      <family val="2"/>
    </font>
    <font>
      <sz val="11"/>
      <name val="Arial"/>
      <family val="2"/>
    </font>
    <font>
      <sz val="8"/>
      <name val="Arial"/>
      <family val="2"/>
    </font>
    <font>
      <sz val="8"/>
      <color indexed="10"/>
      <name val="Arial"/>
      <family val="2"/>
    </font>
    <font>
      <sz val="10"/>
      <color indexed="9"/>
      <name val="Arial"/>
      <family val="2"/>
    </font>
    <font>
      <sz val="9"/>
      <name val="Arial"/>
      <family val="2"/>
    </font>
    <font>
      <sz val="9"/>
      <color indexed="9"/>
      <name val="Arial"/>
      <family val="2"/>
    </font>
    <font>
      <b/>
      <sz val="10"/>
      <color indexed="9"/>
      <name val="Arial"/>
      <family val="2"/>
    </font>
    <font>
      <sz val="8"/>
      <color indexed="8"/>
      <name val="Arial"/>
      <family val="2"/>
    </font>
    <font>
      <b/>
      <sz val="9"/>
      <color indexed="14"/>
      <name val="Arial"/>
      <family val="2"/>
    </font>
    <font>
      <b/>
      <sz val="8"/>
      <color indexed="60"/>
      <name val="Arial Narrow"/>
      <family val="2"/>
    </font>
    <font>
      <b/>
      <sz val="10"/>
      <color indexed="8"/>
      <name val="Arial"/>
      <family val="2"/>
    </font>
    <font>
      <b/>
      <sz val="11"/>
      <color indexed="60"/>
      <name val="Arial"/>
      <family val="2"/>
    </font>
    <font>
      <b/>
      <sz val="11"/>
      <color indexed="8"/>
      <name val="Arial"/>
      <family val="2"/>
    </font>
    <font>
      <b/>
      <i/>
      <sz val="11"/>
      <name val="Arial"/>
      <family val="2"/>
    </font>
    <font>
      <sz val="10"/>
      <color indexed="22"/>
      <name val="Arial"/>
      <family val="2"/>
    </font>
    <font>
      <sz val="14"/>
      <color indexed="22"/>
      <name val="Arial"/>
      <family val="2"/>
    </font>
    <font>
      <b/>
      <sz val="12"/>
      <name val="Arial"/>
      <family val="2"/>
    </font>
    <font>
      <b/>
      <sz val="18"/>
      <name val="Arial"/>
      <family val="2"/>
    </font>
    <font>
      <b/>
      <sz val="12"/>
      <color indexed="8"/>
      <name val="Calibri"/>
      <family val="2"/>
    </font>
    <font>
      <b/>
      <sz val="10"/>
      <color indexed="8"/>
      <name val="Calibri"/>
      <family val="2"/>
    </font>
    <font>
      <sz val="8"/>
      <color indexed="8"/>
      <name val="Arial Narrow"/>
      <family val="2"/>
    </font>
    <font>
      <b/>
      <sz val="8"/>
      <name val="Arial"/>
      <family val="2"/>
    </font>
    <font>
      <sz val="10"/>
      <color indexed="8"/>
      <name val="Verdana"/>
      <family val="2"/>
    </font>
    <font>
      <sz val="10"/>
      <color indexed="12"/>
      <name val="Verdana"/>
      <family val="2"/>
    </font>
    <font>
      <sz val="14"/>
      <color indexed="9"/>
      <name val="Tahoma"/>
      <family val="2"/>
    </font>
    <font>
      <b/>
      <sz val="16"/>
      <color indexed="8"/>
      <name val="Arial Black"/>
      <family val="2"/>
    </font>
    <font>
      <b/>
      <sz val="12"/>
      <color indexed="8"/>
      <name val="Arial Black"/>
      <family val="2"/>
    </font>
    <font>
      <b/>
      <sz val="10"/>
      <color indexed="8"/>
      <name val="Arial Blac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30"/>
      <name val="Arial Narrow"/>
      <family val="2"/>
    </font>
    <font>
      <sz val="8"/>
      <color indexed="9"/>
      <name val="Arial"/>
      <family val="2"/>
    </font>
    <font>
      <b/>
      <sz val="11"/>
      <color indexed="10"/>
      <name val="Arial Narrow"/>
      <family val="2"/>
    </font>
    <font>
      <b/>
      <sz val="11"/>
      <color indexed="10"/>
      <name val="Arial"/>
      <family val="2"/>
    </font>
    <font>
      <sz val="10"/>
      <color indexed="13"/>
      <name val="Arial"/>
      <family val="2"/>
    </font>
    <font>
      <sz val="10"/>
      <color indexed="10"/>
      <name val="Verdana"/>
      <family val="2"/>
    </font>
    <font>
      <sz val="10"/>
      <color indexed="17"/>
      <name val="Verdana"/>
      <family val="2"/>
    </font>
    <font>
      <sz val="10"/>
      <color indexed="30"/>
      <name val="Verdana"/>
      <family val="2"/>
    </font>
    <font>
      <b/>
      <sz val="10"/>
      <color indexed="17"/>
      <name val="Verdana"/>
      <family val="2"/>
    </font>
    <font>
      <sz val="10"/>
      <color indexed="17"/>
      <name val="Arial"/>
      <family val="2"/>
    </font>
    <font>
      <sz val="10"/>
      <color indexed="30"/>
      <name val="Arial"/>
      <family val="2"/>
    </font>
    <font>
      <sz val="9"/>
      <color indexed="8"/>
      <name val="Tahoma"/>
      <family val="2"/>
    </font>
    <font>
      <b/>
      <sz val="8"/>
      <color indexed="9"/>
      <name val="Arial"/>
      <family val="2"/>
    </font>
    <font>
      <b/>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70C0"/>
      <name val="Arial Narrow"/>
      <family val="2"/>
    </font>
    <font>
      <sz val="8"/>
      <color theme="0"/>
      <name val="Arial"/>
      <family val="2"/>
    </font>
    <font>
      <sz val="9"/>
      <color theme="0"/>
      <name val="Arial"/>
      <family val="2"/>
    </font>
    <font>
      <b/>
      <sz val="11"/>
      <color rgb="FFFF0000"/>
      <name val="Arial Narrow"/>
      <family val="2"/>
    </font>
    <font>
      <b/>
      <sz val="11"/>
      <color rgb="FFFF0000"/>
      <name val="Arial"/>
      <family val="2"/>
    </font>
    <font>
      <b/>
      <sz val="11"/>
      <color theme="1"/>
      <name val="Arial"/>
      <family val="2"/>
    </font>
    <font>
      <sz val="10"/>
      <color rgb="FFFFFF00"/>
      <name val="Arial"/>
      <family val="2"/>
    </font>
    <font>
      <sz val="10"/>
      <color rgb="FFFF0000"/>
      <name val="Arial"/>
      <family val="2"/>
    </font>
    <font>
      <sz val="10"/>
      <color rgb="FFFF0000"/>
      <name val="Verdana"/>
      <family val="2"/>
    </font>
    <font>
      <sz val="10"/>
      <color rgb="FF00B050"/>
      <name val="Verdana"/>
      <family val="2"/>
    </font>
    <font>
      <sz val="10"/>
      <color rgb="FF0070C0"/>
      <name val="Verdana"/>
      <family val="2"/>
    </font>
    <font>
      <b/>
      <sz val="10"/>
      <color rgb="FF00B050"/>
      <name val="Verdana"/>
      <family val="2"/>
    </font>
    <font>
      <sz val="10"/>
      <color rgb="FF00B050"/>
      <name val="Arial"/>
      <family val="2"/>
    </font>
    <font>
      <sz val="10"/>
      <color rgb="FF0070C0"/>
      <name val="Arial"/>
      <family val="2"/>
    </font>
    <font>
      <b/>
      <sz val="16"/>
      <color theme="1"/>
      <name val="Arial Black"/>
      <family val="2"/>
    </font>
    <font>
      <sz val="9"/>
      <color theme="1"/>
      <name val="Tahoma"/>
      <family val="2"/>
    </font>
    <font>
      <b/>
      <sz val="8"/>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indexed="60"/>
        <bgColor indexed="64"/>
      </patternFill>
    </fill>
    <fill>
      <patternFill patternType="solid">
        <fgColor theme="2" tint="-0.09996999800205231"/>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style="hair"/>
      <bottom style="hair"/>
    </border>
    <border>
      <left style="hair"/>
      <right style="hair"/>
      <top style="hair"/>
      <bottom style="hair"/>
    </border>
    <border>
      <left style="thin"/>
      <right style="thin">
        <color indexed="8"/>
      </right>
      <top style="thin"/>
      <bottom/>
    </border>
    <border>
      <left/>
      <right style="hair"/>
      <top style="thin"/>
      <bottom>
        <color indexed="63"/>
      </bottom>
    </border>
    <border>
      <left style="hair"/>
      <right style="thin"/>
      <top style="thin"/>
      <bottom>
        <color indexed="63"/>
      </bottom>
    </border>
    <border>
      <left/>
      <right style="thin"/>
      <top style="thin"/>
      <bottom/>
    </border>
    <border>
      <left style="thin"/>
      <right style="thin"/>
      <top style="thin"/>
      <bottom>
        <color indexed="63"/>
      </bottom>
    </border>
    <border>
      <left style="thin"/>
      <right>
        <color indexed="63"/>
      </right>
      <top style="thin"/>
      <bottom>
        <color indexed="63"/>
      </bottom>
    </border>
    <border>
      <left style="thin"/>
      <right style="hair"/>
      <top style="thin"/>
      <bottom style="hair"/>
    </border>
    <border>
      <left style="hair"/>
      <right style="hair"/>
      <top style="thin"/>
      <bottom>
        <color indexed="63"/>
      </bottom>
    </border>
    <border>
      <left style="hair"/>
      <right style="hair"/>
      <top style="thin"/>
      <bottom style="hair"/>
    </border>
    <border>
      <left style="hair"/>
      <right style="thin"/>
      <top style="thin"/>
      <bottom style="hair"/>
    </border>
    <border>
      <left style="thin"/>
      <right style="hair">
        <color indexed="8"/>
      </right>
      <top style="thin"/>
      <bottom style="hair"/>
    </border>
    <border>
      <left style="hair">
        <color indexed="8"/>
      </left>
      <right style="thin"/>
      <top style="thin"/>
      <bottom>
        <color indexed="63"/>
      </bottom>
    </border>
    <border>
      <left style="thin"/>
      <right style="hair">
        <color indexed="8"/>
      </right>
      <top style="thin"/>
      <bottom>
        <color indexed="63"/>
      </bottom>
    </border>
    <border>
      <left style="hair">
        <color indexed="8"/>
      </left>
      <right style="thin"/>
      <top style="thin"/>
      <bottom style="hair"/>
    </border>
    <border>
      <left style="thin"/>
      <right style="hair"/>
      <top style="thin"/>
      <bottom>
        <color indexed="63"/>
      </bottom>
    </border>
    <border>
      <left style="thin"/>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style="thin"/>
      <top style="hair"/>
      <bottom style="hair"/>
    </border>
    <border>
      <left style="thin"/>
      <right style="hair">
        <color indexed="8"/>
      </right>
      <top style="hair"/>
      <bottom style="hair"/>
    </border>
    <border>
      <left style="hair">
        <color indexed="8"/>
      </left>
      <right style="thin"/>
      <top>
        <color indexed="63"/>
      </top>
      <bottom style="hair"/>
    </border>
    <border>
      <left style="thin"/>
      <right style="hair">
        <color indexed="8"/>
      </right>
      <top>
        <color indexed="63"/>
      </top>
      <bottom style="hair"/>
    </border>
    <border>
      <left style="hair">
        <color indexed="8"/>
      </left>
      <right style="thin"/>
      <top style="hair"/>
      <bottom style="hair"/>
    </border>
    <border>
      <left style="thin"/>
      <right style="hair">
        <color indexed="8"/>
      </right>
      <top style="hair"/>
      <bottom>
        <color indexed="63"/>
      </bottom>
    </border>
    <border>
      <left style="thin"/>
      <right style="hair"/>
      <top>
        <color indexed="63"/>
      </top>
      <bottom style="hair"/>
    </border>
    <border>
      <left style="hair"/>
      <right style="thin"/>
      <top>
        <color indexed="63"/>
      </top>
      <bottom style="hair"/>
    </border>
    <border>
      <left style="thin"/>
      <right style="hair"/>
      <top>
        <color indexed="63"/>
      </top>
      <bottom>
        <color indexed="63"/>
      </bottom>
    </border>
    <border>
      <left style="thin"/>
      <right style="hair"/>
      <top style="hair"/>
      <bottom>
        <color indexed="63"/>
      </bottom>
    </border>
    <border>
      <left style="thin"/>
      <right style="thin"/>
      <top>
        <color indexed="63"/>
      </top>
      <bottom style="thin"/>
    </border>
    <border>
      <left style="thin"/>
      <right style="thin"/>
      <top style="thin"/>
      <bottom style="thin"/>
    </border>
    <border>
      <left style="hair"/>
      <right>
        <color indexed="63"/>
      </right>
      <top style="thin"/>
      <bottom style="hair"/>
    </border>
    <border>
      <left>
        <color indexed="63"/>
      </left>
      <right>
        <color indexed="63"/>
      </right>
      <top style="hair"/>
      <bottom style="hair"/>
    </border>
    <border>
      <left>
        <color indexed="63"/>
      </left>
      <right style="hair"/>
      <top style="thin"/>
      <bottom style="hair"/>
    </border>
    <border>
      <left style="thin"/>
      <right style="thin"/>
      <top style="hair"/>
      <bottom style="hair"/>
    </border>
    <border>
      <left style="thin"/>
      <right style="thin"/>
      <top style="hair"/>
      <bottom style="thin"/>
    </border>
    <border>
      <left/>
      <right style="thin">
        <color indexed="55"/>
      </right>
      <top/>
      <bottom/>
    </border>
    <border>
      <left style="thin"/>
      <right>
        <color indexed="63"/>
      </right>
      <top style="thin"/>
      <bottom style="thin"/>
    </border>
    <border>
      <left>
        <color indexed="63"/>
      </left>
      <right style="thin"/>
      <top style="thin"/>
      <bottom style="thin"/>
    </border>
    <border>
      <left/>
      <right/>
      <top style="thin"/>
      <bottom style="thin"/>
    </border>
    <border>
      <left style="thin"/>
      <right/>
      <top/>
      <bottom style="thin"/>
    </border>
    <border>
      <left/>
      <right/>
      <top/>
      <bottom style="thin"/>
    </border>
    <border>
      <left/>
      <right style="thin"/>
      <top/>
      <bottom style="thin"/>
    </border>
    <border>
      <left style="thin">
        <color indexed="55"/>
      </left>
      <right/>
      <top style="thin">
        <color indexed="55"/>
      </top>
      <bottom/>
    </border>
    <border>
      <left/>
      <right/>
      <top style="thin">
        <color indexed="55"/>
      </top>
      <bottom/>
    </border>
    <border>
      <left/>
      <right/>
      <top style="thin"/>
      <bottom/>
    </border>
    <border>
      <left style="thin"/>
      <right/>
      <top/>
      <bottom/>
    </border>
    <border>
      <left/>
      <right style="thin"/>
      <top/>
      <bottom/>
    </border>
    <border>
      <left style="thin"/>
      <right style="thin"/>
      <top style="thin"/>
      <bottom style="hair"/>
    </border>
    <border>
      <left style="thin"/>
      <right style="thin"/>
      <top/>
      <bottom/>
    </border>
    <border>
      <left style="medium"/>
      <right style="medium"/>
      <top style="thin"/>
      <bottom>
        <color indexed="63"/>
      </bottom>
    </border>
    <border>
      <left style="medium"/>
      <right style="medium"/>
      <top/>
      <bottom style="medium"/>
    </border>
    <border>
      <left style="medium"/>
      <right style="medium"/>
      <top/>
      <bottom style="thin"/>
    </border>
    <border>
      <left style="medium"/>
      <right style="medium"/>
      <top>
        <color indexed="63"/>
      </top>
      <bottom>
        <color indexed="63"/>
      </bottom>
    </border>
    <border>
      <left style="medium"/>
      <right style="medium"/>
      <top style="medium"/>
      <bottom>
        <color indexed="63"/>
      </bottom>
    </border>
    <border>
      <left/>
      <right/>
      <top/>
      <bottom style="thin">
        <color indexed="55"/>
      </bottom>
    </border>
    <border>
      <left style="thin">
        <color indexed="8"/>
      </left>
      <right style="thin"/>
      <top style="thin"/>
      <bottom/>
    </border>
    <border>
      <left style="thin">
        <color indexed="8"/>
      </left>
      <right>
        <color indexed="63"/>
      </right>
      <top style="thin"/>
      <bottom style="thin"/>
    </border>
    <border>
      <left>
        <color indexed="63"/>
      </left>
      <right style="thin">
        <color indexed="8"/>
      </right>
      <top style="thin"/>
      <bottom style="thin"/>
    </border>
  </borders>
  <cellStyleXfs count="72">
    <xf numFmtId="0" fontId="0" fillId="0" borderId="0">
      <alignment/>
      <protection/>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1"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4" fillId="27" borderId="0" applyNumberFormat="0" applyBorder="0" applyAlignment="0" applyProtection="0"/>
    <xf numFmtId="0" fontId="75" fillId="28" borderId="1" applyNumberFormat="0" applyAlignment="0" applyProtection="0"/>
    <xf numFmtId="0" fontId="76" fillId="29" borderId="2" applyNumberFormat="0" applyAlignment="0" applyProtection="0"/>
    <xf numFmtId="43" fontId="72" fillId="0" borderId="0" applyFont="0" applyFill="0" applyBorder="0" applyAlignment="0" applyProtection="0"/>
    <xf numFmtId="41" fontId="72" fillId="0" borderId="0" applyFont="0" applyFill="0" applyBorder="0" applyAlignment="0" applyProtection="0"/>
    <xf numFmtId="44" fontId="72" fillId="0" borderId="0" applyFont="0" applyFill="0" applyBorder="0" applyAlignment="0" applyProtection="0"/>
    <xf numFmtId="42" fontId="72" fillId="0" borderId="0" applyFont="0" applyFill="0" applyBorder="0" applyAlignment="0" applyProtection="0"/>
    <xf numFmtId="0" fontId="77" fillId="0" borderId="0" applyNumberFormat="0" applyFill="0" applyBorder="0" applyAlignment="0" applyProtection="0"/>
    <xf numFmtId="0" fontId="78" fillId="30"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31" borderId="1" applyNumberFormat="0" applyAlignment="0" applyProtection="0"/>
    <xf numFmtId="0" fontId="83" fillId="0" borderId="6" applyNumberFormat="0" applyFill="0" applyAlignment="0" applyProtection="0"/>
    <xf numFmtId="0" fontId="84"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33" borderId="7" applyNumberFormat="0" applyFont="0" applyAlignment="0" applyProtection="0"/>
    <xf numFmtId="0" fontId="85" fillId="28" borderId="8" applyNumberFormat="0" applyAlignment="0" applyProtection="0"/>
    <xf numFmtId="9" fontId="72"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75">
    <xf numFmtId="0" fontId="0" fillId="0" borderId="0" xfId="0" applyAlignment="1">
      <alignment/>
    </xf>
    <xf numFmtId="0" fontId="0" fillId="34" borderId="0" xfId="0" applyFill="1" applyAlignment="1">
      <alignment/>
    </xf>
    <xf numFmtId="0" fontId="3" fillId="34" borderId="0" xfId="0" applyFont="1" applyFill="1" applyAlignment="1">
      <alignment horizontal="center"/>
    </xf>
    <xf numFmtId="0" fontId="4" fillId="35" borderId="10" xfId="0" applyFont="1" applyFill="1" applyBorder="1" applyAlignment="1">
      <alignment horizontal="center"/>
    </xf>
    <xf numFmtId="1" fontId="4" fillId="35" borderId="10" xfId="0" applyNumberFormat="1" applyFont="1" applyFill="1" applyBorder="1" applyAlignment="1">
      <alignment horizontal="center"/>
    </xf>
    <xf numFmtId="1" fontId="4" fillId="35" borderId="11" xfId="0" applyNumberFormat="1" applyFont="1" applyFill="1" applyBorder="1" applyAlignment="1">
      <alignment horizontal="center"/>
    </xf>
    <xf numFmtId="0" fontId="0" fillId="34" borderId="0" xfId="0" applyFont="1" applyFill="1" applyAlignment="1">
      <alignment/>
    </xf>
    <xf numFmtId="0" fontId="0" fillId="0" borderId="0" xfId="0" applyFont="1" applyFill="1" applyAlignment="1">
      <alignment/>
    </xf>
    <xf numFmtId="0" fontId="2" fillId="34" borderId="0" xfId="0" applyFont="1" applyFill="1" applyAlignment="1">
      <alignment/>
    </xf>
    <xf numFmtId="0" fontId="5" fillId="34" borderId="0" xfId="0" applyFont="1" applyFill="1" applyAlignment="1">
      <alignment/>
    </xf>
    <xf numFmtId="0" fontId="6" fillId="34" borderId="0" xfId="0" applyFont="1" applyFill="1" applyAlignment="1">
      <alignment/>
    </xf>
    <xf numFmtId="2" fontId="8" fillId="34" borderId="0" xfId="0" applyNumberFormat="1" applyFont="1" applyFill="1" applyAlignment="1">
      <alignment horizontal="center"/>
    </xf>
    <xf numFmtId="0" fontId="9" fillId="34" borderId="0" xfId="0" applyFont="1" applyFill="1" applyBorder="1" applyAlignment="1">
      <alignment horizontal="right"/>
    </xf>
    <xf numFmtId="0" fontId="4" fillId="36" borderId="12" xfId="0" applyFont="1" applyFill="1" applyBorder="1" applyAlignment="1">
      <alignment horizontal="center" vertical="center"/>
    </xf>
    <xf numFmtId="0" fontId="4" fillId="36" borderId="13" xfId="0" applyFont="1" applyFill="1" applyBorder="1" applyAlignment="1">
      <alignment horizontal="center" vertical="center"/>
    </xf>
    <xf numFmtId="0" fontId="10" fillId="36" borderId="14" xfId="0" applyFont="1" applyFill="1" applyBorder="1" applyAlignment="1">
      <alignment horizontal="center" vertical="center" wrapText="1"/>
    </xf>
    <xf numFmtId="0" fontId="10" fillId="36" borderId="15" xfId="0" applyFont="1" applyFill="1" applyBorder="1" applyAlignment="1">
      <alignment horizontal="center" vertical="center" wrapText="1"/>
    </xf>
    <xf numFmtId="0" fontId="10" fillId="36" borderId="15" xfId="0" applyFont="1" applyFill="1" applyBorder="1" applyAlignment="1">
      <alignment horizontal="center" vertical="center"/>
    </xf>
    <xf numFmtId="0" fontId="10" fillId="36" borderId="16" xfId="0" applyFont="1" applyFill="1" applyBorder="1" applyAlignment="1">
      <alignment horizontal="center" vertical="center"/>
    </xf>
    <xf numFmtId="0" fontId="10" fillId="36" borderId="17" xfId="0" applyFont="1" applyFill="1" applyBorder="1" applyAlignment="1">
      <alignment horizontal="center" vertical="center" wrapText="1"/>
    </xf>
    <xf numFmtId="0" fontId="11" fillId="34" borderId="0" xfId="0" applyFont="1" applyFill="1" applyBorder="1" applyAlignment="1" applyProtection="1">
      <alignment horizontal="center" vertical="center"/>
      <protection hidden="1"/>
    </xf>
    <xf numFmtId="0" fontId="4" fillId="36" borderId="16" xfId="0" applyFont="1" applyFill="1" applyBorder="1" applyAlignment="1">
      <alignment horizontal="center" vertical="center"/>
    </xf>
    <xf numFmtId="0" fontId="4" fillId="34" borderId="0" xfId="0" applyFont="1" applyFill="1" applyAlignment="1">
      <alignment vertical="center"/>
    </xf>
    <xf numFmtId="0" fontId="10" fillId="36" borderId="16" xfId="0" applyFont="1" applyFill="1" applyBorder="1" applyAlignment="1">
      <alignment horizontal="center" vertical="center"/>
    </xf>
    <xf numFmtId="0" fontId="4" fillId="36" borderId="16" xfId="0" applyFont="1" applyFill="1" applyBorder="1" applyAlignment="1">
      <alignment vertical="center"/>
    </xf>
    <xf numFmtId="0" fontId="4" fillId="34" borderId="18" xfId="0" applyFont="1" applyFill="1" applyBorder="1" applyAlignment="1">
      <alignment horizontal="center" vertical="center"/>
    </xf>
    <xf numFmtId="1" fontId="4" fillId="34" borderId="19" xfId="0" applyNumberFormat="1" applyFont="1" applyFill="1" applyBorder="1" applyAlignment="1">
      <alignment horizontal="center" vertical="center"/>
    </xf>
    <xf numFmtId="1" fontId="12" fillId="34" borderId="20" xfId="0" applyNumberFormat="1" applyFont="1" applyFill="1" applyBorder="1" applyAlignment="1">
      <alignment horizontal="center" vertical="center"/>
    </xf>
    <xf numFmtId="0" fontId="12" fillId="34" borderId="20" xfId="0" applyFont="1" applyFill="1" applyBorder="1" applyAlignment="1">
      <alignment horizontal="center" vertical="center"/>
    </xf>
    <xf numFmtId="164" fontId="0" fillId="34" borderId="20" xfId="0" applyNumberFormat="1" applyFont="1" applyFill="1" applyBorder="1" applyAlignment="1">
      <alignment horizontal="center" vertical="center" wrapText="1"/>
    </xf>
    <xf numFmtId="1" fontId="0" fillId="34" borderId="19" xfId="0" applyNumberFormat="1" applyFont="1" applyFill="1" applyBorder="1" applyAlignment="1">
      <alignment horizontal="center" vertical="center" wrapText="1"/>
    </xf>
    <xf numFmtId="1" fontId="13" fillId="34" borderId="19" xfId="0" applyNumberFormat="1" applyFont="1" applyFill="1" applyBorder="1" applyAlignment="1">
      <alignment horizontal="center" vertical="center" wrapText="1"/>
    </xf>
    <xf numFmtId="1" fontId="0" fillId="34" borderId="20" xfId="0" applyNumberFormat="1" applyFont="1" applyFill="1" applyBorder="1" applyAlignment="1">
      <alignment horizontal="center" vertical="center"/>
    </xf>
    <xf numFmtId="1" fontId="0" fillId="34" borderId="20" xfId="0" applyNumberFormat="1" applyFont="1" applyFill="1" applyBorder="1" applyAlignment="1">
      <alignment horizontal="center" vertical="center"/>
    </xf>
    <xf numFmtId="1" fontId="0" fillId="34" borderId="14" xfId="0" applyNumberFormat="1" applyFont="1" applyFill="1" applyBorder="1" applyAlignment="1">
      <alignment horizontal="center" vertical="center" wrapText="1"/>
    </xf>
    <xf numFmtId="0" fontId="15" fillId="34" borderId="13" xfId="0" applyFont="1" applyFill="1" applyBorder="1" applyAlignment="1" applyProtection="1">
      <alignment horizontal="center" vertical="center"/>
      <protection hidden="1"/>
    </xf>
    <xf numFmtId="0" fontId="4" fillId="34" borderId="21" xfId="0" applyFont="1" applyFill="1" applyBorder="1" applyAlignment="1" applyProtection="1">
      <alignment horizontal="center" vertical="center"/>
      <protection hidden="1"/>
    </xf>
    <xf numFmtId="0" fontId="15" fillId="34" borderId="17" xfId="0" applyFont="1" applyFill="1" applyBorder="1" applyAlignment="1" applyProtection="1">
      <alignment horizontal="center" vertical="center"/>
      <protection hidden="1"/>
    </xf>
    <xf numFmtId="0" fontId="15" fillId="34" borderId="22" xfId="0" applyFont="1" applyFill="1" applyBorder="1" applyAlignment="1" applyProtection="1">
      <alignment horizontal="center" vertical="center"/>
      <protection hidden="1"/>
    </xf>
    <xf numFmtId="0" fontId="4" fillId="34" borderId="23" xfId="0" applyFont="1" applyFill="1" applyBorder="1" applyAlignment="1" applyProtection="1">
      <alignment horizontal="center" vertical="center"/>
      <protection hidden="1"/>
    </xf>
    <xf numFmtId="0" fontId="15" fillId="34" borderId="24" xfId="0" applyFont="1" applyFill="1" applyBorder="1" applyAlignment="1" applyProtection="1">
      <alignment horizontal="center" vertical="center"/>
      <protection hidden="1"/>
    </xf>
    <xf numFmtId="0" fontId="4" fillId="34" borderId="25" xfId="0" applyFont="1" applyFill="1" applyBorder="1" applyAlignment="1" applyProtection="1">
      <alignment horizontal="center" vertical="center"/>
      <protection hidden="1"/>
    </xf>
    <xf numFmtId="0" fontId="15" fillId="34" borderId="18" xfId="0" applyFont="1" applyFill="1" applyBorder="1" applyAlignment="1" applyProtection="1">
      <alignment horizontal="center" vertical="center"/>
      <protection hidden="1"/>
    </xf>
    <xf numFmtId="0" fontId="4" fillId="34" borderId="14" xfId="0" applyFont="1" applyFill="1" applyBorder="1" applyAlignment="1" applyProtection="1">
      <alignment horizontal="center" vertical="center"/>
      <protection hidden="1"/>
    </xf>
    <xf numFmtId="0" fontId="16" fillId="34" borderId="0" xfId="0" applyFont="1" applyFill="1" applyBorder="1" applyAlignment="1" applyProtection="1">
      <alignment horizontal="center" vertical="center"/>
      <protection hidden="1"/>
    </xf>
    <xf numFmtId="0" fontId="5" fillId="34" borderId="0" xfId="0" applyFont="1" applyFill="1" applyBorder="1" applyAlignment="1" applyProtection="1">
      <alignment horizontal="center" vertical="center"/>
      <protection hidden="1"/>
    </xf>
    <xf numFmtId="0" fontId="0" fillId="34" borderId="18" xfId="0" applyFont="1" applyFill="1" applyBorder="1" applyAlignment="1">
      <alignment horizontal="center"/>
    </xf>
    <xf numFmtId="0" fontId="0" fillId="34" borderId="20" xfId="0" applyFont="1" applyFill="1" applyBorder="1" applyAlignment="1">
      <alignment horizontal="center"/>
    </xf>
    <xf numFmtId="0" fontId="0" fillId="34" borderId="19" xfId="0" applyFont="1" applyFill="1" applyBorder="1" applyAlignment="1">
      <alignment horizontal="center"/>
    </xf>
    <xf numFmtId="0" fontId="0" fillId="34" borderId="14" xfId="0" applyFont="1" applyFill="1" applyBorder="1" applyAlignment="1">
      <alignment horizontal="center"/>
    </xf>
    <xf numFmtId="0" fontId="0" fillId="34" borderId="26" xfId="0" applyFill="1" applyBorder="1" applyAlignment="1">
      <alignment horizontal="center"/>
    </xf>
    <xf numFmtId="0" fontId="0" fillId="34" borderId="19" xfId="0" applyFill="1" applyBorder="1" applyAlignment="1">
      <alignment horizontal="center"/>
    </xf>
    <xf numFmtId="0" fontId="0" fillId="34" borderId="20" xfId="0" applyFill="1" applyBorder="1" applyAlignment="1">
      <alignment horizontal="center"/>
    </xf>
    <xf numFmtId="0" fontId="4" fillId="34" borderId="20" xfId="0" applyFont="1" applyFill="1" applyBorder="1" applyAlignment="1">
      <alignment horizontal="center"/>
    </xf>
    <xf numFmtId="0" fontId="4" fillId="34" borderId="21" xfId="0" applyFont="1" applyFill="1" applyBorder="1" applyAlignment="1">
      <alignment horizontal="center"/>
    </xf>
    <xf numFmtId="0" fontId="4" fillId="34" borderId="27" xfId="0" applyFont="1" applyFill="1" applyBorder="1" applyAlignment="1">
      <alignment horizontal="center" vertical="center"/>
    </xf>
    <xf numFmtId="1" fontId="4" fillId="34" borderId="28" xfId="0" applyNumberFormat="1" applyFont="1" applyFill="1" applyBorder="1" applyAlignment="1">
      <alignment horizontal="center" vertical="center"/>
    </xf>
    <xf numFmtId="1" fontId="12" fillId="34" borderId="11" xfId="0" applyNumberFormat="1" applyFont="1" applyFill="1" applyBorder="1" applyAlignment="1">
      <alignment horizontal="center" vertical="center"/>
    </xf>
    <xf numFmtId="0" fontId="12" fillId="34" borderId="11" xfId="0" applyFont="1" applyFill="1" applyBorder="1" applyAlignment="1">
      <alignment horizontal="center" vertical="center"/>
    </xf>
    <xf numFmtId="164" fontId="0" fillId="34" borderId="29" xfId="0" applyNumberFormat="1" applyFont="1" applyFill="1" applyBorder="1" applyAlignment="1">
      <alignment horizontal="center" vertical="center" wrapText="1"/>
    </xf>
    <xf numFmtId="1" fontId="0" fillId="34" borderId="11" xfId="0" applyNumberFormat="1" applyFont="1" applyFill="1" applyBorder="1" applyAlignment="1">
      <alignment horizontal="center" vertical="center" wrapText="1"/>
    </xf>
    <xf numFmtId="1" fontId="13" fillId="34" borderId="11" xfId="0" applyNumberFormat="1" applyFont="1" applyFill="1" applyBorder="1" applyAlignment="1">
      <alignment horizontal="center" vertical="center" wrapText="1"/>
    </xf>
    <xf numFmtId="1" fontId="0" fillId="34" borderId="11" xfId="0" applyNumberFormat="1" applyFont="1" applyFill="1" applyBorder="1" applyAlignment="1">
      <alignment horizontal="center" vertical="center"/>
    </xf>
    <xf numFmtId="1" fontId="0" fillId="34" borderId="30" xfId="0" applyNumberFormat="1" applyFont="1" applyFill="1" applyBorder="1" applyAlignment="1">
      <alignment horizontal="center" vertical="center"/>
    </xf>
    <xf numFmtId="1" fontId="0" fillId="34" borderId="31" xfId="0" applyNumberFormat="1" applyFont="1" applyFill="1" applyBorder="1" applyAlignment="1">
      <alignment horizontal="center" vertical="center" wrapText="1"/>
    </xf>
    <xf numFmtId="0" fontId="15" fillId="34" borderId="27" xfId="0" applyFont="1" applyFill="1" applyBorder="1" applyAlignment="1" applyProtection="1">
      <alignment horizontal="center" vertical="center"/>
      <protection hidden="1"/>
    </xf>
    <xf numFmtId="0" fontId="4" fillId="34" borderId="31" xfId="0" applyFont="1" applyFill="1" applyBorder="1" applyAlignment="1" applyProtection="1">
      <alignment horizontal="center" vertical="center"/>
      <protection hidden="1"/>
    </xf>
    <xf numFmtId="0" fontId="15" fillId="34" borderId="32" xfId="0" applyFont="1" applyFill="1" applyBorder="1" applyAlignment="1" applyProtection="1">
      <alignment horizontal="center" vertical="center"/>
      <protection hidden="1"/>
    </xf>
    <xf numFmtId="0" fontId="4" fillId="34" borderId="33" xfId="0" applyFont="1" applyFill="1" applyBorder="1" applyAlignment="1" applyProtection="1">
      <alignment horizontal="center" vertical="center"/>
      <protection hidden="1"/>
    </xf>
    <xf numFmtId="0" fontId="15" fillId="34" borderId="34" xfId="0" applyFont="1" applyFill="1" applyBorder="1" applyAlignment="1" applyProtection="1">
      <alignment horizontal="center" vertical="center"/>
      <protection hidden="1"/>
    </xf>
    <xf numFmtId="0" fontId="4" fillId="34" borderId="35" xfId="0" applyFont="1" applyFill="1" applyBorder="1" applyAlignment="1" applyProtection="1">
      <alignment horizontal="center" vertical="center"/>
      <protection hidden="1"/>
    </xf>
    <xf numFmtId="0" fontId="15" fillId="34" borderId="36" xfId="0" applyFont="1" applyFill="1" applyBorder="1" applyAlignment="1" applyProtection="1">
      <alignment horizontal="center" vertical="center"/>
      <protection hidden="1"/>
    </xf>
    <xf numFmtId="0" fontId="0" fillId="34" borderId="37" xfId="0" applyFont="1" applyFill="1" applyBorder="1" applyAlignment="1">
      <alignment horizontal="center"/>
    </xf>
    <xf numFmtId="0" fontId="0" fillId="34" borderId="29" xfId="0" applyFont="1" applyFill="1" applyBorder="1" applyAlignment="1">
      <alignment horizontal="center"/>
    </xf>
    <xf numFmtId="0" fontId="0" fillId="34" borderId="11" xfId="0" applyFont="1" applyFill="1" applyBorder="1" applyAlignment="1">
      <alignment horizontal="center"/>
    </xf>
    <xf numFmtId="0" fontId="0" fillId="34" borderId="31" xfId="0" applyFont="1" applyFill="1" applyBorder="1" applyAlignment="1">
      <alignment horizontal="center"/>
    </xf>
    <xf numFmtId="0" fontId="0" fillId="34" borderId="27" xfId="0" applyFill="1" applyBorder="1" applyAlignment="1">
      <alignment horizontal="center"/>
    </xf>
    <xf numFmtId="0" fontId="0" fillId="34" borderId="11" xfId="0" applyFill="1" applyBorder="1" applyAlignment="1">
      <alignment horizontal="center"/>
    </xf>
    <xf numFmtId="0" fontId="0" fillId="34" borderId="29" xfId="0" applyFill="1" applyBorder="1" applyAlignment="1">
      <alignment horizontal="center"/>
    </xf>
    <xf numFmtId="0" fontId="4" fillId="34" borderId="29" xfId="0" applyFont="1" applyFill="1" applyBorder="1" applyAlignment="1">
      <alignment horizontal="center"/>
    </xf>
    <xf numFmtId="0" fontId="4" fillId="34" borderId="38" xfId="0" applyFont="1" applyFill="1" applyBorder="1" applyAlignment="1">
      <alignment horizontal="center"/>
    </xf>
    <xf numFmtId="1" fontId="4" fillId="34" borderId="11" xfId="0" applyNumberFormat="1" applyFont="1" applyFill="1" applyBorder="1" applyAlignment="1">
      <alignment horizontal="center" vertical="center"/>
    </xf>
    <xf numFmtId="0" fontId="15" fillId="34" borderId="39" xfId="0" applyFont="1" applyFill="1" applyBorder="1" applyAlignment="1" applyProtection="1">
      <alignment horizontal="center" vertical="center"/>
      <protection hidden="1"/>
    </xf>
    <xf numFmtId="0" fontId="15" fillId="34" borderId="40" xfId="0" applyFont="1" applyFill="1" applyBorder="1" applyAlignment="1" applyProtection="1">
      <alignment horizontal="center" vertical="center"/>
      <protection hidden="1"/>
    </xf>
    <xf numFmtId="0" fontId="10" fillId="35" borderId="41" xfId="0" applyFont="1" applyFill="1" applyBorder="1" applyAlignment="1">
      <alignment horizontal="center" vertical="center"/>
    </xf>
    <xf numFmtId="0" fontId="12" fillId="34" borderId="0" xfId="0" applyFont="1" applyFill="1" applyBorder="1" applyAlignment="1">
      <alignment horizontal="left" vertical="center"/>
    </xf>
    <xf numFmtId="0" fontId="18" fillId="34" borderId="0" xfId="0" applyFont="1" applyFill="1" applyBorder="1" applyAlignment="1">
      <alignment vertical="center" wrapText="1"/>
    </xf>
    <xf numFmtId="1" fontId="4" fillId="34" borderId="0" xfId="0" applyNumberFormat="1" applyFont="1" applyFill="1" applyBorder="1" applyAlignment="1">
      <alignment horizontal="center" vertical="center"/>
    </xf>
    <xf numFmtId="1" fontId="12" fillId="34" borderId="0" xfId="0" applyNumberFormat="1" applyFont="1" applyFill="1" applyBorder="1" applyAlignment="1">
      <alignment horizontal="center" vertical="center"/>
    </xf>
    <xf numFmtId="1" fontId="0" fillId="35" borderId="0" xfId="0" applyNumberFormat="1" applyFont="1" applyFill="1" applyBorder="1" applyAlignment="1">
      <alignment horizontal="center" vertical="center" wrapText="1"/>
    </xf>
    <xf numFmtId="164" fontId="0" fillId="34" borderId="0" xfId="0" applyNumberFormat="1" applyFont="1" applyFill="1" applyBorder="1" applyAlignment="1">
      <alignment horizontal="center" vertical="center" wrapText="1"/>
    </xf>
    <xf numFmtId="1" fontId="0" fillId="34" borderId="0" xfId="0" applyNumberFormat="1" applyFont="1" applyFill="1" applyBorder="1" applyAlignment="1">
      <alignment horizontal="center" vertical="center" wrapText="1"/>
    </xf>
    <xf numFmtId="1" fontId="13" fillId="34" borderId="0" xfId="0" applyNumberFormat="1" applyFont="1" applyFill="1" applyBorder="1" applyAlignment="1">
      <alignment horizontal="center" vertical="center" wrapText="1"/>
    </xf>
    <xf numFmtId="0" fontId="0" fillId="34" borderId="0" xfId="0" applyFont="1" applyFill="1" applyBorder="1" applyAlignment="1">
      <alignment horizontal="center" vertical="center"/>
    </xf>
    <xf numFmtId="1" fontId="0" fillId="34" borderId="0" xfId="0" applyNumberFormat="1" applyFont="1" applyFill="1" applyBorder="1" applyAlignment="1">
      <alignment horizontal="center" vertical="center"/>
    </xf>
    <xf numFmtId="1" fontId="0" fillId="34" borderId="0" xfId="0" applyNumberFormat="1" applyFont="1" applyFill="1" applyBorder="1" applyAlignment="1">
      <alignment horizontal="center" vertical="center"/>
    </xf>
    <xf numFmtId="0" fontId="15" fillId="34" borderId="0" xfId="0" applyFont="1" applyFill="1" applyBorder="1" applyAlignment="1" applyProtection="1">
      <alignment horizontal="center" vertical="center"/>
      <protection hidden="1"/>
    </xf>
    <xf numFmtId="0" fontId="4" fillId="34" borderId="0" xfId="0" applyFont="1" applyFill="1" applyBorder="1" applyAlignment="1" applyProtection="1">
      <alignment horizontal="center" vertical="center"/>
      <protection hidden="1"/>
    </xf>
    <xf numFmtId="0" fontId="17" fillId="34" borderId="0" xfId="0" applyFont="1" applyFill="1" applyBorder="1" applyAlignment="1">
      <alignment horizontal="center"/>
    </xf>
    <xf numFmtId="0" fontId="0" fillId="34" borderId="0" xfId="0" applyFill="1" applyBorder="1" applyAlignment="1">
      <alignment horizontal="center"/>
    </xf>
    <xf numFmtId="0" fontId="4" fillId="34" borderId="0" xfId="0" applyFont="1" applyFill="1" applyBorder="1" applyAlignment="1">
      <alignment horizontal="center"/>
    </xf>
    <xf numFmtId="0" fontId="0" fillId="34" borderId="0" xfId="0" applyFont="1" applyFill="1" applyBorder="1" applyAlignment="1">
      <alignment horizontal="center"/>
    </xf>
    <xf numFmtId="0" fontId="10" fillId="35" borderId="42" xfId="0" applyFont="1" applyFill="1" applyBorder="1" applyAlignment="1">
      <alignment horizontal="center" vertical="center"/>
    </xf>
    <xf numFmtId="0" fontId="19" fillId="34" borderId="0" xfId="0" applyFont="1" applyFill="1" applyBorder="1" applyAlignment="1">
      <alignment vertical="center" wrapText="1"/>
    </xf>
    <xf numFmtId="1" fontId="20" fillId="34" borderId="0" xfId="0" applyNumberFormat="1" applyFont="1" applyFill="1" applyBorder="1" applyAlignment="1">
      <alignment horizontal="center" vertical="center"/>
    </xf>
    <xf numFmtId="1" fontId="17" fillId="34" borderId="0" xfId="0" applyNumberFormat="1" applyFont="1" applyFill="1" applyBorder="1" applyAlignment="1">
      <alignment horizontal="center" vertical="center" wrapText="1"/>
    </xf>
    <xf numFmtId="0" fontId="21" fillId="34" borderId="0" xfId="0" applyFont="1" applyFill="1" applyBorder="1" applyAlignment="1" applyProtection="1">
      <alignment horizontal="center" vertical="center"/>
      <protection hidden="1"/>
    </xf>
    <xf numFmtId="0" fontId="4" fillId="35" borderId="42" xfId="0" applyFont="1" applyFill="1" applyBorder="1" applyAlignment="1">
      <alignment horizontal="center" vertical="center"/>
    </xf>
    <xf numFmtId="0" fontId="0" fillId="34" borderId="0" xfId="0" applyFont="1" applyFill="1" applyAlignment="1">
      <alignment horizontal="left"/>
    </xf>
    <xf numFmtId="0" fontId="4" fillId="34" borderId="0" xfId="0" applyFont="1" applyFill="1" applyBorder="1" applyAlignment="1">
      <alignment horizontal="center"/>
    </xf>
    <xf numFmtId="1" fontId="22" fillId="34" borderId="0" xfId="0" applyNumberFormat="1" applyFont="1" applyFill="1" applyBorder="1" applyAlignment="1">
      <alignment horizontal="center"/>
    </xf>
    <xf numFmtId="1" fontId="4" fillId="34" borderId="0" xfId="0" applyNumberFormat="1" applyFont="1" applyFill="1" applyBorder="1" applyAlignment="1">
      <alignment horizontal="center"/>
    </xf>
    <xf numFmtId="0" fontId="11" fillId="34" borderId="0" xfId="0" applyFont="1" applyFill="1" applyBorder="1" applyAlignment="1">
      <alignment horizontal="center"/>
    </xf>
    <xf numFmtId="0" fontId="0" fillId="34" borderId="0" xfId="0" applyFont="1" applyFill="1" applyBorder="1" applyAlignment="1">
      <alignment/>
    </xf>
    <xf numFmtId="0" fontId="5" fillId="0" borderId="0" xfId="0" applyFont="1" applyAlignment="1">
      <alignment/>
    </xf>
    <xf numFmtId="0" fontId="0" fillId="34" borderId="0" xfId="0" applyFill="1" applyAlignment="1">
      <alignment horizontal="center"/>
    </xf>
    <xf numFmtId="0" fontId="14" fillId="37" borderId="20" xfId="0" applyFont="1" applyFill="1" applyBorder="1" applyAlignment="1">
      <alignment horizontal="center" vertical="center"/>
    </xf>
    <xf numFmtId="0" fontId="14" fillId="37" borderId="29" xfId="0" applyFont="1" applyFill="1" applyBorder="1" applyAlignment="1">
      <alignment horizontal="center" vertical="center"/>
    </xf>
    <xf numFmtId="0" fontId="12" fillId="34" borderId="42" xfId="62" applyFont="1" applyFill="1" applyBorder="1" applyAlignment="1">
      <alignment horizontal="center" vertical="center"/>
      <protection/>
    </xf>
    <xf numFmtId="0" fontId="12" fillId="34" borderId="42" xfId="0" applyFont="1" applyFill="1" applyBorder="1" applyAlignment="1">
      <alignment horizontal="center" vertical="center"/>
    </xf>
    <xf numFmtId="0" fontId="12" fillId="34" borderId="43" xfId="0" applyFont="1" applyFill="1" applyBorder="1" applyAlignment="1">
      <alignment horizontal="left" vertical="center"/>
    </xf>
    <xf numFmtId="0" fontId="12" fillId="34" borderId="44" xfId="0" applyFont="1" applyFill="1" applyBorder="1" applyAlignment="1">
      <alignment horizontal="left" vertical="center"/>
    </xf>
    <xf numFmtId="0" fontId="12" fillId="34" borderId="45" xfId="0" applyFont="1" applyFill="1" applyBorder="1" applyAlignment="1">
      <alignment vertical="center"/>
    </xf>
    <xf numFmtId="0" fontId="12" fillId="34" borderId="10" xfId="0" applyFont="1" applyFill="1" applyBorder="1" applyAlignment="1">
      <alignment vertical="center"/>
    </xf>
    <xf numFmtId="0" fontId="0" fillId="34" borderId="10" xfId="0" applyFont="1" applyFill="1" applyBorder="1" applyAlignment="1">
      <alignment vertical="center"/>
    </xf>
    <xf numFmtId="0" fontId="6" fillId="34" borderId="0" xfId="0" applyFont="1" applyFill="1" applyAlignment="1">
      <alignment horizontal="center"/>
    </xf>
    <xf numFmtId="0" fontId="12" fillId="34" borderId="46" xfId="0" applyFont="1" applyFill="1" applyBorder="1" applyAlignment="1">
      <alignment horizontal="center" vertical="center"/>
    </xf>
    <xf numFmtId="0" fontId="12" fillId="34" borderId="47" xfId="0" applyFont="1" applyFill="1" applyBorder="1" applyAlignment="1">
      <alignment horizontal="center" vertical="center"/>
    </xf>
    <xf numFmtId="0" fontId="12" fillId="34" borderId="0" xfId="0" applyFont="1" applyFill="1" applyBorder="1" applyAlignment="1">
      <alignment horizontal="center" vertical="center"/>
    </xf>
    <xf numFmtId="0" fontId="17" fillId="34" borderId="0" xfId="0" applyFont="1" applyFill="1" applyBorder="1" applyAlignment="1">
      <alignment horizontal="center" vertical="center"/>
    </xf>
    <xf numFmtId="0" fontId="0" fillId="0" borderId="0" xfId="0" applyAlignment="1">
      <alignment horizontal="center"/>
    </xf>
    <xf numFmtId="0" fontId="15" fillId="38" borderId="0" xfId="58" applyFont="1" applyFill="1" applyAlignment="1">
      <alignment horizontal="center" vertical="center"/>
      <protection/>
    </xf>
    <xf numFmtId="0" fontId="0" fillId="0" borderId="0" xfId="58" applyAlignment="1">
      <alignment vertical="center"/>
      <protection/>
    </xf>
    <xf numFmtId="0" fontId="23" fillId="38" borderId="0" xfId="58" applyFont="1" applyFill="1" applyBorder="1" applyAlignment="1">
      <alignment horizontal="right" vertical="center"/>
      <protection/>
    </xf>
    <xf numFmtId="0" fontId="0" fillId="39" borderId="0" xfId="58" applyFill="1" applyBorder="1" applyAlignment="1">
      <alignment vertical="center"/>
      <protection/>
    </xf>
    <xf numFmtId="0" fontId="89" fillId="39" borderId="0" xfId="58" applyFont="1" applyFill="1" applyBorder="1" applyAlignment="1">
      <alignment horizontal="center" vertical="center"/>
      <protection/>
    </xf>
    <xf numFmtId="0" fontId="0" fillId="0" borderId="0" xfId="58" applyBorder="1" applyAlignment="1">
      <alignment vertical="center"/>
      <protection/>
    </xf>
    <xf numFmtId="0" fontId="90" fillId="38" borderId="0" xfId="58" applyFont="1" applyFill="1" applyBorder="1" applyAlignment="1">
      <alignment horizontal="center" vertical="center" wrapText="1"/>
      <protection/>
    </xf>
    <xf numFmtId="0" fontId="91" fillId="40" borderId="0" xfId="58" applyFont="1" applyFill="1" applyBorder="1" applyAlignment="1">
      <alignment horizontal="left" vertical="center" wrapText="1"/>
      <protection/>
    </xf>
    <xf numFmtId="0" fontId="92" fillId="40" borderId="48" xfId="58" applyFont="1" applyFill="1" applyBorder="1" applyAlignment="1">
      <alignment horizontal="center" vertical="center" wrapText="1"/>
      <protection/>
    </xf>
    <xf numFmtId="0" fontId="21" fillId="38" borderId="42" xfId="61" applyFont="1" applyFill="1" applyBorder="1" applyAlignment="1">
      <alignment horizontal="center" vertical="center"/>
      <protection/>
    </xf>
    <xf numFmtId="49" fontId="25" fillId="38" borderId="49" xfId="58" applyNumberFormat="1" applyFont="1" applyFill="1" applyBorder="1" applyAlignment="1">
      <alignment horizontal="center" vertical="center"/>
      <protection/>
    </xf>
    <xf numFmtId="0" fontId="93" fillId="38" borderId="50" xfId="58" applyFont="1" applyFill="1" applyBorder="1" applyAlignment="1">
      <alignment horizontal="center" vertical="center"/>
      <protection/>
    </xf>
    <xf numFmtId="49" fontId="13" fillId="0" borderId="49" xfId="58" applyNumberFormat="1" applyFont="1" applyBorder="1" applyAlignment="1">
      <alignment horizontal="center" vertical="center"/>
      <protection/>
    </xf>
    <xf numFmtId="0" fontId="13" fillId="36" borderId="51" xfId="58" applyFont="1" applyFill="1" applyBorder="1" applyAlignment="1">
      <alignment horizontal="center" vertical="center"/>
      <protection/>
    </xf>
    <xf numFmtId="49" fontId="13" fillId="38" borderId="49" xfId="58" applyNumberFormat="1" applyFont="1" applyFill="1" applyBorder="1" applyAlignment="1">
      <alignment horizontal="center" vertical="center"/>
      <protection/>
    </xf>
    <xf numFmtId="0" fontId="13" fillId="38" borderId="51" xfId="58" applyFont="1" applyFill="1" applyBorder="1" applyAlignment="1">
      <alignment horizontal="center" vertical="center"/>
      <protection/>
    </xf>
    <xf numFmtId="0" fontId="13" fillId="38" borderId="50" xfId="58" applyFont="1" applyFill="1" applyBorder="1" applyAlignment="1">
      <alignment horizontal="center" vertical="center"/>
      <protection/>
    </xf>
    <xf numFmtId="49" fontId="27" fillId="0" borderId="49" xfId="58" applyNumberFormat="1" applyFont="1" applyBorder="1" applyAlignment="1">
      <alignment horizontal="center" vertical="center"/>
      <protection/>
    </xf>
    <xf numFmtId="49" fontId="25" fillId="39" borderId="49" xfId="58" applyNumberFormat="1" applyFont="1" applyFill="1" applyBorder="1" applyAlignment="1">
      <alignment horizontal="center" vertical="center"/>
      <protection/>
    </xf>
    <xf numFmtId="49" fontId="94" fillId="39" borderId="42" xfId="58" applyNumberFormat="1" applyFont="1" applyFill="1" applyBorder="1" applyAlignment="1">
      <alignment horizontal="center" vertical="center"/>
      <protection/>
    </xf>
    <xf numFmtId="49" fontId="13" fillId="0" borderId="52" xfId="58" applyNumberFormat="1" applyFont="1" applyBorder="1" applyAlignment="1">
      <alignment horizontal="center" vertical="center"/>
      <protection/>
    </xf>
    <xf numFmtId="49" fontId="26" fillId="38" borderId="49" xfId="58" applyNumberFormat="1" applyFont="1" applyFill="1" applyBorder="1" applyAlignment="1">
      <alignment horizontal="center" vertical="center"/>
      <protection/>
    </xf>
    <xf numFmtId="0" fontId="26" fillId="38" borderId="51" xfId="58" applyFont="1" applyFill="1" applyBorder="1" applyAlignment="1">
      <alignment horizontal="center" vertical="center"/>
      <protection/>
    </xf>
    <xf numFmtId="49" fontId="27" fillId="38" borderId="52" xfId="58" applyNumberFormat="1" applyFont="1" applyFill="1" applyBorder="1" applyAlignment="1">
      <alignment horizontal="center" vertical="center"/>
      <protection/>
    </xf>
    <xf numFmtId="49" fontId="13" fillId="38" borderId="52" xfId="58" applyNumberFormat="1" applyFont="1" applyFill="1" applyBorder="1" applyAlignment="1">
      <alignment horizontal="center" vertical="center"/>
      <protection/>
    </xf>
    <xf numFmtId="0" fontId="13" fillId="38" borderId="53" xfId="58" applyFont="1" applyFill="1" applyBorder="1" applyAlignment="1">
      <alignment horizontal="center" vertical="center"/>
      <protection/>
    </xf>
    <xf numFmtId="0" fontId="13" fillId="36" borderId="53" xfId="58" applyFont="1" applyFill="1" applyBorder="1" applyAlignment="1">
      <alignment horizontal="center" vertical="center"/>
      <protection/>
    </xf>
    <xf numFmtId="49" fontId="13" fillId="39" borderId="49" xfId="58" applyNumberFormat="1" applyFont="1" applyFill="1" applyBorder="1" applyAlignment="1">
      <alignment horizontal="center" vertical="center"/>
      <protection/>
    </xf>
    <xf numFmtId="0" fontId="13" fillId="36" borderId="50" xfId="58" applyFont="1" applyFill="1" applyBorder="1" applyAlignment="1">
      <alignment horizontal="center" vertical="center"/>
      <protection/>
    </xf>
    <xf numFmtId="0" fontId="21" fillId="37" borderId="42" xfId="65" applyFont="1" applyFill="1" applyBorder="1" applyAlignment="1">
      <alignment horizontal="center" vertical="center"/>
      <protection/>
    </xf>
    <xf numFmtId="49" fontId="94" fillId="38" borderId="42" xfId="58" applyNumberFormat="1" applyFont="1" applyFill="1" applyBorder="1" applyAlignment="1">
      <alignment horizontal="center" vertical="center"/>
      <protection/>
    </xf>
    <xf numFmtId="49" fontId="26" fillId="38" borderId="52" xfId="58" applyNumberFormat="1" applyFont="1" applyFill="1" applyBorder="1" applyAlignment="1">
      <alignment horizontal="center" vertical="center"/>
      <protection/>
    </xf>
    <xf numFmtId="0" fontId="26" fillId="38" borderId="53" xfId="58" applyFont="1" applyFill="1" applyBorder="1" applyAlignment="1">
      <alignment horizontal="center" vertical="center"/>
      <protection/>
    </xf>
    <xf numFmtId="0" fontId="26" fillId="38" borderId="50" xfId="58" applyFont="1" applyFill="1" applyBorder="1" applyAlignment="1">
      <alignment horizontal="center" vertical="center"/>
      <protection/>
    </xf>
    <xf numFmtId="0" fontId="26" fillId="38" borderId="54" xfId="58" applyFont="1" applyFill="1" applyBorder="1" applyAlignment="1">
      <alignment horizontal="center" vertical="center"/>
      <protection/>
    </xf>
    <xf numFmtId="0" fontId="13" fillId="38" borderId="54" xfId="58" applyFont="1" applyFill="1" applyBorder="1" applyAlignment="1">
      <alignment horizontal="center" vertical="center"/>
      <protection/>
    </xf>
    <xf numFmtId="0" fontId="24" fillId="39" borderId="42" xfId="56" applyFont="1" applyFill="1" applyBorder="1" applyAlignment="1">
      <alignment horizontal="center" vertical="center"/>
      <protection/>
    </xf>
    <xf numFmtId="49" fontId="25" fillId="38" borderId="52" xfId="58" applyNumberFormat="1" applyFont="1" applyFill="1" applyBorder="1" applyAlignment="1">
      <alignment horizontal="center" vertical="center"/>
      <protection/>
    </xf>
    <xf numFmtId="0" fontId="93" fillId="38" borderId="53" xfId="58" applyFont="1" applyFill="1" applyBorder="1" applyAlignment="1">
      <alignment horizontal="center" vertical="center"/>
      <protection/>
    </xf>
    <xf numFmtId="0" fontId="27" fillId="38" borderId="53" xfId="58" applyFont="1" applyFill="1" applyBorder="1" applyAlignment="1">
      <alignment horizontal="center" vertical="center"/>
      <protection/>
    </xf>
    <xf numFmtId="49" fontId="27" fillId="38" borderId="49" xfId="58" applyNumberFormat="1" applyFont="1" applyFill="1" applyBorder="1" applyAlignment="1">
      <alignment horizontal="center" vertical="center"/>
      <protection/>
    </xf>
    <xf numFmtId="0" fontId="27" fillId="38" borderId="51" xfId="58" applyFont="1" applyFill="1" applyBorder="1" applyAlignment="1">
      <alignment horizontal="center" vertical="center"/>
      <protection/>
    </xf>
    <xf numFmtId="0" fontId="21" fillId="38" borderId="42" xfId="65" applyFont="1" applyFill="1" applyBorder="1" applyAlignment="1">
      <alignment horizontal="center" vertical="center"/>
      <protection/>
    </xf>
    <xf numFmtId="0" fontId="94" fillId="0" borderId="0" xfId="58" applyFont="1" applyAlignment="1">
      <alignment vertical="center"/>
      <protection/>
    </xf>
    <xf numFmtId="0" fontId="27" fillId="38" borderId="50" xfId="58" applyFont="1" applyFill="1" applyBorder="1" applyAlignment="1">
      <alignment horizontal="center" vertical="center"/>
      <protection/>
    </xf>
    <xf numFmtId="0" fontId="93" fillId="38" borderId="51" xfId="58" applyFont="1" applyFill="1" applyBorder="1" applyAlignment="1">
      <alignment horizontal="center" vertical="center"/>
      <protection/>
    </xf>
    <xf numFmtId="0" fontId="14" fillId="0" borderId="0" xfId="58" applyFont="1" applyAlignment="1">
      <alignment vertical="center"/>
      <protection/>
    </xf>
    <xf numFmtId="0" fontId="28" fillId="0" borderId="0" xfId="58" applyFont="1" applyBorder="1" applyAlignment="1">
      <alignment vertical="center"/>
      <protection/>
    </xf>
    <xf numFmtId="0" fontId="91" fillId="40" borderId="55" xfId="58" applyFont="1" applyFill="1" applyBorder="1" applyAlignment="1">
      <alignment horizontal="center" vertical="center" wrapText="1"/>
      <protection/>
    </xf>
    <xf numFmtId="0" fontId="91" fillId="40" borderId="56" xfId="58" applyFont="1" applyFill="1" applyBorder="1" applyAlignment="1">
      <alignment horizontal="center" vertical="center" wrapText="1"/>
      <protection/>
    </xf>
    <xf numFmtId="0" fontId="4" fillId="39" borderId="49" xfId="58" applyFont="1" applyFill="1" applyBorder="1" applyAlignment="1">
      <alignment vertical="center"/>
      <protection/>
    </xf>
    <xf numFmtId="0" fontId="4" fillId="39" borderId="51" xfId="58" applyFont="1" applyFill="1" applyBorder="1" applyAlignment="1">
      <alignment vertical="center"/>
      <protection/>
    </xf>
    <xf numFmtId="0" fontId="4" fillId="39" borderId="50" xfId="58" applyFont="1" applyFill="1" applyBorder="1" applyAlignment="1">
      <alignment vertical="center"/>
      <protection/>
    </xf>
    <xf numFmtId="0" fontId="0" fillId="39" borderId="50" xfId="58" applyFill="1" applyBorder="1" applyAlignment="1">
      <alignment vertical="center"/>
      <protection/>
    </xf>
    <xf numFmtId="0" fontId="29" fillId="0" borderId="0" xfId="58" applyFont="1" applyFill="1" applyBorder="1" applyAlignment="1">
      <alignment horizontal="center" vertical="center"/>
      <protection/>
    </xf>
    <xf numFmtId="0" fontId="24" fillId="38" borderId="42" xfId="56" applyFont="1" applyFill="1" applyBorder="1" applyAlignment="1">
      <alignment horizontal="center" vertical="center"/>
      <protection/>
    </xf>
    <xf numFmtId="0" fontId="0" fillId="0" borderId="42" xfId="58" applyBorder="1" applyAlignment="1">
      <alignment horizontal="center" vertical="center"/>
      <protection/>
    </xf>
    <xf numFmtId="0" fontId="72" fillId="0" borderId="17" xfId="59" applyBorder="1">
      <alignment/>
      <protection/>
    </xf>
    <xf numFmtId="0" fontId="0" fillId="0" borderId="57" xfId="58" applyBorder="1" applyAlignment="1">
      <alignment vertical="center"/>
      <protection/>
    </xf>
    <xf numFmtId="0" fontId="0" fillId="0" borderId="15" xfId="58" applyBorder="1" applyAlignment="1">
      <alignment vertical="center"/>
      <protection/>
    </xf>
    <xf numFmtId="0" fontId="12" fillId="34" borderId="42" xfId="65" applyFont="1" applyFill="1" applyBorder="1" applyAlignment="1">
      <alignment horizontal="center" vertical="center"/>
      <protection/>
    </xf>
    <xf numFmtId="0" fontId="12" fillId="34" borderId="42" xfId="61" applyFont="1" applyFill="1" applyBorder="1" applyAlignment="1">
      <alignment horizontal="center" vertical="center"/>
      <protection/>
    </xf>
    <xf numFmtId="0" fontId="72" fillId="0" borderId="58" xfId="59" applyBorder="1">
      <alignment/>
      <protection/>
    </xf>
    <xf numFmtId="0" fontId="0" fillId="0" borderId="59" xfId="58" applyBorder="1" applyAlignment="1">
      <alignment vertical="center"/>
      <protection/>
    </xf>
    <xf numFmtId="0" fontId="12" fillId="37" borderId="42" xfId="65" applyFont="1" applyFill="1" applyBorder="1" applyAlignment="1">
      <alignment horizontal="center" vertical="center"/>
      <protection/>
    </xf>
    <xf numFmtId="0" fontId="72" fillId="0" borderId="52" xfId="59" applyBorder="1">
      <alignment/>
      <protection/>
    </xf>
    <xf numFmtId="0" fontId="0" fillId="0" borderId="53" xfId="58" applyBorder="1" applyAlignment="1">
      <alignment vertical="center"/>
      <protection/>
    </xf>
    <xf numFmtId="0" fontId="0" fillId="0" borderId="54" xfId="58" applyBorder="1" applyAlignment="1">
      <alignment vertical="center"/>
      <protection/>
    </xf>
    <xf numFmtId="0" fontId="0" fillId="37" borderId="42" xfId="58" applyFill="1" applyBorder="1" applyAlignment="1">
      <alignment horizontal="center" vertical="center"/>
      <protection/>
    </xf>
    <xf numFmtId="0" fontId="12" fillId="34" borderId="0" xfId="65" applyFont="1" applyFill="1" applyBorder="1" applyAlignment="1">
      <alignment horizontal="center" vertical="center"/>
      <protection/>
    </xf>
    <xf numFmtId="0" fontId="12" fillId="34" borderId="0" xfId="61" applyFont="1" applyFill="1" applyBorder="1" applyAlignment="1">
      <alignment horizontal="center" vertical="center"/>
      <protection/>
    </xf>
    <xf numFmtId="0" fontId="12" fillId="34" borderId="42" xfId="57" applyFont="1" applyFill="1" applyBorder="1" applyAlignment="1">
      <alignment horizontal="center" vertical="center"/>
      <protection/>
    </xf>
    <xf numFmtId="0" fontId="95" fillId="40" borderId="42" xfId="65" applyFont="1" applyFill="1" applyBorder="1" applyAlignment="1">
      <alignment horizontal="center" vertical="center"/>
      <protection/>
    </xf>
    <xf numFmtId="0" fontId="28" fillId="0" borderId="0" xfId="58" applyFont="1" applyAlignment="1">
      <alignment vertical="center"/>
      <protection/>
    </xf>
    <xf numFmtId="0" fontId="12" fillId="34" borderId="42" xfId="0" applyFont="1" applyFill="1" applyBorder="1" applyAlignment="1">
      <alignment horizontal="center" vertical="center"/>
    </xf>
    <xf numFmtId="0" fontId="95" fillId="40" borderId="42" xfId="58" applyFont="1" applyFill="1" applyBorder="1" applyAlignment="1">
      <alignment horizontal="center" vertical="center"/>
      <protection/>
    </xf>
    <xf numFmtId="0" fontId="12" fillId="34" borderId="42" xfId="64" applyFont="1" applyFill="1" applyBorder="1" applyAlignment="1">
      <alignment horizontal="center" vertical="center"/>
      <protection/>
    </xf>
    <xf numFmtId="0" fontId="12" fillId="38" borderId="42" xfId="65" applyFont="1" applyFill="1" applyBorder="1" applyAlignment="1">
      <alignment horizontal="center" vertical="center"/>
      <protection/>
    </xf>
    <xf numFmtId="0" fontId="12" fillId="34" borderId="42" xfId="56" applyFont="1" applyFill="1" applyBorder="1" applyAlignment="1">
      <alignment horizontal="center" vertical="center"/>
      <protection/>
    </xf>
    <xf numFmtId="0" fontId="0" fillId="0" borderId="0" xfId="58" applyAlignment="1">
      <alignment horizontal="center" vertical="center"/>
      <protection/>
    </xf>
    <xf numFmtId="0" fontId="14" fillId="38" borderId="50" xfId="58" applyFont="1" applyFill="1" applyBorder="1" applyAlignment="1">
      <alignment vertical="center"/>
      <protection/>
    </xf>
    <xf numFmtId="1" fontId="13" fillId="39" borderId="11" xfId="0" applyNumberFormat="1" applyFont="1" applyFill="1" applyBorder="1" applyAlignment="1">
      <alignment horizontal="center" vertical="center" wrapText="1"/>
    </xf>
    <xf numFmtId="0" fontId="13" fillId="38" borderId="42" xfId="58" applyFont="1" applyFill="1" applyBorder="1" applyAlignment="1">
      <alignment horizontal="center" vertical="center"/>
      <protection/>
    </xf>
    <xf numFmtId="0" fontId="0" fillId="17" borderId="0" xfId="60" applyFill="1" applyAlignment="1">
      <alignment horizontal="center"/>
      <protection/>
    </xf>
    <xf numFmtId="0" fontId="0" fillId="0" borderId="0" xfId="65">
      <alignment/>
      <protection/>
    </xf>
    <xf numFmtId="0" fontId="4" fillId="17" borderId="0" xfId="60" applyFont="1" applyFill="1" applyAlignment="1">
      <alignment horizontal="center" vertical="center"/>
      <protection/>
    </xf>
    <xf numFmtId="0" fontId="0" fillId="17" borderId="0" xfId="60" applyFill="1" applyAlignment="1">
      <alignment horizontal="left"/>
      <protection/>
    </xf>
    <xf numFmtId="0" fontId="0" fillId="17" borderId="0" xfId="60" applyFill="1" applyAlignment="1">
      <alignment horizontal="right"/>
      <protection/>
    </xf>
    <xf numFmtId="0" fontId="0" fillId="17" borderId="0" xfId="60" applyFill="1">
      <alignment/>
      <protection/>
    </xf>
    <xf numFmtId="0" fontId="0" fillId="0" borderId="0" xfId="58">
      <alignment/>
      <protection/>
    </xf>
    <xf numFmtId="0" fontId="96" fillId="17" borderId="0" xfId="60" applyFont="1" applyFill="1" applyAlignment="1">
      <alignment/>
      <protection/>
    </xf>
    <xf numFmtId="0" fontId="96" fillId="17" borderId="0" xfId="60" applyFont="1" applyFill="1" applyAlignment="1">
      <alignment horizontal="center"/>
      <protection/>
    </xf>
    <xf numFmtId="0" fontId="12" fillId="37" borderId="60" xfId="0" applyFont="1" applyFill="1" applyBorder="1" applyAlignment="1">
      <alignment horizontal="center" vertical="center"/>
    </xf>
    <xf numFmtId="0" fontId="12" fillId="34" borderId="20" xfId="0" applyFont="1" applyFill="1" applyBorder="1" applyAlignment="1">
      <alignment horizontal="left" vertical="center"/>
    </xf>
    <xf numFmtId="0" fontId="12" fillId="34" borderId="20" xfId="0" applyFont="1" applyFill="1" applyBorder="1" applyAlignment="1">
      <alignment vertical="center"/>
    </xf>
    <xf numFmtId="0" fontId="12" fillId="34" borderId="10" xfId="0" applyFont="1" applyFill="1" applyBorder="1" applyAlignment="1">
      <alignment horizontal="left" vertical="center"/>
    </xf>
    <xf numFmtId="0" fontId="12" fillId="34" borderId="11" xfId="0" applyFont="1" applyFill="1" applyBorder="1" applyAlignment="1">
      <alignment vertical="center"/>
    </xf>
    <xf numFmtId="0" fontId="12" fillId="34" borderId="11" xfId="0" applyFont="1" applyFill="1" applyBorder="1" applyAlignment="1">
      <alignment horizontal="left" vertical="center"/>
    </xf>
    <xf numFmtId="0" fontId="0" fillId="34" borderId="11" xfId="0" applyFont="1" applyFill="1" applyBorder="1" applyAlignment="1">
      <alignment vertical="center"/>
    </xf>
    <xf numFmtId="0" fontId="14" fillId="34" borderId="29" xfId="0" applyFont="1" applyFill="1" applyBorder="1" applyAlignment="1">
      <alignment horizontal="center" vertical="center"/>
    </xf>
    <xf numFmtId="0" fontId="12" fillId="34" borderId="0" xfId="0" applyFont="1" applyFill="1" applyBorder="1" applyAlignment="1">
      <alignment horizontal="left" vertical="center"/>
    </xf>
    <xf numFmtId="0" fontId="17" fillId="34" borderId="0" xfId="0" applyFont="1" applyFill="1" applyBorder="1" applyAlignment="1">
      <alignment horizontal="left" vertical="center"/>
    </xf>
    <xf numFmtId="49" fontId="27" fillId="0" borderId="52" xfId="58" applyNumberFormat="1" applyFont="1" applyBorder="1" applyAlignment="1">
      <alignment horizontal="center" vertical="center"/>
      <protection/>
    </xf>
    <xf numFmtId="49" fontId="13" fillId="39" borderId="52" xfId="58" applyNumberFormat="1" applyFont="1" applyFill="1" applyBorder="1" applyAlignment="1">
      <alignment horizontal="center" vertical="center"/>
      <protection/>
    </xf>
    <xf numFmtId="49" fontId="25" fillId="39" borderId="52" xfId="58" applyNumberFormat="1" applyFont="1" applyFill="1" applyBorder="1" applyAlignment="1">
      <alignment horizontal="center" vertical="center"/>
      <protection/>
    </xf>
    <xf numFmtId="0" fontId="13" fillId="36" borderId="54" xfId="58" applyFont="1" applyFill="1" applyBorder="1" applyAlignment="1">
      <alignment horizontal="center" vertical="center"/>
      <protection/>
    </xf>
    <xf numFmtId="0" fontId="93" fillId="38" borderId="54" xfId="58" applyFont="1" applyFill="1" applyBorder="1" applyAlignment="1">
      <alignment horizontal="center" vertical="center"/>
      <protection/>
    </xf>
    <xf numFmtId="1" fontId="13" fillId="39" borderId="19" xfId="0" applyNumberFormat="1" applyFont="1" applyFill="1" applyBorder="1" applyAlignment="1">
      <alignment horizontal="center" vertical="center" wrapText="1"/>
    </xf>
    <xf numFmtId="0" fontId="12" fillId="34" borderId="10" xfId="0" applyFont="1" applyFill="1" applyBorder="1" applyAlignment="1">
      <alignment horizontal="center" vertical="center"/>
    </xf>
    <xf numFmtId="0" fontId="12" fillId="37" borderId="11" xfId="0" applyFont="1" applyFill="1" applyBorder="1" applyAlignment="1">
      <alignment horizontal="center" vertical="center"/>
    </xf>
    <xf numFmtId="49" fontId="26" fillId="0" borderId="49" xfId="58" applyNumberFormat="1" applyFont="1" applyBorder="1" applyAlignment="1">
      <alignment horizontal="center" vertical="center"/>
      <protection/>
    </xf>
    <xf numFmtId="0" fontId="93" fillId="36" borderId="51" xfId="58" applyFont="1" applyFill="1" applyBorder="1" applyAlignment="1">
      <alignment horizontal="center" vertical="center"/>
      <protection/>
    </xf>
    <xf numFmtId="0" fontId="27" fillId="36" borderId="50" xfId="58" applyFont="1" applyFill="1" applyBorder="1" applyAlignment="1">
      <alignment horizontal="center" vertical="center"/>
      <protection/>
    </xf>
    <xf numFmtId="0" fontId="26" fillId="36" borderId="50" xfId="58" applyFont="1" applyFill="1" applyBorder="1" applyAlignment="1">
      <alignment horizontal="center" vertical="center"/>
      <protection/>
    </xf>
    <xf numFmtId="0" fontId="27" fillId="38" borderId="54" xfId="58" applyFont="1" applyFill="1" applyBorder="1" applyAlignment="1">
      <alignment horizontal="center" vertical="center"/>
      <protection/>
    </xf>
    <xf numFmtId="0" fontId="13" fillId="39" borderId="42" xfId="58" applyFont="1" applyFill="1" applyBorder="1" applyAlignment="1">
      <alignment horizontal="center" vertical="center"/>
      <protection/>
    </xf>
    <xf numFmtId="0" fontId="12" fillId="38" borderId="11" xfId="0" applyFont="1" applyFill="1" applyBorder="1" applyAlignment="1">
      <alignment horizontal="center" vertical="center"/>
    </xf>
    <xf numFmtId="0" fontId="30" fillId="0" borderId="0" xfId="60" applyFont="1">
      <alignment/>
      <protection/>
    </xf>
    <xf numFmtId="0" fontId="0" fillId="0" borderId="0" xfId="60">
      <alignment/>
      <protection/>
    </xf>
    <xf numFmtId="0" fontId="0" fillId="0" borderId="0" xfId="60" applyAlignment="1">
      <alignment horizontal="right"/>
      <protection/>
    </xf>
    <xf numFmtId="0" fontId="0" fillId="0" borderId="0" xfId="60" applyAlignment="1">
      <alignment horizontal="center"/>
      <protection/>
    </xf>
    <xf numFmtId="0" fontId="0" fillId="0" borderId="0" xfId="60" applyAlignment="1">
      <alignment horizontal="left"/>
      <protection/>
    </xf>
    <xf numFmtId="0" fontId="32" fillId="11" borderId="51" xfId="24" applyFont="1" applyBorder="1" applyAlignment="1">
      <alignment horizontal="center"/>
    </xf>
    <xf numFmtId="0" fontId="33" fillId="11" borderId="57" xfId="24" applyFont="1" applyBorder="1" applyAlignment="1">
      <alignment horizontal="center"/>
    </xf>
    <xf numFmtId="0" fontId="34" fillId="11" borderId="51" xfId="24" applyFont="1" applyBorder="1" applyAlignment="1">
      <alignment horizontal="center"/>
    </xf>
    <xf numFmtId="0" fontId="33" fillId="11" borderId="51" xfId="24" applyFont="1" applyBorder="1" applyAlignment="1">
      <alignment horizontal="center"/>
    </xf>
    <xf numFmtId="0" fontId="35" fillId="37" borderId="16" xfId="60" applyFont="1" applyFill="1" applyBorder="1" applyAlignment="1">
      <alignment horizontal="center" vertical="center"/>
      <protection/>
    </xf>
    <xf numFmtId="0" fontId="4" fillId="38" borderId="15" xfId="63" applyFont="1" applyFill="1" applyBorder="1" applyAlignment="1" applyProtection="1">
      <alignment horizontal="center" vertical="center"/>
      <protection locked="0"/>
    </xf>
    <xf numFmtId="0" fontId="36" fillId="41" borderId="57" xfId="60" applyFont="1" applyFill="1" applyBorder="1" applyAlignment="1">
      <alignment/>
      <protection/>
    </xf>
    <xf numFmtId="0" fontId="36" fillId="41" borderId="0" xfId="60" applyFont="1" applyFill="1" applyBorder="1" applyAlignment="1">
      <alignment horizontal="center"/>
      <protection/>
    </xf>
    <xf numFmtId="0" fontId="36" fillId="41" borderId="59" xfId="60" applyFont="1" applyFill="1" applyBorder="1" applyAlignment="1">
      <alignment horizontal="left"/>
      <protection/>
    </xf>
    <xf numFmtId="0" fontId="97" fillId="0" borderId="17" xfId="60" applyFont="1" applyBorder="1" applyAlignment="1">
      <alignment/>
      <protection/>
    </xf>
    <xf numFmtId="0" fontId="97" fillId="0" borderId="57" xfId="60" applyFont="1" applyBorder="1" applyAlignment="1">
      <alignment horizontal="center"/>
      <protection/>
    </xf>
    <xf numFmtId="0" fontId="97" fillId="0" borderId="15" xfId="60" applyFont="1" applyBorder="1" applyAlignment="1">
      <alignment horizontal="left"/>
      <protection/>
    </xf>
    <xf numFmtId="0" fontId="98" fillId="0" borderId="17" xfId="60" applyFont="1" applyBorder="1" applyAlignment="1">
      <alignment/>
      <protection/>
    </xf>
    <xf numFmtId="0" fontId="98" fillId="0" borderId="57" xfId="60" applyFont="1" applyBorder="1" applyAlignment="1">
      <alignment horizontal="center"/>
      <protection/>
    </xf>
    <xf numFmtId="0" fontId="98" fillId="0" borderId="57" xfId="60" applyFont="1" applyBorder="1" applyAlignment="1">
      <alignment horizontal="left"/>
      <protection/>
    </xf>
    <xf numFmtId="0" fontId="98" fillId="0" borderId="15" xfId="60" applyFont="1" applyBorder="1" applyAlignment="1">
      <alignment horizontal="left"/>
      <protection/>
    </xf>
    <xf numFmtId="0" fontId="37" fillId="0" borderId="17" xfId="60" applyFont="1" applyBorder="1" applyAlignment="1">
      <alignment/>
      <protection/>
    </xf>
    <xf numFmtId="0" fontId="37" fillId="0" borderId="57" xfId="60" applyFont="1" applyBorder="1" applyAlignment="1">
      <alignment horizontal="center"/>
      <protection/>
    </xf>
    <xf numFmtId="0" fontId="37" fillId="0" borderId="15" xfId="60" applyFont="1" applyBorder="1" applyAlignment="1">
      <alignment horizontal="left"/>
      <protection/>
    </xf>
    <xf numFmtId="0" fontId="99" fillId="0" borderId="57" xfId="60" applyFont="1" applyBorder="1" applyAlignment="1">
      <alignment horizontal="center"/>
      <protection/>
    </xf>
    <xf numFmtId="0" fontId="98" fillId="0" borderId="57" xfId="60" applyFont="1" applyBorder="1" applyAlignment="1">
      <alignment horizontal="right"/>
      <protection/>
    </xf>
    <xf numFmtId="0" fontId="97" fillId="0" borderId="58" xfId="60" applyFont="1" applyBorder="1" applyAlignment="1">
      <alignment horizontal="right"/>
      <protection/>
    </xf>
    <xf numFmtId="0" fontId="97" fillId="0" borderId="0" xfId="60" applyFont="1" applyBorder="1" applyAlignment="1">
      <alignment horizontal="center"/>
      <protection/>
    </xf>
    <xf numFmtId="0" fontId="97" fillId="0" borderId="59" xfId="60" applyFont="1" applyBorder="1" applyAlignment="1">
      <alignment horizontal="left"/>
      <protection/>
    </xf>
    <xf numFmtId="0" fontId="35" fillId="37" borderId="41" xfId="60" applyFont="1" applyFill="1" applyBorder="1" applyAlignment="1">
      <alignment horizontal="center" vertical="center"/>
      <protection/>
    </xf>
    <xf numFmtId="0" fontId="4" fillId="38" borderId="59" xfId="63" applyFont="1" applyFill="1" applyBorder="1" applyAlignment="1" applyProtection="1">
      <alignment horizontal="center" vertical="center"/>
      <protection locked="0"/>
    </xf>
    <xf numFmtId="0" fontId="36" fillId="41" borderId="53" xfId="60" applyFont="1" applyFill="1" applyBorder="1" applyAlignment="1">
      <alignment/>
      <protection/>
    </xf>
    <xf numFmtId="0" fontId="36" fillId="41" borderId="53" xfId="60" applyFont="1" applyFill="1" applyBorder="1" applyAlignment="1">
      <alignment horizontal="center"/>
      <protection/>
    </xf>
    <xf numFmtId="0" fontId="36" fillId="41" borderId="54" xfId="60" applyFont="1" applyFill="1" applyBorder="1" applyAlignment="1">
      <alignment horizontal="left"/>
      <protection/>
    </xf>
    <xf numFmtId="0" fontId="97" fillId="0" borderId="52" xfId="60" applyFont="1" applyBorder="1" applyAlignment="1">
      <alignment/>
      <protection/>
    </xf>
    <xf numFmtId="0" fontId="97" fillId="0" borderId="53" xfId="60" applyFont="1" applyBorder="1" applyAlignment="1">
      <alignment horizontal="center"/>
      <protection/>
    </xf>
    <xf numFmtId="0" fontId="97" fillId="0" borderId="54" xfId="60" applyFont="1" applyBorder="1" applyAlignment="1">
      <alignment horizontal="left"/>
      <protection/>
    </xf>
    <xf numFmtId="0" fontId="98" fillId="0" borderId="52" xfId="60" applyFont="1" applyBorder="1" applyAlignment="1">
      <alignment/>
      <protection/>
    </xf>
    <xf numFmtId="0" fontId="98" fillId="0" borderId="53" xfId="60" applyFont="1" applyBorder="1" applyAlignment="1">
      <alignment horizontal="center"/>
      <protection/>
    </xf>
    <xf numFmtId="0" fontId="98" fillId="0" borderId="53" xfId="60" applyFont="1" applyBorder="1" applyAlignment="1">
      <alignment horizontal="left"/>
      <protection/>
    </xf>
    <xf numFmtId="0" fontId="98" fillId="0" borderId="54" xfId="60" applyFont="1" applyBorder="1" applyAlignment="1">
      <alignment horizontal="left"/>
      <protection/>
    </xf>
    <xf numFmtId="0" fontId="37" fillId="0" borderId="52" xfId="60" applyFont="1" applyBorder="1" applyAlignment="1">
      <alignment/>
      <protection/>
    </xf>
    <xf numFmtId="0" fontId="37" fillId="0" borderId="53" xfId="60" applyFont="1" applyBorder="1" applyAlignment="1">
      <alignment horizontal="center"/>
      <protection/>
    </xf>
    <xf numFmtId="0" fontId="37" fillId="0" borderId="54" xfId="60" applyFont="1" applyBorder="1" applyAlignment="1">
      <alignment horizontal="left"/>
      <protection/>
    </xf>
    <xf numFmtId="0" fontId="98" fillId="0" borderId="53" xfId="60" applyFont="1" applyBorder="1" applyAlignment="1">
      <alignment horizontal="right"/>
      <protection/>
    </xf>
    <xf numFmtId="0" fontId="97" fillId="0" borderId="52" xfId="60" applyFont="1" applyBorder="1" applyAlignment="1">
      <alignment horizontal="right"/>
      <protection/>
    </xf>
    <xf numFmtId="0" fontId="4" fillId="38" borderId="16" xfId="56" applyFont="1" applyFill="1" applyBorder="1" applyAlignment="1" applyProtection="1">
      <alignment horizontal="center" vertical="center"/>
      <protection locked="0"/>
    </xf>
    <xf numFmtId="0" fontId="37" fillId="0" borderId="0" xfId="60" applyFont="1" applyBorder="1" applyAlignment="1">
      <alignment horizontal="center"/>
      <protection/>
    </xf>
    <xf numFmtId="0" fontId="37" fillId="0" borderId="59" xfId="60" applyFont="1" applyBorder="1" applyAlignment="1">
      <alignment horizontal="left"/>
      <protection/>
    </xf>
    <xf numFmtId="0" fontId="36" fillId="41" borderId="0" xfId="60" applyFont="1" applyFill="1" applyAlignment="1">
      <alignment/>
      <protection/>
    </xf>
    <xf numFmtId="0" fontId="36" fillId="41" borderId="0" xfId="60" applyFont="1" applyFill="1" applyAlignment="1">
      <alignment horizontal="center"/>
      <protection/>
    </xf>
    <xf numFmtId="0" fontId="36" fillId="41" borderId="0" xfId="60" applyFont="1" applyFill="1" applyAlignment="1">
      <alignment horizontal="left"/>
      <protection/>
    </xf>
    <xf numFmtId="0" fontId="97" fillId="0" borderId="58" xfId="60" applyFont="1" applyBorder="1" applyAlignment="1">
      <alignment/>
      <protection/>
    </xf>
    <xf numFmtId="0" fontId="100" fillId="0" borderId="17" xfId="60" applyFont="1" applyBorder="1" applyAlignment="1">
      <alignment/>
      <protection/>
    </xf>
    <xf numFmtId="0" fontId="99" fillId="0" borderId="17" xfId="60" applyFont="1" applyBorder="1" applyAlignment="1">
      <alignment/>
      <protection/>
    </xf>
    <xf numFmtId="0" fontId="99" fillId="0" borderId="15" xfId="60" applyFont="1" applyBorder="1" applyAlignment="1">
      <alignment horizontal="left"/>
      <protection/>
    </xf>
    <xf numFmtId="0" fontId="37" fillId="0" borderId="58" xfId="60" applyFont="1" applyBorder="1" applyAlignment="1">
      <alignment horizontal="right"/>
      <protection/>
    </xf>
    <xf numFmtId="0" fontId="4" fillId="38" borderId="41" xfId="56" applyFont="1" applyFill="1" applyBorder="1" applyAlignment="1" applyProtection="1">
      <alignment horizontal="center" vertical="center"/>
      <protection locked="0"/>
    </xf>
    <xf numFmtId="0" fontId="4" fillId="38" borderId="61" xfId="56" applyFont="1" applyFill="1" applyBorder="1" applyAlignment="1" applyProtection="1">
      <alignment horizontal="center" vertical="center"/>
      <protection locked="0"/>
    </xf>
    <xf numFmtId="0" fontId="97" fillId="0" borderId="57" xfId="60" applyFont="1" applyBorder="1" applyAlignment="1">
      <alignment/>
      <protection/>
    </xf>
    <xf numFmtId="0" fontId="97" fillId="0" borderId="57" xfId="60" applyFont="1" applyBorder="1" applyAlignment="1">
      <alignment horizontal="left"/>
      <protection/>
    </xf>
    <xf numFmtId="0" fontId="36" fillId="41" borderId="17" xfId="60" applyFont="1" applyFill="1" applyBorder="1" applyAlignment="1">
      <alignment/>
      <protection/>
    </xf>
    <xf numFmtId="0" fontId="36" fillId="41" borderId="57" xfId="60" applyFont="1" applyFill="1" applyBorder="1" applyAlignment="1">
      <alignment horizontal="center"/>
      <protection/>
    </xf>
    <xf numFmtId="0" fontId="36" fillId="41" borderId="15" xfId="60" applyFont="1" applyFill="1" applyBorder="1" applyAlignment="1">
      <alignment horizontal="left"/>
      <protection/>
    </xf>
    <xf numFmtId="0" fontId="98" fillId="0" borderId="17" xfId="60" applyFont="1" applyBorder="1" applyAlignment="1">
      <alignment horizontal="right"/>
      <protection/>
    </xf>
    <xf numFmtId="0" fontId="97" fillId="0" borderId="53" xfId="60" applyFont="1" applyBorder="1" applyAlignment="1">
      <alignment/>
      <protection/>
    </xf>
    <xf numFmtId="0" fontId="97" fillId="0" borderId="53" xfId="60" applyFont="1" applyBorder="1" applyAlignment="1">
      <alignment horizontal="left"/>
      <protection/>
    </xf>
    <xf numFmtId="0" fontId="36" fillId="41" borderId="52" xfId="60" applyFont="1" applyFill="1" applyBorder="1" applyAlignment="1">
      <alignment/>
      <protection/>
    </xf>
    <xf numFmtId="0" fontId="98" fillId="0" borderId="52" xfId="60" applyFont="1" applyBorder="1" applyAlignment="1">
      <alignment horizontal="right"/>
      <protection/>
    </xf>
    <xf numFmtId="0" fontId="35" fillId="38" borderId="16" xfId="60" applyFont="1" applyFill="1" applyBorder="1" applyAlignment="1">
      <alignment horizontal="center" vertical="center"/>
      <protection/>
    </xf>
    <xf numFmtId="0" fontId="98" fillId="0" borderId="0" xfId="60" applyFont="1" applyBorder="1" applyAlignment="1">
      <alignment horizontal="center"/>
      <protection/>
    </xf>
    <xf numFmtId="0" fontId="98" fillId="0" borderId="59" xfId="60" applyFont="1" applyBorder="1" applyAlignment="1">
      <alignment horizontal="left"/>
      <protection/>
    </xf>
    <xf numFmtId="0" fontId="97" fillId="0" borderId="0" xfId="60" applyFont="1" applyAlignment="1">
      <alignment/>
      <protection/>
    </xf>
    <xf numFmtId="0" fontId="97" fillId="0" borderId="0" xfId="60" applyFont="1" applyAlignment="1">
      <alignment horizontal="center"/>
      <protection/>
    </xf>
    <xf numFmtId="0" fontId="97" fillId="0" borderId="0" xfId="60" applyFont="1" applyAlignment="1">
      <alignment horizontal="left"/>
      <protection/>
    </xf>
    <xf numFmtId="0" fontId="98" fillId="0" borderId="58" xfId="60" applyFont="1" applyBorder="1" applyAlignment="1">
      <alignment horizontal="right"/>
      <protection/>
    </xf>
    <xf numFmtId="0" fontId="35" fillId="38" borderId="41" xfId="60" applyFont="1" applyFill="1" applyBorder="1" applyAlignment="1">
      <alignment horizontal="center" vertical="center"/>
      <protection/>
    </xf>
    <xf numFmtId="0" fontId="101" fillId="0" borderId="0" xfId="60" applyFont="1">
      <alignment/>
      <protection/>
    </xf>
    <xf numFmtId="0" fontId="36" fillId="41" borderId="57" xfId="60" applyFont="1" applyFill="1" applyBorder="1" applyAlignment="1">
      <alignment horizontal="left"/>
      <protection/>
    </xf>
    <xf numFmtId="0" fontId="98" fillId="0" borderId="57" xfId="60" applyFont="1" applyBorder="1" applyAlignment="1">
      <alignment/>
      <protection/>
    </xf>
    <xf numFmtId="0" fontId="101" fillId="0" borderId="0" xfId="60" applyFont="1" applyAlignment="1">
      <alignment horizontal="right"/>
      <protection/>
    </xf>
    <xf numFmtId="0" fontId="36" fillId="41" borderId="53" xfId="60" applyFont="1" applyFill="1" applyBorder="1" applyAlignment="1">
      <alignment horizontal="left"/>
      <protection/>
    </xf>
    <xf numFmtId="0" fontId="98" fillId="0" borderId="53" xfId="60" applyFont="1" applyBorder="1" applyAlignment="1">
      <alignment/>
      <protection/>
    </xf>
    <xf numFmtId="49" fontId="97" fillId="0" borderId="58" xfId="60" applyNumberFormat="1" applyFont="1" applyBorder="1" applyAlignment="1">
      <alignment/>
      <protection/>
    </xf>
    <xf numFmtId="0" fontId="4" fillId="38" borderId="16" xfId="63" applyFont="1" applyFill="1" applyBorder="1" applyAlignment="1" applyProtection="1">
      <alignment horizontal="center" vertical="center"/>
      <protection locked="0"/>
    </xf>
    <xf numFmtId="0" fontId="4" fillId="38" borderId="41" xfId="63" applyFont="1" applyFill="1" applyBorder="1" applyAlignment="1" applyProtection="1">
      <alignment horizontal="center" vertical="center"/>
      <protection locked="0"/>
    </xf>
    <xf numFmtId="0" fontId="36" fillId="41" borderId="58" xfId="60" applyFont="1" applyFill="1" applyBorder="1" applyAlignment="1">
      <alignment horizontal="left"/>
      <protection/>
    </xf>
    <xf numFmtId="0" fontId="36" fillId="41" borderId="0" xfId="60" applyFont="1" applyFill="1" applyBorder="1" applyAlignment="1">
      <alignment horizontal="left"/>
      <protection/>
    </xf>
    <xf numFmtId="0" fontId="102" fillId="0" borderId="57" xfId="60" applyFont="1" applyBorder="1">
      <alignment/>
      <protection/>
    </xf>
    <xf numFmtId="0" fontId="97" fillId="0" borderId="57" xfId="60" applyFont="1" applyBorder="1" applyAlignment="1">
      <alignment horizontal="right"/>
      <protection/>
    </xf>
    <xf numFmtId="0" fontId="36" fillId="41" borderId="58" xfId="60" applyFont="1" applyFill="1" applyBorder="1" applyAlignment="1">
      <alignment/>
      <protection/>
    </xf>
    <xf numFmtId="0" fontId="99" fillId="0" borderId="52" xfId="60" applyFont="1" applyBorder="1" applyAlignment="1">
      <alignment horizontal="left"/>
      <protection/>
    </xf>
    <xf numFmtId="0" fontId="99" fillId="0" borderId="54" xfId="60" applyFont="1" applyBorder="1" applyAlignment="1">
      <alignment horizontal="left"/>
      <protection/>
    </xf>
    <xf numFmtId="0" fontId="97" fillId="0" borderId="53" xfId="60" applyFont="1" applyBorder="1" applyAlignment="1">
      <alignment horizontal="right"/>
      <protection/>
    </xf>
    <xf numFmtId="0" fontId="99" fillId="0" borderId="52" xfId="60" applyFont="1" applyBorder="1" applyAlignment="1">
      <alignment/>
      <protection/>
    </xf>
    <xf numFmtId="0" fontId="99" fillId="0" borderId="53" xfId="60" applyFont="1" applyBorder="1" applyAlignment="1">
      <alignment horizontal="center"/>
      <protection/>
    </xf>
    <xf numFmtId="0" fontId="99" fillId="0" borderId="17" xfId="60" applyFont="1" applyFill="1" applyBorder="1" applyAlignment="1">
      <alignment/>
      <protection/>
    </xf>
    <xf numFmtId="0" fontId="99" fillId="0" borderId="57" xfId="60" applyFont="1" applyFill="1" applyBorder="1" applyAlignment="1">
      <alignment horizontal="center"/>
      <protection/>
    </xf>
    <xf numFmtId="0" fontId="99" fillId="0" borderId="15" xfId="60" applyFont="1" applyFill="1" applyBorder="1" applyAlignment="1">
      <alignment horizontal="left"/>
      <protection/>
    </xf>
    <xf numFmtId="0" fontId="99" fillId="0" borderId="53" xfId="60" applyFont="1" applyBorder="1" applyAlignment="1">
      <alignment horizontal="left"/>
      <protection/>
    </xf>
    <xf numFmtId="0" fontId="99" fillId="0" borderId="52" xfId="60" applyFont="1" applyFill="1" applyBorder="1" applyAlignment="1">
      <alignment/>
      <protection/>
    </xf>
    <xf numFmtId="0" fontId="99" fillId="0" borderId="53" xfId="60" applyFont="1" applyFill="1" applyBorder="1" applyAlignment="1">
      <alignment horizontal="center"/>
      <protection/>
    </xf>
    <xf numFmtId="0" fontId="99" fillId="0" borderId="54" xfId="60" applyFont="1" applyFill="1" applyBorder="1" applyAlignment="1">
      <alignment horizontal="left"/>
      <protection/>
    </xf>
    <xf numFmtId="0" fontId="99" fillId="0" borderId="57" xfId="60" applyFont="1" applyBorder="1" applyAlignment="1">
      <alignment horizontal="right"/>
      <protection/>
    </xf>
    <xf numFmtId="0" fontId="99" fillId="0" borderId="57" xfId="60" applyFont="1" applyBorder="1" applyAlignment="1">
      <alignment horizontal="left"/>
      <protection/>
    </xf>
    <xf numFmtId="0" fontId="99" fillId="0" borderId="58" xfId="60" applyFont="1" applyBorder="1" applyAlignment="1">
      <alignment horizontal="right"/>
      <protection/>
    </xf>
    <xf numFmtId="0" fontId="99" fillId="0" borderId="0" xfId="60" applyFont="1" applyBorder="1" applyAlignment="1">
      <alignment horizontal="center"/>
      <protection/>
    </xf>
    <xf numFmtId="0" fontId="99" fillId="0" borderId="59" xfId="60" applyFont="1" applyBorder="1" applyAlignment="1">
      <alignment horizontal="left"/>
      <protection/>
    </xf>
    <xf numFmtId="0" fontId="99" fillId="0" borderId="53" xfId="60" applyFont="1" applyBorder="1" applyAlignment="1">
      <alignment horizontal="right"/>
      <protection/>
    </xf>
    <xf numFmtId="0" fontId="99" fillId="0" borderId="52" xfId="60" applyFont="1" applyBorder="1" applyAlignment="1">
      <alignment horizontal="right"/>
      <protection/>
    </xf>
    <xf numFmtId="0" fontId="99" fillId="0" borderId="58" xfId="60" applyFont="1" applyBorder="1" applyAlignment="1">
      <alignment/>
      <protection/>
    </xf>
    <xf numFmtId="0" fontId="99" fillId="0" borderId="0" xfId="60" applyFont="1" applyBorder="1" applyAlignment="1">
      <alignment horizontal="left"/>
      <protection/>
    </xf>
    <xf numFmtId="0" fontId="99" fillId="0" borderId="57" xfId="60" applyFont="1" applyBorder="1" applyAlignment="1">
      <alignment/>
      <protection/>
    </xf>
    <xf numFmtId="0" fontId="99" fillId="0" borderId="53" xfId="60" applyFont="1" applyBorder="1" applyAlignment="1">
      <alignment/>
      <protection/>
    </xf>
    <xf numFmtId="49" fontId="99" fillId="0" borderId="58" xfId="60" applyNumberFormat="1" applyFont="1" applyBorder="1" applyAlignment="1">
      <alignment/>
      <protection/>
    </xf>
    <xf numFmtId="0" fontId="97" fillId="0" borderId="0" xfId="60" applyFont="1" applyBorder="1" applyAlignment="1">
      <alignment/>
      <protection/>
    </xf>
    <xf numFmtId="0" fontId="96" fillId="0" borderId="57" xfId="60" applyFont="1" applyBorder="1">
      <alignment/>
      <protection/>
    </xf>
    <xf numFmtId="0" fontId="97" fillId="0" borderId="52" xfId="60" applyFont="1" applyBorder="1" applyAlignment="1">
      <alignment horizontal="left"/>
      <protection/>
    </xf>
    <xf numFmtId="0" fontId="98" fillId="0" borderId="0" xfId="60" applyFont="1" applyAlignment="1">
      <alignment/>
      <protection/>
    </xf>
    <xf numFmtId="0" fontId="98" fillId="0" borderId="0" xfId="60" applyFont="1" applyAlignment="1">
      <alignment horizontal="center"/>
      <protection/>
    </xf>
    <xf numFmtId="0" fontId="98" fillId="0" borderId="0" xfId="60" applyFont="1" applyAlignment="1">
      <alignment horizontal="left"/>
      <protection/>
    </xf>
    <xf numFmtId="49" fontId="26" fillId="0" borderId="52" xfId="58" applyNumberFormat="1" applyFont="1" applyBorder="1" applyAlignment="1">
      <alignment horizontal="center" vertical="center"/>
      <protection/>
    </xf>
    <xf numFmtId="0" fontId="26" fillId="36" borderId="54" xfId="58" applyFont="1" applyFill="1" applyBorder="1" applyAlignment="1">
      <alignment horizontal="center" vertical="center"/>
      <protection/>
    </xf>
    <xf numFmtId="0" fontId="93" fillId="36" borderId="53" xfId="58" applyFont="1" applyFill="1" applyBorder="1" applyAlignment="1">
      <alignment horizontal="center" vertical="center"/>
      <protection/>
    </xf>
    <xf numFmtId="0" fontId="26" fillId="36" borderId="53" xfId="58" applyFont="1" applyFill="1" applyBorder="1" applyAlignment="1">
      <alignment horizontal="center" vertical="center"/>
      <protection/>
    </xf>
    <xf numFmtId="0" fontId="27" fillId="36" borderId="53" xfId="58" applyFont="1" applyFill="1" applyBorder="1" applyAlignment="1">
      <alignment horizontal="center" vertical="center"/>
      <protection/>
    </xf>
    <xf numFmtId="0" fontId="0" fillId="0" borderId="0" xfId="56">
      <alignment/>
      <protection/>
    </xf>
    <xf numFmtId="0" fontId="0" fillId="34" borderId="0" xfId="56" applyFill="1">
      <alignment/>
      <protection/>
    </xf>
    <xf numFmtId="0" fontId="3" fillId="34" borderId="0" xfId="56" applyFont="1" applyFill="1" applyAlignment="1">
      <alignment horizontal="center"/>
      <protection/>
    </xf>
    <xf numFmtId="0" fontId="4" fillId="35" borderId="10" xfId="56" applyFont="1" applyFill="1" applyBorder="1" applyAlignment="1">
      <alignment horizontal="center"/>
      <protection/>
    </xf>
    <xf numFmtId="1" fontId="4" fillId="35" borderId="10" xfId="56" applyNumberFormat="1" applyFont="1" applyFill="1" applyBorder="1" applyAlignment="1">
      <alignment horizontal="center"/>
      <protection/>
    </xf>
    <xf numFmtId="1" fontId="4" fillId="35" borderId="11" xfId="56" applyNumberFormat="1" applyFont="1" applyFill="1" applyBorder="1" applyAlignment="1">
      <alignment horizontal="center"/>
      <protection/>
    </xf>
    <xf numFmtId="0" fontId="0" fillId="34" borderId="0" xfId="56" applyFont="1" applyFill="1">
      <alignment/>
      <protection/>
    </xf>
    <xf numFmtId="0" fontId="0" fillId="0" borderId="0" xfId="56" applyFont="1" applyFill="1">
      <alignment/>
      <protection/>
    </xf>
    <xf numFmtId="0" fontId="2" fillId="34" borderId="0" xfId="56" applyFont="1" applyFill="1" applyAlignment="1">
      <alignment/>
      <protection/>
    </xf>
    <xf numFmtId="0" fontId="5" fillId="34" borderId="0" xfId="56" applyFont="1" applyFill="1">
      <alignment/>
      <protection/>
    </xf>
    <xf numFmtId="0" fontId="6" fillId="34" borderId="0" xfId="56" applyFont="1" applyFill="1">
      <alignment/>
      <protection/>
    </xf>
    <xf numFmtId="2" fontId="8" fillId="34" borderId="0" xfId="56" applyNumberFormat="1" applyFont="1" applyFill="1" applyAlignment="1">
      <alignment horizontal="center"/>
      <protection/>
    </xf>
    <xf numFmtId="0" fontId="9" fillId="34" borderId="0" xfId="56" applyFont="1" applyFill="1" applyBorder="1" applyAlignment="1">
      <alignment horizontal="right"/>
      <protection/>
    </xf>
    <xf numFmtId="0" fontId="4" fillId="36" borderId="12" xfId="56" applyFont="1" applyFill="1" applyBorder="1" applyAlignment="1">
      <alignment horizontal="center" vertical="center"/>
      <protection/>
    </xf>
    <xf numFmtId="0" fontId="4" fillId="36" borderId="13" xfId="56" applyFont="1" applyFill="1" applyBorder="1" applyAlignment="1">
      <alignment horizontal="center" vertical="center"/>
      <protection/>
    </xf>
    <xf numFmtId="0" fontId="10" fillId="36" borderId="14" xfId="56" applyFont="1" applyFill="1" applyBorder="1" applyAlignment="1">
      <alignment horizontal="center" vertical="center" wrapText="1"/>
      <protection/>
    </xf>
    <xf numFmtId="0" fontId="10" fillId="36" borderId="15" xfId="56" applyFont="1" applyFill="1" applyBorder="1" applyAlignment="1">
      <alignment horizontal="center" vertical="center" wrapText="1"/>
      <protection/>
    </xf>
    <xf numFmtId="0" fontId="10" fillId="36" borderId="15" xfId="56" applyFont="1" applyFill="1" applyBorder="1" applyAlignment="1">
      <alignment horizontal="center" vertical="center"/>
      <protection/>
    </xf>
    <xf numFmtId="0" fontId="10" fillId="36" borderId="16" xfId="56" applyFont="1" applyFill="1" applyBorder="1" applyAlignment="1">
      <alignment horizontal="center" vertical="center"/>
      <protection/>
    </xf>
    <xf numFmtId="0" fontId="10" fillId="36" borderId="17" xfId="56" applyFont="1" applyFill="1" applyBorder="1" applyAlignment="1">
      <alignment horizontal="center" vertical="center" wrapText="1"/>
      <protection/>
    </xf>
    <xf numFmtId="0" fontId="11" fillId="34" borderId="0" xfId="56" applyFont="1" applyFill="1" applyBorder="1" applyAlignment="1" applyProtection="1">
      <alignment horizontal="center" vertical="center"/>
      <protection hidden="1"/>
    </xf>
    <xf numFmtId="0" fontId="4" fillId="36" borderId="16" xfId="56" applyFont="1" applyFill="1" applyBorder="1" applyAlignment="1">
      <alignment horizontal="center" vertical="center"/>
      <protection/>
    </xf>
    <xf numFmtId="0" fontId="4" fillId="34" borderId="0" xfId="56" applyFont="1" applyFill="1" applyAlignment="1">
      <alignment vertical="center"/>
      <protection/>
    </xf>
    <xf numFmtId="0" fontId="10" fillId="36" borderId="16" xfId="56" applyFont="1" applyFill="1" applyBorder="1" applyAlignment="1">
      <alignment horizontal="center" vertical="center"/>
      <protection/>
    </xf>
    <xf numFmtId="0" fontId="4" fillId="36" borderId="16" xfId="56" applyFont="1" applyFill="1" applyBorder="1" applyAlignment="1">
      <alignment vertical="center"/>
      <protection/>
    </xf>
    <xf numFmtId="0" fontId="4" fillId="34" borderId="18" xfId="56" applyFont="1" applyFill="1" applyBorder="1" applyAlignment="1">
      <alignment horizontal="center" vertical="center"/>
      <protection/>
    </xf>
    <xf numFmtId="0" fontId="12" fillId="34" borderId="20" xfId="56" applyFont="1" applyFill="1" applyBorder="1" applyAlignment="1">
      <alignment horizontal="left" vertical="center"/>
      <protection/>
    </xf>
    <xf numFmtId="0" fontId="12" fillId="34" borderId="20" xfId="56" applyFont="1" applyFill="1" applyBorder="1" applyAlignment="1">
      <alignment vertical="center"/>
      <protection/>
    </xf>
    <xf numFmtId="1" fontId="4" fillId="34" borderId="19" xfId="56" applyNumberFormat="1" applyFont="1" applyFill="1" applyBorder="1" applyAlignment="1">
      <alignment horizontal="center" vertical="center"/>
      <protection/>
    </xf>
    <xf numFmtId="1" fontId="12" fillId="34" borderId="20" xfId="56" applyNumberFormat="1" applyFont="1" applyFill="1" applyBorder="1" applyAlignment="1">
      <alignment horizontal="center" vertical="center"/>
      <protection/>
    </xf>
    <xf numFmtId="0" fontId="12" fillId="34" borderId="20" xfId="56" applyFont="1" applyFill="1" applyBorder="1" applyAlignment="1">
      <alignment horizontal="center" vertical="center"/>
      <protection/>
    </xf>
    <xf numFmtId="164" fontId="0" fillId="34" borderId="20" xfId="56" applyNumberFormat="1" applyFont="1" applyFill="1" applyBorder="1" applyAlignment="1">
      <alignment horizontal="center" vertical="center" wrapText="1"/>
      <protection/>
    </xf>
    <xf numFmtId="1" fontId="0" fillId="34" borderId="19" xfId="56" applyNumberFormat="1" applyFont="1" applyFill="1" applyBorder="1" applyAlignment="1">
      <alignment horizontal="center" vertical="center" wrapText="1"/>
      <protection/>
    </xf>
    <xf numFmtId="1" fontId="13" fillId="34" borderId="19" xfId="56" applyNumberFormat="1" applyFont="1" applyFill="1" applyBorder="1" applyAlignment="1">
      <alignment horizontal="center" vertical="center" wrapText="1"/>
      <protection/>
    </xf>
    <xf numFmtId="0" fontId="14" fillId="37" borderId="20" xfId="56" applyFont="1" applyFill="1" applyBorder="1" applyAlignment="1">
      <alignment horizontal="center" vertical="center"/>
      <protection/>
    </xf>
    <xf numFmtId="1" fontId="0" fillId="34" borderId="20" xfId="56" applyNumberFormat="1" applyFont="1" applyFill="1" applyBorder="1" applyAlignment="1">
      <alignment horizontal="center" vertical="center"/>
      <protection/>
    </xf>
    <xf numFmtId="1" fontId="0" fillId="34" borderId="20" xfId="56" applyNumberFormat="1" applyFont="1" applyFill="1" applyBorder="1" applyAlignment="1">
      <alignment horizontal="center" vertical="center"/>
      <protection/>
    </xf>
    <xf numFmtId="1" fontId="0" fillId="34" borderId="14" xfId="56" applyNumberFormat="1" applyFont="1" applyFill="1" applyBorder="1" applyAlignment="1">
      <alignment horizontal="center" vertical="center" wrapText="1"/>
      <protection/>
    </xf>
    <xf numFmtId="0" fontId="15" fillId="34" borderId="13" xfId="56" applyFont="1" applyFill="1" applyBorder="1" applyAlignment="1" applyProtection="1">
      <alignment horizontal="center" vertical="center"/>
      <protection hidden="1"/>
    </xf>
    <xf numFmtId="0" fontId="4" fillId="34" borderId="21" xfId="56" applyFont="1" applyFill="1" applyBorder="1" applyAlignment="1" applyProtection="1">
      <alignment horizontal="center" vertical="center"/>
      <protection hidden="1"/>
    </xf>
    <xf numFmtId="0" fontId="15" fillId="34" borderId="17" xfId="56" applyFont="1" applyFill="1" applyBorder="1" applyAlignment="1" applyProtection="1">
      <alignment horizontal="center" vertical="center"/>
      <protection hidden="1"/>
    </xf>
    <xf numFmtId="0" fontId="15" fillId="34" borderId="22" xfId="56" applyFont="1" applyFill="1" applyBorder="1" applyAlignment="1" applyProtection="1">
      <alignment horizontal="center" vertical="center"/>
      <protection hidden="1"/>
    </xf>
    <xf numFmtId="0" fontId="4" fillId="34" borderId="23" xfId="56" applyFont="1" applyFill="1" applyBorder="1" applyAlignment="1" applyProtection="1">
      <alignment horizontal="center" vertical="center"/>
      <protection hidden="1"/>
    </xf>
    <xf numFmtId="0" fontId="15" fillId="34" borderId="24" xfId="56" applyFont="1" applyFill="1" applyBorder="1" applyAlignment="1" applyProtection="1">
      <alignment horizontal="center" vertical="center"/>
      <protection hidden="1"/>
    </xf>
    <xf numFmtId="0" fontId="4" fillId="34" borderId="25" xfId="56" applyFont="1" applyFill="1" applyBorder="1" applyAlignment="1" applyProtection="1">
      <alignment horizontal="center" vertical="center"/>
      <protection hidden="1"/>
    </xf>
    <xf numFmtId="0" fontId="15" fillId="34" borderId="18" xfId="56" applyFont="1" applyFill="1" applyBorder="1" applyAlignment="1" applyProtection="1">
      <alignment horizontal="center" vertical="center"/>
      <protection hidden="1"/>
    </xf>
    <xf numFmtId="0" fontId="4" fillId="34" borderId="14" xfId="56" applyFont="1" applyFill="1" applyBorder="1" applyAlignment="1" applyProtection="1">
      <alignment horizontal="center" vertical="center"/>
      <protection hidden="1"/>
    </xf>
    <xf numFmtId="0" fontId="16" fillId="34" borderId="0" xfId="56" applyFont="1" applyFill="1" applyBorder="1" applyAlignment="1" applyProtection="1">
      <alignment horizontal="center" vertical="center"/>
      <protection hidden="1"/>
    </xf>
    <xf numFmtId="0" fontId="5" fillId="34" borderId="0" xfId="56" applyFont="1" applyFill="1" applyBorder="1" applyAlignment="1" applyProtection="1">
      <alignment horizontal="center" vertical="center"/>
      <protection hidden="1"/>
    </xf>
    <xf numFmtId="0" fontId="0" fillId="34" borderId="18" xfId="56" applyFont="1" applyFill="1" applyBorder="1" applyAlignment="1">
      <alignment horizontal="center"/>
      <protection/>
    </xf>
    <xf numFmtId="0" fontId="0" fillId="34" borderId="20" xfId="56" applyFont="1" applyFill="1" applyBorder="1" applyAlignment="1">
      <alignment horizontal="center"/>
      <protection/>
    </xf>
    <xf numFmtId="0" fontId="0" fillId="34" borderId="19" xfId="56" applyFont="1" applyFill="1" applyBorder="1" applyAlignment="1">
      <alignment horizontal="center"/>
      <protection/>
    </xf>
    <xf numFmtId="0" fontId="0" fillId="34" borderId="14" xfId="56" applyFont="1" applyFill="1" applyBorder="1" applyAlignment="1">
      <alignment horizontal="center"/>
      <protection/>
    </xf>
    <xf numFmtId="0" fontId="0" fillId="34" borderId="26" xfId="56" applyFill="1" applyBorder="1" applyAlignment="1">
      <alignment horizontal="center"/>
      <protection/>
    </xf>
    <xf numFmtId="0" fontId="0" fillId="34" borderId="19" xfId="56" applyFill="1" applyBorder="1" applyAlignment="1">
      <alignment horizontal="center"/>
      <protection/>
    </xf>
    <xf numFmtId="0" fontId="0" fillId="34" borderId="20" xfId="56" applyFill="1" applyBorder="1" applyAlignment="1">
      <alignment horizontal="center"/>
      <protection/>
    </xf>
    <xf numFmtId="0" fontId="4" fillId="34" borderId="20" xfId="56" applyFont="1" applyFill="1" applyBorder="1" applyAlignment="1">
      <alignment horizontal="center"/>
      <protection/>
    </xf>
    <xf numFmtId="0" fontId="4" fillId="34" borderId="21" xfId="56" applyFont="1" applyFill="1" applyBorder="1" applyAlignment="1">
      <alignment horizontal="center"/>
      <protection/>
    </xf>
    <xf numFmtId="0" fontId="4" fillId="34" borderId="27" xfId="56" applyFont="1" applyFill="1" applyBorder="1" applyAlignment="1">
      <alignment horizontal="center" vertical="center"/>
      <protection/>
    </xf>
    <xf numFmtId="0" fontId="12" fillId="34" borderId="10" xfId="56" applyFont="1" applyFill="1" applyBorder="1" applyAlignment="1">
      <alignment horizontal="left" vertical="center"/>
      <protection/>
    </xf>
    <xf numFmtId="0" fontId="12" fillId="34" borderId="11" xfId="56" applyFont="1" applyFill="1" applyBorder="1" applyAlignment="1">
      <alignment vertical="center"/>
      <protection/>
    </xf>
    <xf numFmtId="1" fontId="4" fillId="34" borderId="28" xfId="56" applyNumberFormat="1" applyFont="1" applyFill="1" applyBorder="1" applyAlignment="1">
      <alignment horizontal="center" vertical="center"/>
      <protection/>
    </xf>
    <xf numFmtId="1" fontId="12" fillId="34" borderId="11" xfId="56" applyNumberFormat="1" applyFont="1" applyFill="1" applyBorder="1" applyAlignment="1">
      <alignment horizontal="center" vertical="center"/>
      <protection/>
    </xf>
    <xf numFmtId="0" fontId="12" fillId="34" borderId="11" xfId="56" applyFont="1" applyFill="1" applyBorder="1" applyAlignment="1">
      <alignment horizontal="center" vertical="center"/>
      <protection/>
    </xf>
    <xf numFmtId="164" fontId="0" fillId="34" borderId="29" xfId="56" applyNumberFormat="1" applyFont="1" applyFill="1" applyBorder="1" applyAlignment="1">
      <alignment horizontal="center" vertical="center" wrapText="1"/>
      <protection/>
    </xf>
    <xf numFmtId="1" fontId="0" fillId="34" borderId="11" xfId="56" applyNumberFormat="1" applyFont="1" applyFill="1" applyBorder="1" applyAlignment="1">
      <alignment horizontal="center" vertical="center" wrapText="1"/>
      <protection/>
    </xf>
    <xf numFmtId="1" fontId="13" fillId="34" borderId="11" xfId="56" applyNumberFormat="1" applyFont="1" applyFill="1" applyBorder="1" applyAlignment="1">
      <alignment horizontal="center" vertical="center" wrapText="1"/>
      <protection/>
    </xf>
    <xf numFmtId="0" fontId="14" fillId="37" borderId="29" xfId="56" applyFont="1" applyFill="1" applyBorder="1" applyAlignment="1">
      <alignment horizontal="center" vertical="center"/>
      <protection/>
    </xf>
    <xf numFmtId="1" fontId="0" fillId="34" borderId="11" xfId="56" applyNumberFormat="1" applyFont="1" applyFill="1" applyBorder="1" applyAlignment="1">
      <alignment horizontal="center" vertical="center"/>
      <protection/>
    </xf>
    <xf numFmtId="1" fontId="0" fillId="34" borderId="30" xfId="56" applyNumberFormat="1" applyFont="1" applyFill="1" applyBorder="1" applyAlignment="1">
      <alignment horizontal="center" vertical="center"/>
      <protection/>
    </xf>
    <xf numFmtId="1" fontId="0" fillId="34" borderId="31" xfId="56" applyNumberFormat="1" applyFont="1" applyFill="1" applyBorder="1" applyAlignment="1">
      <alignment horizontal="center" vertical="center" wrapText="1"/>
      <protection/>
    </xf>
    <xf numFmtId="0" fontId="15" fillId="34" borderId="27" xfId="56" applyFont="1" applyFill="1" applyBorder="1" applyAlignment="1" applyProtection="1">
      <alignment horizontal="center" vertical="center"/>
      <protection hidden="1"/>
    </xf>
    <xf numFmtId="0" fontId="4" fillId="34" borderId="31" xfId="56" applyFont="1" applyFill="1" applyBorder="1" applyAlignment="1" applyProtection="1">
      <alignment horizontal="center" vertical="center"/>
      <protection hidden="1"/>
    </xf>
    <xf numFmtId="0" fontId="15" fillId="34" borderId="32" xfId="56" applyFont="1" applyFill="1" applyBorder="1" applyAlignment="1" applyProtection="1">
      <alignment horizontal="center" vertical="center"/>
      <protection hidden="1"/>
    </xf>
    <xf numFmtId="0" fontId="4" fillId="34" borderId="33" xfId="56" applyFont="1" applyFill="1" applyBorder="1" applyAlignment="1" applyProtection="1">
      <alignment horizontal="center" vertical="center"/>
      <protection hidden="1"/>
    </xf>
    <xf numFmtId="0" fontId="15" fillId="34" borderId="34" xfId="56" applyFont="1" applyFill="1" applyBorder="1" applyAlignment="1" applyProtection="1">
      <alignment horizontal="center" vertical="center"/>
      <protection hidden="1"/>
    </xf>
    <xf numFmtId="0" fontId="4" fillId="34" borderId="35" xfId="56" applyFont="1" applyFill="1" applyBorder="1" applyAlignment="1" applyProtection="1">
      <alignment horizontal="center" vertical="center"/>
      <protection hidden="1"/>
    </xf>
    <xf numFmtId="0" fontId="15" fillId="34" borderId="36" xfId="56" applyFont="1" applyFill="1" applyBorder="1" applyAlignment="1" applyProtection="1">
      <alignment horizontal="center" vertical="center"/>
      <protection hidden="1"/>
    </xf>
    <xf numFmtId="0" fontId="0" fillId="34" borderId="37" xfId="56" applyFont="1" applyFill="1" applyBorder="1" applyAlignment="1">
      <alignment horizontal="center"/>
      <protection/>
    </xf>
    <xf numFmtId="0" fontId="0" fillId="34" borderId="29" xfId="56" applyFont="1" applyFill="1" applyBorder="1" applyAlignment="1">
      <alignment horizontal="center"/>
      <protection/>
    </xf>
    <xf numFmtId="0" fontId="0" fillId="34" borderId="11" xfId="56" applyFont="1" applyFill="1" applyBorder="1" applyAlignment="1">
      <alignment horizontal="center"/>
      <protection/>
    </xf>
    <xf numFmtId="0" fontId="0" fillId="34" borderId="31" xfId="56" applyFont="1" applyFill="1" applyBorder="1" applyAlignment="1">
      <alignment horizontal="center"/>
      <protection/>
    </xf>
    <xf numFmtId="0" fontId="0" fillId="34" borderId="27" xfId="56" applyFill="1" applyBorder="1" applyAlignment="1">
      <alignment horizontal="center"/>
      <protection/>
    </xf>
    <xf numFmtId="0" fontId="0" fillId="34" borderId="11" xfId="56" applyFill="1" applyBorder="1" applyAlignment="1">
      <alignment horizontal="center"/>
      <protection/>
    </xf>
    <xf numFmtId="0" fontId="0" fillId="34" borderId="29" xfId="56" applyFill="1" applyBorder="1" applyAlignment="1">
      <alignment horizontal="center"/>
      <protection/>
    </xf>
    <xf numFmtId="0" fontId="4" fillId="34" borderId="29" xfId="56" applyFont="1" applyFill="1" applyBorder="1" applyAlignment="1">
      <alignment horizontal="center"/>
      <protection/>
    </xf>
    <xf numFmtId="0" fontId="4" fillId="34" borderId="38" xfId="56" applyFont="1" applyFill="1" applyBorder="1" applyAlignment="1">
      <alignment horizontal="center"/>
      <protection/>
    </xf>
    <xf numFmtId="1" fontId="4" fillId="34" borderId="11" xfId="56" applyNumberFormat="1" applyFont="1" applyFill="1" applyBorder="1" applyAlignment="1">
      <alignment horizontal="center" vertical="center"/>
      <protection/>
    </xf>
    <xf numFmtId="0" fontId="15" fillId="34" borderId="39" xfId="56" applyFont="1" applyFill="1" applyBorder="1" applyAlignment="1" applyProtection="1">
      <alignment horizontal="center" vertical="center"/>
      <protection hidden="1"/>
    </xf>
    <xf numFmtId="1" fontId="13" fillId="39" borderId="11" xfId="56" applyNumberFormat="1" applyFont="1" applyFill="1" applyBorder="1" applyAlignment="1">
      <alignment horizontal="center" vertical="center" wrapText="1"/>
      <protection/>
    </xf>
    <xf numFmtId="1" fontId="0" fillId="39" borderId="11" xfId="56" applyNumberFormat="1" applyFont="1" applyFill="1" applyBorder="1" applyAlignment="1">
      <alignment horizontal="center" vertical="center" wrapText="1"/>
      <protection/>
    </xf>
    <xf numFmtId="1" fontId="0" fillId="39" borderId="31" xfId="56" applyNumberFormat="1" applyFont="1" applyFill="1" applyBorder="1" applyAlignment="1">
      <alignment horizontal="center" vertical="center" wrapText="1"/>
      <protection/>
    </xf>
    <xf numFmtId="0" fontId="4" fillId="38" borderId="35" xfId="56" applyFont="1" applyFill="1" applyBorder="1" applyAlignment="1" applyProtection="1">
      <alignment horizontal="center" vertical="center"/>
      <protection hidden="1"/>
    </xf>
    <xf numFmtId="0" fontId="4" fillId="39" borderId="35" xfId="56" applyFont="1" applyFill="1" applyBorder="1" applyAlignment="1" applyProtection="1">
      <alignment horizontal="center" vertical="center"/>
      <protection hidden="1"/>
    </xf>
    <xf numFmtId="0" fontId="15" fillId="34" borderId="40" xfId="56" applyFont="1" applyFill="1" applyBorder="1" applyAlignment="1" applyProtection="1">
      <alignment horizontal="center" vertical="center"/>
      <protection hidden="1"/>
    </xf>
    <xf numFmtId="0" fontId="0" fillId="34" borderId="11" xfId="56" applyFont="1" applyFill="1" applyBorder="1" applyAlignment="1">
      <alignment vertical="center"/>
      <protection/>
    </xf>
    <xf numFmtId="0" fontId="10" fillId="35" borderId="41" xfId="56" applyFont="1" applyFill="1" applyBorder="1" applyAlignment="1">
      <alignment horizontal="center" vertical="center"/>
      <protection/>
    </xf>
    <xf numFmtId="0" fontId="12" fillId="34" borderId="0" xfId="56" applyFont="1" applyFill="1" applyBorder="1" applyAlignment="1">
      <alignment horizontal="left" vertical="center"/>
      <protection/>
    </xf>
    <xf numFmtId="0" fontId="12" fillId="34" borderId="0" xfId="56" applyFont="1" applyFill="1" applyBorder="1" applyAlignment="1">
      <alignment horizontal="left" vertical="center"/>
      <protection/>
    </xf>
    <xf numFmtId="0" fontId="18" fillId="34" borderId="0" xfId="56" applyFont="1" applyFill="1" applyBorder="1" applyAlignment="1">
      <alignment vertical="center" wrapText="1"/>
      <protection/>
    </xf>
    <xf numFmtId="1" fontId="4" fillId="34" borderId="0" xfId="56" applyNumberFormat="1" applyFont="1" applyFill="1" applyBorder="1" applyAlignment="1">
      <alignment horizontal="center" vertical="center"/>
      <protection/>
    </xf>
    <xf numFmtId="1" fontId="12" fillId="34" borderId="0" xfId="56" applyNumberFormat="1" applyFont="1" applyFill="1" applyBorder="1" applyAlignment="1">
      <alignment horizontal="center" vertical="center"/>
      <protection/>
    </xf>
    <xf numFmtId="1" fontId="0" fillId="35" borderId="0" xfId="56" applyNumberFormat="1" applyFont="1" applyFill="1" applyBorder="1" applyAlignment="1">
      <alignment horizontal="center" vertical="center" wrapText="1"/>
      <protection/>
    </xf>
    <xf numFmtId="164" fontId="0" fillId="34" borderId="0" xfId="56" applyNumberFormat="1" applyFont="1" applyFill="1" applyBorder="1" applyAlignment="1">
      <alignment horizontal="center" vertical="center" wrapText="1"/>
      <protection/>
    </xf>
    <xf numFmtId="1" fontId="0" fillId="34" borderId="0" xfId="56" applyNumberFormat="1" applyFont="1" applyFill="1" applyBorder="1" applyAlignment="1">
      <alignment horizontal="center" vertical="center" wrapText="1"/>
      <protection/>
    </xf>
    <xf numFmtId="1" fontId="13" fillId="34" borderId="0" xfId="56" applyNumberFormat="1" applyFont="1" applyFill="1" applyBorder="1" applyAlignment="1">
      <alignment horizontal="center" vertical="center" wrapText="1"/>
      <protection/>
    </xf>
    <xf numFmtId="0" fontId="0" fillId="34" borderId="0" xfId="56" applyFont="1" applyFill="1" applyBorder="1" applyAlignment="1">
      <alignment horizontal="center" vertical="center"/>
      <protection/>
    </xf>
    <xf numFmtId="1" fontId="0" fillId="34" borderId="0" xfId="56" applyNumberFormat="1" applyFont="1" applyFill="1" applyBorder="1" applyAlignment="1">
      <alignment horizontal="center" vertical="center"/>
      <protection/>
    </xf>
    <xf numFmtId="1" fontId="0" fillId="34" borderId="0" xfId="56" applyNumberFormat="1" applyFont="1" applyFill="1" applyBorder="1" applyAlignment="1">
      <alignment horizontal="center" vertical="center"/>
      <protection/>
    </xf>
    <xf numFmtId="0" fontId="15" fillId="34" borderId="0" xfId="56" applyFont="1" applyFill="1" applyBorder="1" applyAlignment="1" applyProtection="1">
      <alignment horizontal="center" vertical="center"/>
      <protection hidden="1"/>
    </xf>
    <xf numFmtId="0" fontId="4" fillId="34" borderId="0" xfId="56" applyFont="1" applyFill="1" applyBorder="1" applyAlignment="1" applyProtection="1">
      <alignment horizontal="center" vertical="center"/>
      <protection hidden="1"/>
    </xf>
    <xf numFmtId="0" fontId="17" fillId="34" borderId="0" xfId="56" applyFont="1" applyFill="1" applyBorder="1" applyAlignment="1">
      <alignment horizontal="center"/>
      <protection/>
    </xf>
    <xf numFmtId="0" fontId="0" fillId="34" borderId="0" xfId="56" applyFill="1" applyBorder="1" applyAlignment="1">
      <alignment horizontal="center"/>
      <protection/>
    </xf>
    <xf numFmtId="0" fontId="4" fillId="34" borderId="0" xfId="56" applyFont="1" applyFill="1" applyBorder="1" applyAlignment="1">
      <alignment horizontal="center"/>
      <protection/>
    </xf>
    <xf numFmtId="0" fontId="0" fillId="34" borderId="0" xfId="56" applyFont="1" applyFill="1" applyBorder="1" applyAlignment="1">
      <alignment horizontal="center"/>
      <protection/>
    </xf>
    <xf numFmtId="0" fontId="10" fillId="35" borderId="42" xfId="56" applyFont="1" applyFill="1" applyBorder="1" applyAlignment="1">
      <alignment horizontal="center" vertical="center"/>
      <protection/>
    </xf>
    <xf numFmtId="0" fontId="17" fillId="34" borderId="0" xfId="56" applyFont="1" applyFill="1" applyBorder="1" applyAlignment="1">
      <alignment horizontal="left" vertical="center"/>
      <protection/>
    </xf>
    <xf numFmtId="0" fontId="19" fillId="34" borderId="0" xfId="56" applyFont="1" applyFill="1" applyBorder="1" applyAlignment="1">
      <alignment vertical="center" wrapText="1"/>
      <protection/>
    </xf>
    <xf numFmtId="1" fontId="20" fillId="34" borderId="0" xfId="56" applyNumberFormat="1" applyFont="1" applyFill="1" applyBorder="1" applyAlignment="1">
      <alignment horizontal="center" vertical="center"/>
      <protection/>
    </xf>
    <xf numFmtId="1" fontId="17" fillId="34" borderId="0" xfId="56" applyNumberFormat="1" applyFont="1" applyFill="1" applyBorder="1" applyAlignment="1">
      <alignment horizontal="center" vertical="center" wrapText="1"/>
      <protection/>
    </xf>
    <xf numFmtId="0" fontId="21" fillId="34" borderId="0" xfId="56" applyFont="1" applyFill="1" applyBorder="1" applyAlignment="1" applyProtection="1">
      <alignment horizontal="center" vertical="center"/>
      <protection hidden="1"/>
    </xf>
    <xf numFmtId="0" fontId="4" fillId="35" borderId="42" xfId="56" applyFont="1" applyFill="1" applyBorder="1" applyAlignment="1">
      <alignment horizontal="center" vertical="center"/>
      <protection/>
    </xf>
    <xf numFmtId="0" fontId="0" fillId="34" borderId="0" xfId="56" applyFont="1" applyFill="1" applyAlignment="1">
      <alignment horizontal="left"/>
      <protection/>
    </xf>
    <xf numFmtId="0" fontId="4" fillId="34" borderId="0" xfId="56" applyFont="1" applyFill="1" applyBorder="1" applyAlignment="1">
      <alignment horizontal="center"/>
      <protection/>
    </xf>
    <xf numFmtId="1" fontId="22" fillId="34" borderId="0" xfId="56" applyNumberFormat="1" applyFont="1" applyFill="1" applyBorder="1" applyAlignment="1">
      <alignment horizontal="center"/>
      <protection/>
    </xf>
    <xf numFmtId="1" fontId="4" fillId="34" borderId="0" xfId="56" applyNumberFormat="1" applyFont="1" applyFill="1" applyBorder="1" applyAlignment="1">
      <alignment horizontal="center"/>
      <protection/>
    </xf>
    <xf numFmtId="0" fontId="11" fillId="34" borderId="0" xfId="56" applyFont="1" applyFill="1" applyBorder="1" applyAlignment="1">
      <alignment horizontal="center"/>
      <protection/>
    </xf>
    <xf numFmtId="0" fontId="0" fillId="34" borderId="0" xfId="56" applyFont="1" applyFill="1" applyBorder="1">
      <alignment/>
      <protection/>
    </xf>
    <xf numFmtId="0" fontId="5" fillId="0" borderId="0" xfId="56" applyFont="1">
      <alignment/>
      <protection/>
    </xf>
    <xf numFmtId="0" fontId="12" fillId="38" borderId="11" xfId="56" applyFont="1" applyFill="1" applyBorder="1" applyAlignment="1">
      <alignment horizontal="center" vertical="center"/>
      <protection/>
    </xf>
    <xf numFmtId="49" fontId="41" fillId="0" borderId="0" xfId="60" applyNumberFormat="1" applyFont="1" applyBorder="1" applyAlignment="1">
      <alignment horizontal="center" vertical="center"/>
      <protection/>
    </xf>
    <xf numFmtId="49" fontId="41" fillId="38" borderId="0" xfId="60" applyNumberFormat="1" applyFont="1" applyFill="1" applyBorder="1" applyAlignment="1">
      <alignment horizontal="center" vertical="center"/>
      <protection/>
    </xf>
    <xf numFmtId="0" fontId="30" fillId="0" borderId="16" xfId="60" applyFont="1" applyFill="1" applyBorder="1" applyAlignment="1">
      <alignment horizontal="center" vertical="center"/>
      <protection/>
    </xf>
    <xf numFmtId="0" fontId="30" fillId="0" borderId="41" xfId="60" applyFont="1" applyFill="1" applyBorder="1" applyAlignment="1">
      <alignment horizontal="center" vertical="center"/>
      <protection/>
    </xf>
    <xf numFmtId="0" fontId="103" fillId="0" borderId="17" xfId="60" applyFont="1" applyBorder="1" applyAlignment="1">
      <alignment horizontal="center" vertical="center"/>
      <protection/>
    </xf>
    <xf numFmtId="0" fontId="103" fillId="0" borderId="52" xfId="60" applyFont="1" applyBorder="1" applyAlignment="1">
      <alignment horizontal="center" vertical="center"/>
      <protection/>
    </xf>
    <xf numFmtId="0" fontId="104" fillId="0" borderId="16" xfId="60" applyFont="1" applyBorder="1" applyAlignment="1">
      <alignment horizontal="center" vertical="center"/>
      <protection/>
    </xf>
    <xf numFmtId="0" fontId="104" fillId="0" borderId="41" xfId="60" applyFont="1" applyBorder="1" applyAlignment="1">
      <alignment horizontal="center" vertical="center"/>
      <protection/>
    </xf>
    <xf numFmtId="49" fontId="38" fillId="42" borderId="57" xfId="60" applyNumberFormat="1" applyFont="1" applyFill="1" applyBorder="1" applyAlignment="1">
      <alignment horizontal="center" vertical="center"/>
      <protection/>
    </xf>
    <xf numFmtId="49" fontId="38" fillId="42" borderId="53" xfId="60" applyNumberFormat="1" applyFont="1" applyFill="1" applyBorder="1" applyAlignment="1">
      <alignment horizontal="center" vertical="center"/>
      <protection/>
    </xf>
    <xf numFmtId="0" fontId="104" fillId="0" borderId="17" xfId="60" applyFont="1" applyBorder="1" applyAlignment="1">
      <alignment horizontal="center" vertical="center"/>
      <protection/>
    </xf>
    <xf numFmtId="0" fontId="104" fillId="0" borderId="52" xfId="60" applyFont="1" applyBorder="1" applyAlignment="1">
      <alignment horizontal="center" vertical="center"/>
      <protection/>
    </xf>
    <xf numFmtId="0" fontId="39" fillId="0" borderId="62" xfId="60" applyFont="1" applyBorder="1" applyAlignment="1">
      <alignment horizontal="center" vertical="center"/>
      <protection/>
    </xf>
    <xf numFmtId="0" fontId="39" fillId="0" borderId="63" xfId="60" applyFont="1" applyBorder="1" applyAlignment="1">
      <alignment horizontal="center" vertical="center"/>
      <protection/>
    </xf>
    <xf numFmtId="0" fontId="39" fillId="38" borderId="62" xfId="60" applyFont="1" applyFill="1" applyBorder="1" applyAlignment="1">
      <alignment horizontal="center" vertical="center"/>
      <protection/>
    </xf>
    <xf numFmtId="0" fontId="39" fillId="38" borderId="64" xfId="60" applyFont="1" applyFill="1" applyBorder="1" applyAlignment="1">
      <alignment horizontal="center" vertical="center"/>
      <protection/>
    </xf>
    <xf numFmtId="0" fontId="104" fillId="39" borderId="16" xfId="60" applyFont="1" applyFill="1" applyBorder="1" applyAlignment="1">
      <alignment horizontal="center" vertical="center"/>
      <protection/>
    </xf>
    <xf numFmtId="0" fontId="104" fillId="39" borderId="41" xfId="60" applyFont="1" applyFill="1" applyBorder="1" applyAlignment="1">
      <alignment horizontal="center" vertical="center"/>
      <protection/>
    </xf>
    <xf numFmtId="0" fontId="104" fillId="39" borderId="17" xfId="60" applyFont="1" applyFill="1" applyBorder="1" applyAlignment="1">
      <alignment horizontal="center" vertical="center"/>
      <protection/>
    </xf>
    <xf numFmtId="0" fontId="104" fillId="39" borderId="52" xfId="60" applyFont="1" applyFill="1" applyBorder="1" applyAlignment="1">
      <alignment horizontal="center" vertical="center"/>
      <protection/>
    </xf>
    <xf numFmtId="0" fontId="39" fillId="39" borderId="62" xfId="60" applyFont="1" applyFill="1" applyBorder="1" applyAlignment="1">
      <alignment horizontal="center" vertical="center"/>
      <protection/>
    </xf>
    <xf numFmtId="0" fontId="39" fillId="39" borderId="64" xfId="60" applyFont="1" applyFill="1" applyBorder="1" applyAlignment="1">
      <alignment horizontal="center" vertical="center"/>
      <protection/>
    </xf>
    <xf numFmtId="49" fontId="38" fillId="42" borderId="0" xfId="60" applyNumberFormat="1" applyFont="1" applyFill="1" applyBorder="1" applyAlignment="1">
      <alignment horizontal="center" vertical="center"/>
      <protection/>
    </xf>
    <xf numFmtId="0" fontId="39" fillId="0" borderId="64" xfId="60" applyFont="1" applyBorder="1" applyAlignment="1">
      <alignment horizontal="center" vertical="center"/>
      <protection/>
    </xf>
    <xf numFmtId="0" fontId="39" fillId="0" borderId="65" xfId="60" applyFont="1" applyBorder="1" applyAlignment="1">
      <alignment horizontal="center" vertical="center"/>
      <protection/>
    </xf>
    <xf numFmtId="49" fontId="40" fillId="38" borderId="65" xfId="60" applyNumberFormat="1" applyFont="1" applyFill="1" applyBorder="1" applyAlignment="1">
      <alignment horizontal="center" vertical="center"/>
      <protection/>
    </xf>
    <xf numFmtId="0" fontId="31" fillId="0" borderId="0" xfId="60" applyFont="1" applyAlignment="1">
      <alignment horizontal="center"/>
      <protection/>
    </xf>
    <xf numFmtId="0" fontId="34" fillId="11" borderId="51" xfId="24" applyFont="1" applyBorder="1" applyAlignment="1">
      <alignment horizontal="center"/>
    </xf>
    <xf numFmtId="0" fontId="33" fillId="11" borderId="51" xfId="24" applyFont="1" applyBorder="1" applyAlignment="1">
      <alignment horizontal="center"/>
    </xf>
    <xf numFmtId="0" fontId="30" fillId="0" borderId="17" xfId="60" applyFont="1" applyFill="1" applyBorder="1" applyAlignment="1">
      <alignment horizontal="center" vertical="center"/>
      <protection/>
    </xf>
    <xf numFmtId="0" fontId="30" fillId="0" borderId="52" xfId="60" applyFont="1" applyFill="1" applyBorder="1" applyAlignment="1">
      <alignment horizontal="center" vertical="center"/>
      <protection/>
    </xf>
    <xf numFmtId="49" fontId="40" fillId="38" borderId="66" xfId="60" applyNumberFormat="1" applyFont="1" applyFill="1" applyBorder="1" applyAlignment="1">
      <alignment horizontal="center" vertical="center"/>
      <protection/>
    </xf>
    <xf numFmtId="0" fontId="105" fillId="40" borderId="0" xfId="58" applyFont="1" applyFill="1" applyBorder="1" applyAlignment="1">
      <alignment horizontal="center" vertical="center" wrapText="1"/>
      <protection/>
    </xf>
    <xf numFmtId="0" fontId="89" fillId="39" borderId="0" xfId="58" applyFont="1" applyFill="1" applyAlignment="1">
      <alignment horizontal="center" vertical="center"/>
      <protection/>
    </xf>
    <xf numFmtId="0" fontId="89" fillId="39" borderId="0" xfId="58" applyFont="1" applyFill="1" applyBorder="1" applyAlignment="1">
      <alignment horizontal="center" vertical="center"/>
      <protection/>
    </xf>
    <xf numFmtId="0" fontId="105" fillId="40" borderId="67" xfId="58" applyFont="1" applyFill="1" applyBorder="1" applyAlignment="1">
      <alignment horizontal="center" vertical="center" wrapText="1"/>
      <protection/>
    </xf>
    <xf numFmtId="0" fontId="2" fillId="34" borderId="0" xfId="0" applyFont="1" applyFill="1" applyAlignment="1">
      <alignment horizontal="center"/>
    </xf>
    <xf numFmtId="0" fontId="4" fillId="36" borderId="28" xfId="56" applyFont="1" applyFill="1" applyBorder="1" applyAlignment="1">
      <alignment horizontal="center"/>
      <protection/>
    </xf>
    <xf numFmtId="0" fontId="4" fillId="36" borderId="44" xfId="56" applyFont="1" applyFill="1" applyBorder="1" applyAlignment="1">
      <alignment horizontal="center"/>
      <protection/>
    </xf>
    <xf numFmtId="0" fontId="4" fillId="36" borderId="28" xfId="56" applyFont="1" applyFill="1" applyBorder="1" applyAlignment="1">
      <alignment horizontal="right"/>
      <protection/>
    </xf>
    <xf numFmtId="0" fontId="4" fillId="36" borderId="10" xfId="56" applyFont="1" applyFill="1" applyBorder="1" applyAlignment="1">
      <alignment horizontal="right"/>
      <protection/>
    </xf>
    <xf numFmtId="0" fontId="6" fillId="34" borderId="0" xfId="56" applyFont="1" applyFill="1" applyBorder="1" applyAlignment="1">
      <alignment horizontal="center"/>
      <protection/>
    </xf>
    <xf numFmtId="0" fontId="7" fillId="34" borderId="0" xfId="56" applyFont="1" applyFill="1" applyBorder="1" applyAlignment="1">
      <alignment horizontal="center"/>
      <protection/>
    </xf>
    <xf numFmtId="0" fontId="6" fillId="34" borderId="0" xfId="56" applyFont="1" applyFill="1" applyBorder="1" applyAlignment="1">
      <alignment horizontal="left"/>
      <protection/>
    </xf>
    <xf numFmtId="0" fontId="4" fillId="34" borderId="53" xfId="56" applyFont="1" applyFill="1" applyBorder="1" applyAlignment="1">
      <alignment horizontal="center"/>
      <protection/>
    </xf>
    <xf numFmtId="0" fontId="4" fillId="36" borderId="68" xfId="56" applyFont="1" applyFill="1" applyBorder="1" applyAlignment="1" applyProtection="1">
      <alignment horizontal="center" vertical="center"/>
      <protection hidden="1"/>
    </xf>
    <xf numFmtId="0" fontId="4" fillId="36" borderId="12" xfId="56" applyFont="1" applyFill="1" applyBorder="1" applyAlignment="1" applyProtection="1">
      <alignment horizontal="center" vertical="center"/>
      <protection hidden="1"/>
    </xf>
    <xf numFmtId="0" fontId="4" fillId="36" borderId="15" xfId="56" applyFont="1" applyFill="1" applyBorder="1" applyAlignment="1" applyProtection="1">
      <alignment horizontal="center" vertical="center"/>
      <protection hidden="1"/>
    </xf>
    <xf numFmtId="0" fontId="4" fillId="36" borderId="16" xfId="56" applyFont="1" applyFill="1" applyBorder="1" applyAlignment="1" applyProtection="1">
      <alignment horizontal="center" vertical="center"/>
      <protection hidden="1"/>
    </xf>
    <xf numFmtId="0" fontId="4" fillId="36" borderId="17" xfId="56" applyFont="1" applyFill="1" applyBorder="1" applyAlignment="1" applyProtection="1">
      <alignment horizontal="center" vertical="center"/>
      <protection hidden="1"/>
    </xf>
    <xf numFmtId="0" fontId="4" fillId="36" borderId="16" xfId="0" applyFont="1" applyFill="1" applyBorder="1" applyAlignment="1" applyProtection="1">
      <alignment horizontal="center" vertical="center"/>
      <protection hidden="1"/>
    </xf>
    <xf numFmtId="0" fontId="6" fillId="38" borderId="0" xfId="0" applyFont="1" applyFill="1" applyBorder="1" applyAlignment="1">
      <alignment horizontal="left"/>
    </xf>
    <xf numFmtId="0" fontId="4" fillId="36" borderId="17" xfId="0" applyFont="1" applyFill="1" applyBorder="1" applyAlignment="1" applyProtection="1">
      <alignment horizontal="center" vertical="center"/>
      <protection hidden="1"/>
    </xf>
    <xf numFmtId="0" fontId="4" fillId="36" borderId="15" xfId="0" applyFont="1" applyFill="1" applyBorder="1" applyAlignment="1" applyProtection="1">
      <alignment horizontal="center" vertical="center"/>
      <protection hidden="1"/>
    </xf>
    <xf numFmtId="0" fontId="4" fillId="34" borderId="53" xfId="0" applyFont="1" applyFill="1" applyBorder="1" applyAlignment="1">
      <alignment horizontal="center"/>
    </xf>
    <xf numFmtId="0" fontId="4" fillId="36" borderId="68" xfId="0" applyFont="1" applyFill="1" applyBorder="1" applyAlignment="1" applyProtection="1">
      <alignment horizontal="center" vertical="center"/>
      <protection hidden="1"/>
    </xf>
    <xf numFmtId="0" fontId="4" fillId="36" borderId="12" xfId="0" applyFont="1" applyFill="1" applyBorder="1" applyAlignment="1" applyProtection="1">
      <alignment horizontal="center" vertical="center"/>
      <protection hidden="1"/>
    </xf>
    <xf numFmtId="0" fontId="4" fillId="36" borderId="28" xfId="0" applyFont="1" applyFill="1" applyBorder="1" applyAlignment="1">
      <alignment horizontal="center"/>
    </xf>
    <xf numFmtId="0" fontId="4" fillId="36" borderId="44" xfId="0" applyFont="1" applyFill="1" applyBorder="1" applyAlignment="1">
      <alignment horizontal="center"/>
    </xf>
    <xf numFmtId="0" fontId="4" fillId="36" borderId="28" xfId="0" applyFont="1" applyFill="1" applyBorder="1" applyAlignment="1">
      <alignment horizontal="right"/>
    </xf>
    <xf numFmtId="0" fontId="4" fillId="36" borderId="10" xfId="0" applyFont="1" applyFill="1" applyBorder="1" applyAlignment="1">
      <alignment horizontal="right"/>
    </xf>
    <xf numFmtId="0" fontId="6" fillId="34" borderId="0" xfId="0" applyFont="1" applyFill="1" applyBorder="1" applyAlignment="1">
      <alignment horizontal="center"/>
    </xf>
    <xf numFmtId="0" fontId="7" fillId="34" borderId="0" xfId="0" applyFont="1" applyFill="1" applyBorder="1" applyAlignment="1">
      <alignment horizontal="center"/>
    </xf>
    <xf numFmtId="14" fontId="6" fillId="34" borderId="53" xfId="0" applyNumberFormat="1" applyFont="1" applyFill="1" applyBorder="1" applyAlignment="1">
      <alignment horizontal="center"/>
    </xf>
    <xf numFmtId="0" fontId="6" fillId="34" borderId="53" xfId="0" applyFont="1" applyFill="1" applyBorder="1" applyAlignment="1">
      <alignment horizontal="center"/>
    </xf>
    <xf numFmtId="0" fontId="7" fillId="34" borderId="53" xfId="0" applyFont="1" applyFill="1" applyBorder="1" applyAlignment="1">
      <alignment horizontal="center"/>
    </xf>
    <xf numFmtId="0" fontId="4" fillId="36" borderId="49" xfId="0" applyFont="1" applyFill="1" applyBorder="1" applyAlignment="1" applyProtection="1">
      <alignment horizontal="center" vertical="center"/>
      <protection hidden="1"/>
    </xf>
    <xf numFmtId="0" fontId="4" fillId="36" borderId="50" xfId="0" applyFont="1" applyFill="1" applyBorder="1" applyAlignment="1" applyProtection="1">
      <alignment horizontal="center" vertical="center"/>
      <protection hidden="1"/>
    </xf>
    <xf numFmtId="0" fontId="6" fillId="38" borderId="53" xfId="0" applyFont="1" applyFill="1" applyBorder="1" applyAlignment="1">
      <alignment horizontal="left"/>
    </xf>
    <xf numFmtId="0" fontId="4" fillId="36" borderId="69" xfId="0" applyFont="1" applyFill="1" applyBorder="1" applyAlignment="1" applyProtection="1">
      <alignment horizontal="center" vertical="center"/>
      <protection hidden="1"/>
    </xf>
    <xf numFmtId="0" fontId="4" fillId="36" borderId="70" xfId="0" applyFont="1" applyFill="1" applyBorder="1" applyAlignment="1" applyProtection="1">
      <alignment horizontal="center" vertical="center"/>
      <protection hidden="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3 2"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1" xfId="57"/>
    <cellStyle name="Normal 2 2" xfId="58"/>
    <cellStyle name="Normal 2 3" xfId="59"/>
    <cellStyle name="Normal 3" xfId="60"/>
    <cellStyle name="Normal 4" xfId="61"/>
    <cellStyle name="Normal 5" xfId="62"/>
    <cellStyle name="Normal 6" xfId="63"/>
    <cellStyle name="Normal 7" xfId="64"/>
    <cellStyle name="Normal 9" xfId="65"/>
    <cellStyle name="Note" xfId="66"/>
    <cellStyle name="Output" xfId="67"/>
    <cellStyle name="Percent" xfId="68"/>
    <cellStyle name="Title" xfId="69"/>
    <cellStyle name="Total" xfId="70"/>
    <cellStyle name="Warning Text" xfId="71"/>
  </cellStyles>
  <dxfs count="96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ill>
        <patternFill>
          <bgColor indexed="13"/>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ill>
        <patternFill>
          <bgColor indexed="42"/>
        </patternFill>
      </fill>
    </dxf>
    <dxf>
      <font>
        <color auto="1"/>
      </font>
      <fill>
        <patternFill>
          <bgColor indexed="45"/>
        </patternFill>
      </fill>
    </dxf>
    <dxf>
      <font>
        <color indexed="9"/>
      </font>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ill>
        <patternFill>
          <bgColor indexed="13"/>
        </patternFill>
      </fill>
    </dxf>
    <dxf>
      <font>
        <color indexed="9"/>
      </font>
    </dxf>
    <dxf>
      <font>
        <b/>
        <i val="0"/>
        <color indexed="17"/>
      </font>
    </dxf>
    <dxf>
      <font>
        <b/>
        <i val="0"/>
        <color indexed="12"/>
      </font>
    </dxf>
    <dxf>
      <font>
        <b/>
        <i val="0"/>
        <color indexed="10"/>
      </font>
    </dxf>
    <dxf>
      <fill>
        <patternFill>
          <bgColor indexed="13"/>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ill>
        <patternFill>
          <bgColor indexed="42"/>
        </patternFill>
      </fill>
    </dxf>
    <dxf>
      <font>
        <color auto="1"/>
      </font>
      <fill>
        <patternFill>
          <bgColor indexed="45"/>
        </patternFill>
      </fill>
    </dxf>
    <dxf>
      <font>
        <color indexed="9"/>
      </font>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ill>
        <patternFill>
          <bgColor indexed="13"/>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ill>
        <patternFill>
          <bgColor indexed="42"/>
        </patternFill>
      </fill>
    </dxf>
    <dxf>
      <font>
        <color auto="1"/>
      </font>
      <fill>
        <patternFill>
          <bgColor indexed="45"/>
        </patternFill>
      </fill>
    </dxf>
    <dxf>
      <font>
        <color indexed="9"/>
      </font>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ill>
        <patternFill>
          <bgColor indexed="13"/>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ill>
        <patternFill>
          <bgColor indexed="42"/>
        </patternFill>
      </fill>
    </dxf>
    <dxf>
      <font>
        <color auto="1"/>
      </font>
      <fill>
        <patternFill>
          <bgColor indexed="45"/>
        </patternFill>
      </fill>
    </dxf>
    <dxf>
      <font>
        <color indexed="9"/>
      </font>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color auto="1"/>
      </font>
      <fill>
        <patternFill>
          <bgColor indexed="45"/>
        </patternFill>
      </fill>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auto="1"/>
      </font>
      <fill>
        <patternFill>
          <bgColor indexed="45"/>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jpe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jpeg" /><Relationship Id="rId4" Type="http://schemas.openxmlformats.org/officeDocument/2006/relationships/image" Target="../media/image8.png" /><Relationship Id="rId5" Type="http://schemas.openxmlformats.org/officeDocument/2006/relationships/image" Target="../media/image6.png" /><Relationship Id="rId6" Type="http://schemas.openxmlformats.org/officeDocument/2006/relationships/image" Target="../media/image7.pn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3.png" /><Relationship Id="rId6"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3.png" /><Relationship Id="rId6"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19050</xdr:rowOff>
    </xdr:from>
    <xdr:to>
      <xdr:col>1</xdr:col>
      <xdr:colOff>590550</xdr:colOff>
      <xdr:row>1</xdr:row>
      <xdr:rowOff>47625</xdr:rowOff>
    </xdr:to>
    <xdr:pic>
      <xdr:nvPicPr>
        <xdr:cNvPr id="1" name="Picture 3"/>
        <xdr:cNvPicPr preferRelativeResize="1">
          <a:picLocks noChangeAspect="1"/>
        </xdr:cNvPicPr>
      </xdr:nvPicPr>
      <xdr:blipFill>
        <a:blip r:embed="rId1"/>
        <a:stretch>
          <a:fillRect/>
        </a:stretch>
      </xdr:blipFill>
      <xdr:spPr>
        <a:xfrm>
          <a:off x="266700" y="19050"/>
          <a:ext cx="581025" cy="590550"/>
        </a:xfrm>
        <a:prstGeom prst="rect">
          <a:avLst/>
        </a:prstGeom>
        <a:noFill/>
        <a:ln w="9525" cmpd="sng">
          <a:noFill/>
        </a:ln>
      </xdr:spPr>
    </xdr:pic>
    <xdr:clientData/>
  </xdr:twoCellAnchor>
  <xdr:twoCellAnchor editAs="oneCell">
    <xdr:from>
      <xdr:col>36</xdr:col>
      <xdr:colOff>209550</xdr:colOff>
      <xdr:row>0</xdr:row>
      <xdr:rowOff>19050</xdr:rowOff>
    </xdr:from>
    <xdr:to>
      <xdr:col>37</xdr:col>
      <xdr:colOff>457200</xdr:colOff>
      <xdr:row>1</xdr:row>
      <xdr:rowOff>47625</xdr:rowOff>
    </xdr:to>
    <xdr:pic>
      <xdr:nvPicPr>
        <xdr:cNvPr id="2" name="Picture 5"/>
        <xdr:cNvPicPr preferRelativeResize="1">
          <a:picLocks noChangeAspect="1"/>
        </xdr:cNvPicPr>
      </xdr:nvPicPr>
      <xdr:blipFill>
        <a:blip r:embed="rId2"/>
        <a:stretch>
          <a:fillRect/>
        </a:stretch>
      </xdr:blipFill>
      <xdr:spPr>
        <a:xfrm>
          <a:off x="8115300" y="19050"/>
          <a:ext cx="514350" cy="590550"/>
        </a:xfrm>
        <a:prstGeom prst="rect">
          <a:avLst/>
        </a:prstGeom>
        <a:noFill/>
        <a:ln w="9525" cmpd="sng">
          <a:noFill/>
        </a:ln>
      </xdr:spPr>
    </xdr:pic>
    <xdr:clientData/>
  </xdr:twoCellAnchor>
  <xdr:twoCellAnchor editAs="oneCell">
    <xdr:from>
      <xdr:col>2</xdr:col>
      <xdr:colOff>581025</xdr:colOff>
      <xdr:row>24</xdr:row>
      <xdr:rowOff>28575</xdr:rowOff>
    </xdr:from>
    <xdr:to>
      <xdr:col>2</xdr:col>
      <xdr:colOff>1143000</xdr:colOff>
      <xdr:row>28</xdr:row>
      <xdr:rowOff>95250</xdr:rowOff>
    </xdr:to>
    <xdr:pic>
      <xdr:nvPicPr>
        <xdr:cNvPr id="3" name="Picture 4"/>
        <xdr:cNvPicPr preferRelativeResize="1">
          <a:picLocks noChangeAspect="1"/>
        </xdr:cNvPicPr>
      </xdr:nvPicPr>
      <xdr:blipFill>
        <a:blip r:embed="rId3"/>
        <a:stretch>
          <a:fillRect/>
        </a:stretch>
      </xdr:blipFill>
      <xdr:spPr>
        <a:xfrm>
          <a:off x="1695450" y="4210050"/>
          <a:ext cx="561975" cy="714375"/>
        </a:xfrm>
        <a:prstGeom prst="rect">
          <a:avLst/>
        </a:prstGeom>
        <a:noFill/>
        <a:ln w="9525" cmpd="sng">
          <a:noFill/>
        </a:ln>
      </xdr:spPr>
    </xdr:pic>
    <xdr:clientData/>
  </xdr:twoCellAnchor>
  <xdr:twoCellAnchor editAs="oneCell">
    <xdr:from>
      <xdr:col>28</xdr:col>
      <xdr:colOff>114300</xdr:colOff>
      <xdr:row>25</xdr:row>
      <xdr:rowOff>76200</xdr:rowOff>
    </xdr:from>
    <xdr:to>
      <xdr:col>36</xdr:col>
      <xdr:colOff>123825</xdr:colOff>
      <xdr:row>28</xdr:row>
      <xdr:rowOff>123825</xdr:rowOff>
    </xdr:to>
    <xdr:pic>
      <xdr:nvPicPr>
        <xdr:cNvPr id="4" name="Picture 14"/>
        <xdr:cNvPicPr preferRelativeResize="1">
          <a:picLocks noChangeAspect="1"/>
        </xdr:cNvPicPr>
      </xdr:nvPicPr>
      <xdr:blipFill>
        <a:blip r:embed="rId4"/>
        <a:stretch>
          <a:fillRect/>
        </a:stretch>
      </xdr:blipFill>
      <xdr:spPr>
        <a:xfrm>
          <a:off x="6457950" y="4419600"/>
          <a:ext cx="1571625" cy="533400"/>
        </a:xfrm>
        <a:prstGeom prst="rect">
          <a:avLst/>
        </a:prstGeom>
        <a:noFill/>
        <a:ln w="9525" cmpd="sng">
          <a:noFill/>
        </a:ln>
      </xdr:spPr>
    </xdr:pic>
    <xdr:clientData/>
  </xdr:twoCellAnchor>
  <xdr:twoCellAnchor>
    <xdr:from>
      <xdr:col>6</xdr:col>
      <xdr:colOff>66675</xdr:colOff>
      <xdr:row>25</xdr:row>
      <xdr:rowOff>104775</xdr:rowOff>
    </xdr:from>
    <xdr:to>
      <xdr:col>24</xdr:col>
      <xdr:colOff>0</xdr:colOff>
      <xdr:row>29</xdr:row>
      <xdr:rowOff>85725</xdr:rowOff>
    </xdr:to>
    <xdr:sp>
      <xdr:nvSpPr>
        <xdr:cNvPr id="5" name="Flowchart: Punched Tape 5"/>
        <xdr:cNvSpPr>
          <a:spLocks/>
        </xdr:cNvSpPr>
      </xdr:nvSpPr>
      <xdr:spPr>
        <a:xfrm>
          <a:off x="3057525" y="4448175"/>
          <a:ext cx="2676525" cy="628650"/>
        </a:xfrm>
        <a:prstGeom prst="flowChartPunchedTape">
          <a:avLst/>
        </a:prstGeom>
        <a:solidFill>
          <a:srgbClr val="FFFF00"/>
        </a:solidFill>
        <a:ln w="12700" cmpd="sng">
          <a:solidFill>
            <a:srgbClr val="41719C"/>
          </a:solidFill>
          <a:headEnd type="none"/>
          <a:tailEnd type="none"/>
        </a:ln>
      </xdr:spPr>
      <xdr:txBody>
        <a:bodyPr vertOverflow="clip" wrap="square" anchor="ctr"/>
        <a:p>
          <a:pPr algn="ctr">
            <a:defRPr/>
          </a:pPr>
          <a:r>
            <a:rPr lang="en-US" cap="none" sz="1600" b="1" i="0" u="none" baseline="0">
              <a:solidFill>
                <a:srgbClr val="000000"/>
              </a:solidFill>
            </a:rPr>
            <a:t>08.04.2023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28575</xdr:rowOff>
    </xdr:from>
    <xdr:to>
      <xdr:col>1</xdr:col>
      <xdr:colOff>657225</xdr:colOff>
      <xdr:row>1</xdr:row>
      <xdr:rowOff>352425</xdr:rowOff>
    </xdr:to>
    <xdr:pic>
      <xdr:nvPicPr>
        <xdr:cNvPr id="1" name="Attēls 4"/>
        <xdr:cNvPicPr preferRelativeResize="1">
          <a:picLocks noChangeAspect="1"/>
        </xdr:cNvPicPr>
      </xdr:nvPicPr>
      <xdr:blipFill>
        <a:blip r:embed="rId1"/>
        <a:stretch>
          <a:fillRect/>
        </a:stretch>
      </xdr:blipFill>
      <xdr:spPr>
        <a:xfrm>
          <a:off x="1104900" y="28575"/>
          <a:ext cx="504825" cy="533400"/>
        </a:xfrm>
        <a:prstGeom prst="rect">
          <a:avLst/>
        </a:prstGeom>
        <a:noFill/>
        <a:ln w="9525" cmpd="sng">
          <a:noFill/>
        </a:ln>
      </xdr:spPr>
    </xdr:pic>
    <xdr:clientData/>
  </xdr:twoCellAnchor>
  <xdr:twoCellAnchor editAs="oneCell">
    <xdr:from>
      <xdr:col>1</xdr:col>
      <xdr:colOff>723900</xdr:colOff>
      <xdr:row>0</xdr:row>
      <xdr:rowOff>57150</xdr:rowOff>
    </xdr:from>
    <xdr:to>
      <xdr:col>1</xdr:col>
      <xdr:colOff>1076325</xdr:colOff>
      <xdr:row>2</xdr:row>
      <xdr:rowOff>9525</xdr:rowOff>
    </xdr:to>
    <xdr:pic>
      <xdr:nvPicPr>
        <xdr:cNvPr id="2" name="Attēls 6"/>
        <xdr:cNvPicPr preferRelativeResize="1">
          <a:picLocks noChangeAspect="1"/>
        </xdr:cNvPicPr>
      </xdr:nvPicPr>
      <xdr:blipFill>
        <a:blip r:embed="rId2"/>
        <a:stretch>
          <a:fillRect/>
        </a:stretch>
      </xdr:blipFill>
      <xdr:spPr>
        <a:xfrm>
          <a:off x="1676400" y="57150"/>
          <a:ext cx="352425" cy="533400"/>
        </a:xfrm>
        <a:prstGeom prst="rect">
          <a:avLst/>
        </a:prstGeom>
        <a:solidFill>
          <a:srgbClr val="FFFFFF"/>
        </a:solidFill>
        <a:ln w="9525" cmpd="sng">
          <a:noFill/>
        </a:ln>
      </xdr:spPr>
    </xdr:pic>
    <xdr:clientData/>
  </xdr:twoCellAnchor>
  <xdr:twoCellAnchor editAs="oneCell">
    <xdr:from>
      <xdr:col>1</xdr:col>
      <xdr:colOff>1219200</xdr:colOff>
      <xdr:row>0</xdr:row>
      <xdr:rowOff>76200</xdr:rowOff>
    </xdr:from>
    <xdr:to>
      <xdr:col>1</xdr:col>
      <xdr:colOff>1562100</xdr:colOff>
      <xdr:row>2</xdr:row>
      <xdr:rowOff>9525</xdr:rowOff>
    </xdr:to>
    <xdr:pic>
      <xdr:nvPicPr>
        <xdr:cNvPr id="3" name="Picture 5"/>
        <xdr:cNvPicPr preferRelativeResize="1">
          <a:picLocks noChangeAspect="1"/>
        </xdr:cNvPicPr>
      </xdr:nvPicPr>
      <xdr:blipFill>
        <a:blip r:embed="rId3"/>
        <a:stretch>
          <a:fillRect/>
        </a:stretch>
      </xdr:blipFill>
      <xdr:spPr>
        <a:xfrm>
          <a:off x="2171700" y="76200"/>
          <a:ext cx="342900" cy="514350"/>
        </a:xfrm>
        <a:prstGeom prst="rect">
          <a:avLst/>
        </a:prstGeom>
        <a:noFill/>
        <a:ln w="9525" cmpd="sng">
          <a:noFill/>
        </a:ln>
      </xdr:spPr>
    </xdr:pic>
    <xdr:clientData/>
  </xdr:twoCellAnchor>
  <xdr:twoCellAnchor editAs="oneCell">
    <xdr:from>
      <xdr:col>18</xdr:col>
      <xdr:colOff>47625</xdr:colOff>
      <xdr:row>0</xdr:row>
      <xdr:rowOff>0</xdr:rowOff>
    </xdr:from>
    <xdr:to>
      <xdr:col>19</xdr:col>
      <xdr:colOff>209550</xdr:colOff>
      <xdr:row>1</xdr:row>
      <xdr:rowOff>361950</xdr:rowOff>
    </xdr:to>
    <xdr:pic>
      <xdr:nvPicPr>
        <xdr:cNvPr id="4" name="Picture 5"/>
        <xdr:cNvPicPr preferRelativeResize="1">
          <a:picLocks noChangeAspect="1"/>
        </xdr:cNvPicPr>
      </xdr:nvPicPr>
      <xdr:blipFill>
        <a:blip r:embed="rId4"/>
        <a:stretch>
          <a:fillRect/>
        </a:stretch>
      </xdr:blipFill>
      <xdr:spPr>
        <a:xfrm>
          <a:off x="6924675" y="0"/>
          <a:ext cx="419100" cy="571500"/>
        </a:xfrm>
        <a:prstGeom prst="rect">
          <a:avLst/>
        </a:prstGeom>
        <a:noFill/>
        <a:ln w="9525" cmpd="sng">
          <a:noFill/>
        </a:ln>
      </xdr:spPr>
    </xdr:pic>
    <xdr:clientData/>
  </xdr:twoCellAnchor>
  <xdr:twoCellAnchor editAs="oneCell">
    <xdr:from>
      <xdr:col>0</xdr:col>
      <xdr:colOff>0</xdr:colOff>
      <xdr:row>0</xdr:row>
      <xdr:rowOff>0</xdr:rowOff>
    </xdr:from>
    <xdr:to>
      <xdr:col>1</xdr:col>
      <xdr:colOff>0</xdr:colOff>
      <xdr:row>2</xdr:row>
      <xdr:rowOff>257175</xdr:rowOff>
    </xdr:to>
    <xdr:pic>
      <xdr:nvPicPr>
        <xdr:cNvPr id="5" name="Picture 6"/>
        <xdr:cNvPicPr preferRelativeResize="1">
          <a:picLocks noChangeAspect="1"/>
        </xdr:cNvPicPr>
      </xdr:nvPicPr>
      <xdr:blipFill>
        <a:blip r:embed="rId5"/>
        <a:stretch>
          <a:fillRect/>
        </a:stretch>
      </xdr:blipFill>
      <xdr:spPr>
        <a:xfrm>
          <a:off x="0" y="0"/>
          <a:ext cx="95250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23</xdr:row>
      <xdr:rowOff>133350</xdr:rowOff>
    </xdr:from>
    <xdr:to>
      <xdr:col>1</xdr:col>
      <xdr:colOff>809625</xdr:colOff>
      <xdr:row>28</xdr:row>
      <xdr:rowOff>0</xdr:rowOff>
    </xdr:to>
    <xdr:pic>
      <xdr:nvPicPr>
        <xdr:cNvPr id="1" name="Picture 3"/>
        <xdr:cNvPicPr preferRelativeResize="1">
          <a:picLocks noChangeAspect="1"/>
        </xdr:cNvPicPr>
      </xdr:nvPicPr>
      <xdr:blipFill>
        <a:blip r:embed="rId1"/>
        <a:stretch>
          <a:fillRect/>
        </a:stretch>
      </xdr:blipFill>
      <xdr:spPr>
        <a:xfrm>
          <a:off x="447675" y="4629150"/>
          <a:ext cx="619125" cy="676275"/>
        </a:xfrm>
        <a:prstGeom prst="rect">
          <a:avLst/>
        </a:prstGeom>
        <a:noFill/>
        <a:ln w="9525" cmpd="sng">
          <a:noFill/>
        </a:ln>
      </xdr:spPr>
    </xdr:pic>
    <xdr:clientData/>
  </xdr:twoCellAnchor>
  <xdr:twoCellAnchor editAs="oneCell">
    <xdr:from>
      <xdr:col>24</xdr:col>
      <xdr:colOff>123825</xdr:colOff>
      <xdr:row>24</xdr:row>
      <xdr:rowOff>76200</xdr:rowOff>
    </xdr:from>
    <xdr:to>
      <xdr:col>30</xdr:col>
      <xdr:colOff>190500</xdr:colOff>
      <xdr:row>27</xdr:row>
      <xdr:rowOff>85725</xdr:rowOff>
    </xdr:to>
    <xdr:pic>
      <xdr:nvPicPr>
        <xdr:cNvPr id="2" name="Picture 14"/>
        <xdr:cNvPicPr preferRelativeResize="1">
          <a:picLocks noChangeAspect="1"/>
        </xdr:cNvPicPr>
      </xdr:nvPicPr>
      <xdr:blipFill>
        <a:blip r:embed="rId2"/>
        <a:stretch>
          <a:fillRect/>
        </a:stretch>
      </xdr:blipFill>
      <xdr:spPr>
        <a:xfrm>
          <a:off x="8905875" y="4733925"/>
          <a:ext cx="1552575" cy="495300"/>
        </a:xfrm>
        <a:prstGeom prst="rect">
          <a:avLst/>
        </a:prstGeom>
        <a:noFill/>
        <a:ln w="9525" cmpd="sng">
          <a:noFill/>
        </a:ln>
      </xdr:spPr>
    </xdr:pic>
    <xdr:clientData/>
  </xdr:twoCellAnchor>
  <xdr:twoCellAnchor>
    <xdr:from>
      <xdr:col>6</xdr:col>
      <xdr:colOff>85725</xdr:colOff>
      <xdr:row>23</xdr:row>
      <xdr:rowOff>104775</xdr:rowOff>
    </xdr:from>
    <xdr:to>
      <xdr:col>13</xdr:col>
      <xdr:colOff>304800</xdr:colOff>
      <xdr:row>27</xdr:row>
      <xdr:rowOff>85725</xdr:rowOff>
    </xdr:to>
    <xdr:sp>
      <xdr:nvSpPr>
        <xdr:cNvPr id="3" name="Flowchart: Punched Tape 3"/>
        <xdr:cNvSpPr>
          <a:spLocks/>
        </xdr:cNvSpPr>
      </xdr:nvSpPr>
      <xdr:spPr>
        <a:xfrm>
          <a:off x="3609975" y="4600575"/>
          <a:ext cx="2486025" cy="628650"/>
        </a:xfrm>
        <a:prstGeom prst="flowChartPunchedTape">
          <a:avLst/>
        </a:prstGeom>
        <a:solidFill>
          <a:srgbClr val="FFFF00"/>
        </a:solidFill>
        <a:ln w="12700" cmpd="sng">
          <a:solidFill>
            <a:srgbClr val="41719C"/>
          </a:solidFill>
          <a:headEnd type="none"/>
          <a:tailEnd type="none"/>
        </a:ln>
      </xdr:spPr>
      <xdr:txBody>
        <a:bodyPr vertOverflow="clip" wrap="square" anchor="ctr"/>
        <a:p>
          <a:pPr algn="ctr">
            <a:defRPr/>
          </a:pPr>
          <a:r>
            <a:rPr lang="en-US" cap="none" sz="1600" b="1" i="0" u="none" baseline="0">
              <a:solidFill>
                <a:srgbClr val="000000"/>
              </a:solidFill>
            </a:rPr>
            <a:t>06.05.2023</a:t>
          </a:r>
        </a:p>
      </xdr:txBody>
    </xdr:sp>
    <xdr:clientData/>
  </xdr:twoCellAnchor>
  <xdr:twoCellAnchor editAs="oneCell">
    <xdr:from>
      <xdr:col>1</xdr:col>
      <xdr:colOff>142875</xdr:colOff>
      <xdr:row>0</xdr:row>
      <xdr:rowOff>76200</xdr:rowOff>
    </xdr:from>
    <xdr:to>
      <xdr:col>1</xdr:col>
      <xdr:colOff>657225</xdr:colOff>
      <xdr:row>1</xdr:row>
      <xdr:rowOff>457200</xdr:rowOff>
    </xdr:to>
    <xdr:pic>
      <xdr:nvPicPr>
        <xdr:cNvPr id="4" name="Attēls 4"/>
        <xdr:cNvPicPr preferRelativeResize="1">
          <a:picLocks noChangeAspect="1"/>
        </xdr:cNvPicPr>
      </xdr:nvPicPr>
      <xdr:blipFill>
        <a:blip r:embed="rId3"/>
        <a:stretch>
          <a:fillRect/>
        </a:stretch>
      </xdr:blipFill>
      <xdr:spPr>
        <a:xfrm>
          <a:off x="400050" y="76200"/>
          <a:ext cx="514350" cy="619125"/>
        </a:xfrm>
        <a:prstGeom prst="rect">
          <a:avLst/>
        </a:prstGeom>
        <a:noFill/>
        <a:ln w="9525" cmpd="sng">
          <a:noFill/>
        </a:ln>
      </xdr:spPr>
    </xdr:pic>
    <xdr:clientData/>
  </xdr:twoCellAnchor>
  <xdr:twoCellAnchor editAs="oneCell">
    <xdr:from>
      <xdr:col>1</xdr:col>
      <xdr:colOff>1019175</xdr:colOff>
      <xdr:row>0</xdr:row>
      <xdr:rowOff>57150</xdr:rowOff>
    </xdr:from>
    <xdr:to>
      <xdr:col>2</xdr:col>
      <xdr:colOff>180975</xdr:colOff>
      <xdr:row>2</xdr:row>
      <xdr:rowOff>190500</xdr:rowOff>
    </xdr:to>
    <xdr:pic>
      <xdr:nvPicPr>
        <xdr:cNvPr id="5" name="Attēls 6"/>
        <xdr:cNvPicPr preferRelativeResize="1">
          <a:picLocks noChangeAspect="1"/>
        </xdr:cNvPicPr>
      </xdr:nvPicPr>
      <xdr:blipFill>
        <a:blip r:embed="rId4"/>
        <a:stretch>
          <a:fillRect/>
        </a:stretch>
      </xdr:blipFill>
      <xdr:spPr>
        <a:xfrm>
          <a:off x="1276350" y="57150"/>
          <a:ext cx="485775" cy="857250"/>
        </a:xfrm>
        <a:prstGeom prst="rect">
          <a:avLst/>
        </a:prstGeom>
        <a:solidFill>
          <a:srgbClr val="FFFFFF"/>
        </a:solidFill>
        <a:ln w="9525" cmpd="sng">
          <a:noFill/>
        </a:ln>
      </xdr:spPr>
    </xdr:pic>
    <xdr:clientData/>
  </xdr:twoCellAnchor>
  <xdr:twoCellAnchor editAs="oneCell">
    <xdr:from>
      <xdr:col>2</xdr:col>
      <xdr:colOff>400050</xdr:colOff>
      <xdr:row>0</xdr:row>
      <xdr:rowOff>76200</xdr:rowOff>
    </xdr:from>
    <xdr:to>
      <xdr:col>2</xdr:col>
      <xdr:colOff>828675</xdr:colOff>
      <xdr:row>2</xdr:row>
      <xdr:rowOff>190500</xdr:rowOff>
    </xdr:to>
    <xdr:pic>
      <xdr:nvPicPr>
        <xdr:cNvPr id="6" name="Picture 5"/>
        <xdr:cNvPicPr preferRelativeResize="1">
          <a:picLocks noChangeAspect="1"/>
        </xdr:cNvPicPr>
      </xdr:nvPicPr>
      <xdr:blipFill>
        <a:blip r:embed="rId5"/>
        <a:stretch>
          <a:fillRect/>
        </a:stretch>
      </xdr:blipFill>
      <xdr:spPr>
        <a:xfrm>
          <a:off x="1981200" y="76200"/>
          <a:ext cx="428625" cy="838200"/>
        </a:xfrm>
        <a:prstGeom prst="rect">
          <a:avLst/>
        </a:prstGeom>
        <a:noFill/>
        <a:ln w="9525" cmpd="sng">
          <a:noFill/>
        </a:ln>
      </xdr:spPr>
    </xdr:pic>
    <xdr:clientData/>
  </xdr:twoCellAnchor>
  <xdr:twoCellAnchor editAs="oneCell">
    <xdr:from>
      <xdr:col>28</xdr:col>
      <xdr:colOff>219075</xdr:colOff>
      <xdr:row>0</xdr:row>
      <xdr:rowOff>38100</xdr:rowOff>
    </xdr:from>
    <xdr:to>
      <xdr:col>31</xdr:col>
      <xdr:colOff>19050</xdr:colOff>
      <xdr:row>2</xdr:row>
      <xdr:rowOff>190500</xdr:rowOff>
    </xdr:to>
    <xdr:pic>
      <xdr:nvPicPr>
        <xdr:cNvPr id="7" name="Picture 4"/>
        <xdr:cNvPicPr preferRelativeResize="1">
          <a:picLocks noChangeAspect="1"/>
        </xdr:cNvPicPr>
      </xdr:nvPicPr>
      <xdr:blipFill>
        <a:blip r:embed="rId6"/>
        <a:stretch>
          <a:fillRect/>
        </a:stretch>
      </xdr:blipFill>
      <xdr:spPr>
        <a:xfrm>
          <a:off x="9991725" y="38100"/>
          <a:ext cx="542925"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23</xdr:row>
      <xdr:rowOff>133350</xdr:rowOff>
    </xdr:from>
    <xdr:to>
      <xdr:col>1</xdr:col>
      <xdr:colOff>809625</xdr:colOff>
      <xdr:row>28</xdr:row>
      <xdr:rowOff>0</xdr:rowOff>
    </xdr:to>
    <xdr:pic>
      <xdr:nvPicPr>
        <xdr:cNvPr id="1" name="Picture 3"/>
        <xdr:cNvPicPr preferRelativeResize="1">
          <a:picLocks noChangeAspect="1"/>
        </xdr:cNvPicPr>
      </xdr:nvPicPr>
      <xdr:blipFill>
        <a:blip r:embed="rId1"/>
        <a:stretch>
          <a:fillRect/>
        </a:stretch>
      </xdr:blipFill>
      <xdr:spPr>
        <a:xfrm>
          <a:off x="447675" y="4686300"/>
          <a:ext cx="619125" cy="676275"/>
        </a:xfrm>
        <a:prstGeom prst="rect">
          <a:avLst/>
        </a:prstGeom>
        <a:noFill/>
        <a:ln w="9525" cmpd="sng">
          <a:noFill/>
        </a:ln>
      </xdr:spPr>
    </xdr:pic>
    <xdr:clientData/>
  </xdr:twoCellAnchor>
  <xdr:twoCellAnchor editAs="oneCell">
    <xdr:from>
      <xdr:col>24</xdr:col>
      <xdr:colOff>123825</xdr:colOff>
      <xdr:row>24</xdr:row>
      <xdr:rowOff>76200</xdr:rowOff>
    </xdr:from>
    <xdr:to>
      <xdr:col>30</xdr:col>
      <xdr:colOff>190500</xdr:colOff>
      <xdr:row>27</xdr:row>
      <xdr:rowOff>85725</xdr:rowOff>
    </xdr:to>
    <xdr:pic>
      <xdr:nvPicPr>
        <xdr:cNvPr id="2" name="Picture 14"/>
        <xdr:cNvPicPr preferRelativeResize="1">
          <a:picLocks noChangeAspect="1"/>
        </xdr:cNvPicPr>
      </xdr:nvPicPr>
      <xdr:blipFill>
        <a:blip r:embed="rId2"/>
        <a:stretch>
          <a:fillRect/>
        </a:stretch>
      </xdr:blipFill>
      <xdr:spPr>
        <a:xfrm>
          <a:off x="8905875" y="4791075"/>
          <a:ext cx="1552575" cy="495300"/>
        </a:xfrm>
        <a:prstGeom prst="rect">
          <a:avLst/>
        </a:prstGeom>
        <a:noFill/>
        <a:ln w="9525" cmpd="sng">
          <a:noFill/>
        </a:ln>
      </xdr:spPr>
    </xdr:pic>
    <xdr:clientData/>
  </xdr:twoCellAnchor>
  <xdr:twoCellAnchor>
    <xdr:from>
      <xdr:col>6</xdr:col>
      <xdr:colOff>85725</xdr:colOff>
      <xdr:row>23</xdr:row>
      <xdr:rowOff>104775</xdr:rowOff>
    </xdr:from>
    <xdr:to>
      <xdr:col>13</xdr:col>
      <xdr:colOff>304800</xdr:colOff>
      <xdr:row>27</xdr:row>
      <xdr:rowOff>85725</xdr:rowOff>
    </xdr:to>
    <xdr:sp>
      <xdr:nvSpPr>
        <xdr:cNvPr id="3" name="Flowchart: Punched Tape 3"/>
        <xdr:cNvSpPr>
          <a:spLocks/>
        </xdr:cNvSpPr>
      </xdr:nvSpPr>
      <xdr:spPr>
        <a:xfrm>
          <a:off x="3609975" y="4657725"/>
          <a:ext cx="2486025" cy="628650"/>
        </a:xfrm>
        <a:prstGeom prst="flowChartPunchedTape">
          <a:avLst/>
        </a:prstGeom>
        <a:solidFill>
          <a:srgbClr val="FFFF00"/>
        </a:solidFill>
        <a:ln w="12700" cmpd="sng">
          <a:solidFill>
            <a:srgbClr val="41719C"/>
          </a:solidFill>
          <a:headEnd type="none"/>
          <a:tailEnd type="none"/>
        </a:ln>
      </xdr:spPr>
      <xdr:txBody>
        <a:bodyPr vertOverflow="clip" wrap="square" anchor="ctr"/>
        <a:p>
          <a:pPr algn="ctr">
            <a:defRPr/>
          </a:pPr>
          <a:r>
            <a:rPr lang="en-US" cap="none" sz="1600" b="1" i="0" u="none" baseline="0">
              <a:solidFill>
                <a:srgbClr val="000000"/>
              </a:solidFill>
            </a:rPr>
            <a:t>29.04.2023</a:t>
          </a:r>
        </a:p>
      </xdr:txBody>
    </xdr:sp>
    <xdr:clientData/>
  </xdr:twoCellAnchor>
  <xdr:twoCellAnchor editAs="oneCell">
    <xdr:from>
      <xdr:col>1</xdr:col>
      <xdr:colOff>161925</xdr:colOff>
      <xdr:row>0</xdr:row>
      <xdr:rowOff>133350</xdr:rowOff>
    </xdr:from>
    <xdr:to>
      <xdr:col>1</xdr:col>
      <xdr:colOff>676275</xdr:colOff>
      <xdr:row>1</xdr:row>
      <xdr:rowOff>514350</xdr:rowOff>
    </xdr:to>
    <xdr:pic>
      <xdr:nvPicPr>
        <xdr:cNvPr id="4" name="Attēls 4"/>
        <xdr:cNvPicPr preferRelativeResize="1">
          <a:picLocks noChangeAspect="1"/>
        </xdr:cNvPicPr>
      </xdr:nvPicPr>
      <xdr:blipFill>
        <a:blip r:embed="rId3"/>
        <a:stretch>
          <a:fillRect/>
        </a:stretch>
      </xdr:blipFill>
      <xdr:spPr>
        <a:xfrm>
          <a:off x="419100" y="133350"/>
          <a:ext cx="514350" cy="619125"/>
        </a:xfrm>
        <a:prstGeom prst="rect">
          <a:avLst/>
        </a:prstGeom>
        <a:noFill/>
        <a:ln w="9525" cmpd="sng">
          <a:noFill/>
        </a:ln>
      </xdr:spPr>
    </xdr:pic>
    <xdr:clientData/>
  </xdr:twoCellAnchor>
  <xdr:twoCellAnchor editAs="oneCell">
    <xdr:from>
      <xdr:col>29</xdr:col>
      <xdr:colOff>85725</xdr:colOff>
      <xdr:row>0</xdr:row>
      <xdr:rowOff>66675</xdr:rowOff>
    </xdr:from>
    <xdr:to>
      <xdr:col>31</xdr:col>
      <xdr:colOff>133350</xdr:colOff>
      <xdr:row>2</xdr:row>
      <xdr:rowOff>123825</xdr:rowOff>
    </xdr:to>
    <xdr:pic>
      <xdr:nvPicPr>
        <xdr:cNvPr id="5" name="Picture 4"/>
        <xdr:cNvPicPr preferRelativeResize="1">
          <a:picLocks noChangeAspect="1"/>
        </xdr:cNvPicPr>
      </xdr:nvPicPr>
      <xdr:blipFill>
        <a:blip r:embed="rId4"/>
        <a:stretch>
          <a:fillRect/>
        </a:stretch>
      </xdr:blipFill>
      <xdr:spPr>
        <a:xfrm>
          <a:off x="10106025" y="66675"/>
          <a:ext cx="542925" cy="876300"/>
        </a:xfrm>
        <a:prstGeom prst="rect">
          <a:avLst/>
        </a:prstGeom>
        <a:noFill/>
        <a:ln w="9525" cmpd="sng">
          <a:noFill/>
        </a:ln>
      </xdr:spPr>
    </xdr:pic>
    <xdr:clientData/>
  </xdr:twoCellAnchor>
  <xdr:twoCellAnchor editAs="oneCell">
    <xdr:from>
      <xdr:col>1</xdr:col>
      <xdr:colOff>990600</xdr:colOff>
      <xdr:row>0</xdr:row>
      <xdr:rowOff>95250</xdr:rowOff>
    </xdr:from>
    <xdr:to>
      <xdr:col>2</xdr:col>
      <xdr:colOff>152400</xdr:colOff>
      <xdr:row>2</xdr:row>
      <xdr:rowOff>133350</xdr:rowOff>
    </xdr:to>
    <xdr:pic>
      <xdr:nvPicPr>
        <xdr:cNvPr id="6" name="Attēls 6"/>
        <xdr:cNvPicPr preferRelativeResize="1">
          <a:picLocks noChangeAspect="1"/>
        </xdr:cNvPicPr>
      </xdr:nvPicPr>
      <xdr:blipFill>
        <a:blip r:embed="rId5"/>
        <a:stretch>
          <a:fillRect/>
        </a:stretch>
      </xdr:blipFill>
      <xdr:spPr>
        <a:xfrm>
          <a:off x="1247775" y="95250"/>
          <a:ext cx="485775" cy="857250"/>
        </a:xfrm>
        <a:prstGeom prst="rect">
          <a:avLst/>
        </a:prstGeom>
        <a:solidFill>
          <a:srgbClr val="FFFFFF"/>
        </a:solidFill>
        <a:ln w="9525" cmpd="sng">
          <a:noFill/>
        </a:ln>
      </xdr:spPr>
    </xdr:pic>
    <xdr:clientData/>
  </xdr:twoCellAnchor>
  <xdr:twoCellAnchor editAs="oneCell">
    <xdr:from>
      <xdr:col>2</xdr:col>
      <xdr:colOff>447675</xdr:colOff>
      <xdr:row>0</xdr:row>
      <xdr:rowOff>133350</xdr:rowOff>
    </xdr:from>
    <xdr:to>
      <xdr:col>3</xdr:col>
      <xdr:colOff>19050</xdr:colOff>
      <xdr:row>2</xdr:row>
      <xdr:rowOff>152400</xdr:rowOff>
    </xdr:to>
    <xdr:pic>
      <xdr:nvPicPr>
        <xdr:cNvPr id="7" name="Picture 5"/>
        <xdr:cNvPicPr preferRelativeResize="1">
          <a:picLocks noChangeAspect="1"/>
        </xdr:cNvPicPr>
      </xdr:nvPicPr>
      <xdr:blipFill>
        <a:blip r:embed="rId6"/>
        <a:stretch>
          <a:fillRect/>
        </a:stretch>
      </xdr:blipFill>
      <xdr:spPr>
        <a:xfrm>
          <a:off x="2028825" y="133350"/>
          <a:ext cx="42862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152400</xdr:rowOff>
    </xdr:from>
    <xdr:to>
      <xdr:col>1</xdr:col>
      <xdr:colOff>695325</xdr:colOff>
      <xdr:row>1</xdr:row>
      <xdr:rowOff>533400</xdr:rowOff>
    </xdr:to>
    <xdr:pic>
      <xdr:nvPicPr>
        <xdr:cNvPr id="1" name="Attēls 4"/>
        <xdr:cNvPicPr preferRelativeResize="1">
          <a:picLocks noChangeAspect="1"/>
        </xdr:cNvPicPr>
      </xdr:nvPicPr>
      <xdr:blipFill>
        <a:blip r:embed="rId1"/>
        <a:stretch>
          <a:fillRect/>
        </a:stretch>
      </xdr:blipFill>
      <xdr:spPr>
        <a:xfrm>
          <a:off x="438150" y="152400"/>
          <a:ext cx="514350" cy="619125"/>
        </a:xfrm>
        <a:prstGeom prst="rect">
          <a:avLst/>
        </a:prstGeom>
        <a:noFill/>
        <a:ln w="9525" cmpd="sng">
          <a:noFill/>
        </a:ln>
      </xdr:spPr>
    </xdr:pic>
    <xdr:clientData/>
  </xdr:twoCellAnchor>
  <xdr:twoCellAnchor editAs="oneCell">
    <xdr:from>
      <xdr:col>1</xdr:col>
      <xdr:colOff>971550</xdr:colOff>
      <xdr:row>0</xdr:row>
      <xdr:rowOff>85725</xdr:rowOff>
    </xdr:from>
    <xdr:to>
      <xdr:col>2</xdr:col>
      <xdr:colOff>133350</xdr:colOff>
      <xdr:row>3</xdr:row>
      <xdr:rowOff>123825</xdr:rowOff>
    </xdr:to>
    <xdr:pic>
      <xdr:nvPicPr>
        <xdr:cNvPr id="2" name="Attēls 6"/>
        <xdr:cNvPicPr preferRelativeResize="1">
          <a:picLocks noChangeAspect="1"/>
        </xdr:cNvPicPr>
      </xdr:nvPicPr>
      <xdr:blipFill>
        <a:blip r:embed="rId2"/>
        <a:stretch>
          <a:fillRect/>
        </a:stretch>
      </xdr:blipFill>
      <xdr:spPr>
        <a:xfrm>
          <a:off x="1228725" y="85725"/>
          <a:ext cx="485775" cy="857250"/>
        </a:xfrm>
        <a:prstGeom prst="rect">
          <a:avLst/>
        </a:prstGeom>
        <a:solidFill>
          <a:srgbClr val="FFFFFF"/>
        </a:solidFill>
        <a:ln w="9525" cmpd="sng">
          <a:noFill/>
        </a:ln>
      </xdr:spPr>
    </xdr:pic>
    <xdr:clientData/>
  </xdr:twoCellAnchor>
  <xdr:twoCellAnchor editAs="oneCell">
    <xdr:from>
      <xdr:col>2</xdr:col>
      <xdr:colOff>438150</xdr:colOff>
      <xdr:row>0</xdr:row>
      <xdr:rowOff>95250</xdr:rowOff>
    </xdr:from>
    <xdr:to>
      <xdr:col>3</xdr:col>
      <xdr:colOff>9525</xdr:colOff>
      <xdr:row>3</xdr:row>
      <xdr:rowOff>114300</xdr:rowOff>
    </xdr:to>
    <xdr:pic>
      <xdr:nvPicPr>
        <xdr:cNvPr id="3" name="Picture 5"/>
        <xdr:cNvPicPr preferRelativeResize="1">
          <a:picLocks noChangeAspect="1"/>
        </xdr:cNvPicPr>
      </xdr:nvPicPr>
      <xdr:blipFill>
        <a:blip r:embed="rId3"/>
        <a:stretch>
          <a:fillRect/>
        </a:stretch>
      </xdr:blipFill>
      <xdr:spPr>
        <a:xfrm>
          <a:off x="2019300" y="95250"/>
          <a:ext cx="428625" cy="838200"/>
        </a:xfrm>
        <a:prstGeom prst="rect">
          <a:avLst/>
        </a:prstGeom>
        <a:noFill/>
        <a:ln w="9525" cmpd="sng">
          <a:noFill/>
        </a:ln>
      </xdr:spPr>
    </xdr:pic>
    <xdr:clientData/>
  </xdr:twoCellAnchor>
  <xdr:twoCellAnchor editAs="oneCell">
    <xdr:from>
      <xdr:col>27</xdr:col>
      <xdr:colOff>85725</xdr:colOff>
      <xdr:row>0</xdr:row>
      <xdr:rowOff>0</xdr:rowOff>
    </xdr:from>
    <xdr:to>
      <xdr:col>29</xdr:col>
      <xdr:colOff>152400</xdr:colOff>
      <xdr:row>3</xdr:row>
      <xdr:rowOff>142875</xdr:rowOff>
    </xdr:to>
    <xdr:pic>
      <xdr:nvPicPr>
        <xdr:cNvPr id="4" name="Picture 4"/>
        <xdr:cNvPicPr preferRelativeResize="1">
          <a:picLocks noChangeAspect="1"/>
        </xdr:cNvPicPr>
      </xdr:nvPicPr>
      <xdr:blipFill>
        <a:blip r:embed="rId4"/>
        <a:stretch>
          <a:fillRect/>
        </a:stretch>
      </xdr:blipFill>
      <xdr:spPr>
        <a:xfrm>
          <a:off x="9610725" y="0"/>
          <a:ext cx="561975" cy="962025"/>
        </a:xfrm>
        <a:prstGeom prst="rect">
          <a:avLst/>
        </a:prstGeom>
        <a:noFill/>
        <a:ln w="9525" cmpd="sng">
          <a:noFill/>
        </a:ln>
      </xdr:spPr>
    </xdr:pic>
    <xdr:clientData/>
  </xdr:twoCellAnchor>
  <xdr:twoCellAnchor editAs="oneCell">
    <xdr:from>
      <xdr:col>1</xdr:col>
      <xdr:colOff>190500</xdr:colOff>
      <xdr:row>26</xdr:row>
      <xdr:rowOff>133350</xdr:rowOff>
    </xdr:from>
    <xdr:to>
      <xdr:col>1</xdr:col>
      <xdr:colOff>809625</xdr:colOff>
      <xdr:row>31</xdr:row>
      <xdr:rowOff>0</xdr:rowOff>
    </xdr:to>
    <xdr:pic>
      <xdr:nvPicPr>
        <xdr:cNvPr id="5" name="Picture 3"/>
        <xdr:cNvPicPr preferRelativeResize="1">
          <a:picLocks noChangeAspect="1"/>
        </xdr:cNvPicPr>
      </xdr:nvPicPr>
      <xdr:blipFill>
        <a:blip r:embed="rId5"/>
        <a:stretch>
          <a:fillRect/>
        </a:stretch>
      </xdr:blipFill>
      <xdr:spPr>
        <a:xfrm>
          <a:off x="447675" y="5067300"/>
          <a:ext cx="619125" cy="676275"/>
        </a:xfrm>
        <a:prstGeom prst="rect">
          <a:avLst/>
        </a:prstGeom>
        <a:noFill/>
        <a:ln w="9525" cmpd="sng">
          <a:noFill/>
        </a:ln>
      </xdr:spPr>
    </xdr:pic>
    <xdr:clientData/>
  </xdr:twoCellAnchor>
  <xdr:twoCellAnchor editAs="oneCell">
    <xdr:from>
      <xdr:col>24</xdr:col>
      <xdr:colOff>123825</xdr:colOff>
      <xdr:row>27</xdr:row>
      <xdr:rowOff>76200</xdr:rowOff>
    </xdr:from>
    <xdr:to>
      <xdr:col>30</xdr:col>
      <xdr:colOff>190500</xdr:colOff>
      <xdr:row>30</xdr:row>
      <xdr:rowOff>85725</xdr:rowOff>
    </xdr:to>
    <xdr:pic>
      <xdr:nvPicPr>
        <xdr:cNvPr id="6" name="Picture 14"/>
        <xdr:cNvPicPr preferRelativeResize="1">
          <a:picLocks noChangeAspect="1"/>
        </xdr:cNvPicPr>
      </xdr:nvPicPr>
      <xdr:blipFill>
        <a:blip r:embed="rId6"/>
        <a:stretch>
          <a:fillRect/>
        </a:stretch>
      </xdr:blipFill>
      <xdr:spPr>
        <a:xfrm>
          <a:off x="8905875" y="5172075"/>
          <a:ext cx="1552575" cy="495300"/>
        </a:xfrm>
        <a:prstGeom prst="rect">
          <a:avLst/>
        </a:prstGeom>
        <a:noFill/>
        <a:ln w="9525" cmpd="sng">
          <a:noFill/>
        </a:ln>
      </xdr:spPr>
    </xdr:pic>
    <xdr:clientData/>
  </xdr:twoCellAnchor>
  <xdr:twoCellAnchor>
    <xdr:from>
      <xdr:col>6</xdr:col>
      <xdr:colOff>66675</xdr:colOff>
      <xdr:row>27</xdr:row>
      <xdr:rowOff>57150</xdr:rowOff>
    </xdr:from>
    <xdr:to>
      <xdr:col>13</xdr:col>
      <xdr:colOff>285750</xdr:colOff>
      <xdr:row>31</xdr:row>
      <xdr:rowOff>38100</xdr:rowOff>
    </xdr:to>
    <xdr:sp>
      <xdr:nvSpPr>
        <xdr:cNvPr id="7" name="Flowchart: Punched Tape 11"/>
        <xdr:cNvSpPr>
          <a:spLocks/>
        </xdr:cNvSpPr>
      </xdr:nvSpPr>
      <xdr:spPr>
        <a:xfrm>
          <a:off x="3590925" y="5153025"/>
          <a:ext cx="2486025" cy="628650"/>
        </a:xfrm>
        <a:prstGeom prst="flowChartPunchedTape">
          <a:avLst/>
        </a:prstGeom>
        <a:solidFill>
          <a:srgbClr val="FFFF00"/>
        </a:solidFill>
        <a:ln w="12700" cmpd="sng">
          <a:solidFill>
            <a:srgbClr val="41719C"/>
          </a:solidFill>
          <a:headEnd type="none"/>
          <a:tailEnd type="none"/>
        </a:ln>
      </xdr:spPr>
      <xdr:txBody>
        <a:bodyPr vertOverflow="clip" wrap="square" anchor="ctr"/>
        <a:p>
          <a:pPr algn="ctr">
            <a:defRPr/>
          </a:pPr>
          <a:r>
            <a:rPr lang="en-US" cap="none" sz="1600" b="1" i="0" u="none" baseline="0">
              <a:solidFill>
                <a:srgbClr val="000000"/>
              </a:solidFill>
            </a:rPr>
            <a:t>18.03.2023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152400</xdr:rowOff>
    </xdr:from>
    <xdr:to>
      <xdr:col>1</xdr:col>
      <xdr:colOff>685800</xdr:colOff>
      <xdr:row>1</xdr:row>
      <xdr:rowOff>447675</xdr:rowOff>
    </xdr:to>
    <xdr:pic>
      <xdr:nvPicPr>
        <xdr:cNvPr id="1" name="Attēls 4"/>
        <xdr:cNvPicPr preferRelativeResize="1">
          <a:picLocks noChangeAspect="1"/>
        </xdr:cNvPicPr>
      </xdr:nvPicPr>
      <xdr:blipFill>
        <a:blip r:embed="rId1"/>
        <a:stretch>
          <a:fillRect/>
        </a:stretch>
      </xdr:blipFill>
      <xdr:spPr>
        <a:xfrm>
          <a:off x="438150" y="152400"/>
          <a:ext cx="504825" cy="533400"/>
        </a:xfrm>
        <a:prstGeom prst="rect">
          <a:avLst/>
        </a:prstGeom>
        <a:noFill/>
        <a:ln w="9525" cmpd="sng">
          <a:noFill/>
        </a:ln>
      </xdr:spPr>
    </xdr:pic>
    <xdr:clientData/>
  </xdr:twoCellAnchor>
  <xdr:twoCellAnchor editAs="oneCell">
    <xdr:from>
      <xdr:col>1</xdr:col>
      <xdr:colOff>1028700</xdr:colOff>
      <xdr:row>0</xdr:row>
      <xdr:rowOff>200025</xdr:rowOff>
    </xdr:from>
    <xdr:to>
      <xdr:col>2</xdr:col>
      <xdr:colOff>28575</xdr:colOff>
      <xdr:row>2</xdr:row>
      <xdr:rowOff>19050</xdr:rowOff>
    </xdr:to>
    <xdr:pic>
      <xdr:nvPicPr>
        <xdr:cNvPr id="2" name="Attēls 6"/>
        <xdr:cNvPicPr preferRelativeResize="1">
          <a:picLocks noChangeAspect="1"/>
        </xdr:cNvPicPr>
      </xdr:nvPicPr>
      <xdr:blipFill>
        <a:blip r:embed="rId2"/>
        <a:stretch>
          <a:fillRect/>
        </a:stretch>
      </xdr:blipFill>
      <xdr:spPr>
        <a:xfrm>
          <a:off x="1285875" y="200025"/>
          <a:ext cx="323850" cy="638175"/>
        </a:xfrm>
        <a:prstGeom prst="rect">
          <a:avLst/>
        </a:prstGeom>
        <a:solidFill>
          <a:srgbClr val="FFFFFF"/>
        </a:solidFill>
        <a:ln w="9525" cmpd="sng">
          <a:noFill/>
        </a:ln>
      </xdr:spPr>
    </xdr:pic>
    <xdr:clientData/>
  </xdr:twoCellAnchor>
  <xdr:twoCellAnchor editAs="oneCell">
    <xdr:from>
      <xdr:col>2</xdr:col>
      <xdr:colOff>438150</xdr:colOff>
      <xdr:row>0</xdr:row>
      <xdr:rowOff>180975</xdr:rowOff>
    </xdr:from>
    <xdr:to>
      <xdr:col>2</xdr:col>
      <xdr:colOff>781050</xdr:colOff>
      <xdr:row>1</xdr:row>
      <xdr:rowOff>457200</xdr:rowOff>
    </xdr:to>
    <xdr:pic>
      <xdr:nvPicPr>
        <xdr:cNvPr id="3" name="Picture 5"/>
        <xdr:cNvPicPr preferRelativeResize="1">
          <a:picLocks noChangeAspect="1"/>
        </xdr:cNvPicPr>
      </xdr:nvPicPr>
      <xdr:blipFill>
        <a:blip r:embed="rId3"/>
        <a:stretch>
          <a:fillRect/>
        </a:stretch>
      </xdr:blipFill>
      <xdr:spPr>
        <a:xfrm>
          <a:off x="2019300" y="180975"/>
          <a:ext cx="342900" cy="514350"/>
        </a:xfrm>
        <a:prstGeom prst="rect">
          <a:avLst/>
        </a:prstGeom>
        <a:noFill/>
        <a:ln w="9525" cmpd="sng">
          <a:noFill/>
        </a:ln>
      </xdr:spPr>
    </xdr:pic>
    <xdr:clientData/>
  </xdr:twoCellAnchor>
  <xdr:twoCellAnchor editAs="oneCell">
    <xdr:from>
      <xdr:col>26</xdr:col>
      <xdr:colOff>228600</xdr:colOff>
      <xdr:row>0</xdr:row>
      <xdr:rowOff>0</xdr:rowOff>
    </xdr:from>
    <xdr:to>
      <xdr:col>29</xdr:col>
      <xdr:colOff>152400</xdr:colOff>
      <xdr:row>2</xdr:row>
      <xdr:rowOff>95250</xdr:rowOff>
    </xdr:to>
    <xdr:pic>
      <xdr:nvPicPr>
        <xdr:cNvPr id="4" name="Picture 4"/>
        <xdr:cNvPicPr preferRelativeResize="1">
          <a:picLocks noChangeAspect="1"/>
        </xdr:cNvPicPr>
      </xdr:nvPicPr>
      <xdr:blipFill>
        <a:blip r:embed="rId4"/>
        <a:stretch>
          <a:fillRect/>
        </a:stretch>
      </xdr:blipFill>
      <xdr:spPr>
        <a:xfrm>
          <a:off x="9505950" y="0"/>
          <a:ext cx="666750" cy="914400"/>
        </a:xfrm>
        <a:prstGeom prst="rect">
          <a:avLst/>
        </a:prstGeom>
        <a:noFill/>
        <a:ln w="9525" cmpd="sng">
          <a:noFill/>
        </a:ln>
      </xdr:spPr>
    </xdr:pic>
    <xdr:clientData/>
  </xdr:twoCellAnchor>
  <xdr:twoCellAnchor editAs="oneCell">
    <xdr:from>
      <xdr:col>1</xdr:col>
      <xdr:colOff>190500</xdr:colOff>
      <xdr:row>25</xdr:row>
      <xdr:rowOff>133350</xdr:rowOff>
    </xdr:from>
    <xdr:to>
      <xdr:col>1</xdr:col>
      <xdr:colOff>809625</xdr:colOff>
      <xdr:row>30</xdr:row>
      <xdr:rowOff>0</xdr:rowOff>
    </xdr:to>
    <xdr:pic>
      <xdr:nvPicPr>
        <xdr:cNvPr id="5" name="Picture 3"/>
        <xdr:cNvPicPr preferRelativeResize="1">
          <a:picLocks noChangeAspect="1"/>
        </xdr:cNvPicPr>
      </xdr:nvPicPr>
      <xdr:blipFill>
        <a:blip r:embed="rId5"/>
        <a:stretch>
          <a:fillRect/>
        </a:stretch>
      </xdr:blipFill>
      <xdr:spPr>
        <a:xfrm>
          <a:off x="447675" y="5067300"/>
          <a:ext cx="619125" cy="676275"/>
        </a:xfrm>
        <a:prstGeom prst="rect">
          <a:avLst/>
        </a:prstGeom>
        <a:noFill/>
        <a:ln w="9525" cmpd="sng">
          <a:noFill/>
        </a:ln>
      </xdr:spPr>
    </xdr:pic>
    <xdr:clientData/>
  </xdr:twoCellAnchor>
  <xdr:twoCellAnchor editAs="oneCell">
    <xdr:from>
      <xdr:col>24</xdr:col>
      <xdr:colOff>123825</xdr:colOff>
      <xdr:row>26</xdr:row>
      <xdr:rowOff>76200</xdr:rowOff>
    </xdr:from>
    <xdr:to>
      <xdr:col>30</xdr:col>
      <xdr:colOff>190500</xdr:colOff>
      <xdr:row>29</xdr:row>
      <xdr:rowOff>85725</xdr:rowOff>
    </xdr:to>
    <xdr:pic>
      <xdr:nvPicPr>
        <xdr:cNvPr id="6" name="Picture 14"/>
        <xdr:cNvPicPr preferRelativeResize="1">
          <a:picLocks noChangeAspect="1"/>
        </xdr:cNvPicPr>
      </xdr:nvPicPr>
      <xdr:blipFill>
        <a:blip r:embed="rId6"/>
        <a:stretch>
          <a:fillRect/>
        </a:stretch>
      </xdr:blipFill>
      <xdr:spPr>
        <a:xfrm>
          <a:off x="8905875" y="5172075"/>
          <a:ext cx="1552575" cy="495300"/>
        </a:xfrm>
        <a:prstGeom prst="rect">
          <a:avLst/>
        </a:prstGeom>
        <a:noFill/>
        <a:ln w="9525" cmpd="sng">
          <a:noFill/>
        </a:ln>
      </xdr:spPr>
    </xdr:pic>
    <xdr:clientData/>
  </xdr:twoCellAnchor>
  <xdr:twoCellAnchor>
    <xdr:from>
      <xdr:col>6</xdr:col>
      <xdr:colOff>66675</xdr:colOff>
      <xdr:row>26</xdr:row>
      <xdr:rowOff>57150</xdr:rowOff>
    </xdr:from>
    <xdr:to>
      <xdr:col>13</xdr:col>
      <xdr:colOff>285750</xdr:colOff>
      <xdr:row>30</xdr:row>
      <xdr:rowOff>38100</xdr:rowOff>
    </xdr:to>
    <xdr:sp>
      <xdr:nvSpPr>
        <xdr:cNvPr id="7" name="Flowchart: Punched Tape 7"/>
        <xdr:cNvSpPr>
          <a:spLocks/>
        </xdr:cNvSpPr>
      </xdr:nvSpPr>
      <xdr:spPr>
        <a:xfrm>
          <a:off x="3590925" y="5153025"/>
          <a:ext cx="2486025" cy="628650"/>
        </a:xfrm>
        <a:prstGeom prst="flowChartPunchedTape">
          <a:avLst/>
        </a:prstGeom>
        <a:solidFill>
          <a:srgbClr val="FFFF00"/>
        </a:solidFill>
        <a:ln w="12700" cmpd="sng">
          <a:solidFill>
            <a:srgbClr val="41719C"/>
          </a:solidFill>
          <a:headEnd type="none"/>
          <a:tailEnd type="none"/>
        </a:ln>
      </xdr:spPr>
      <xdr:txBody>
        <a:bodyPr vertOverflow="clip" wrap="square" anchor="ctr"/>
        <a:p>
          <a:pPr algn="ctr">
            <a:defRPr/>
          </a:pPr>
          <a:r>
            <a:rPr lang="en-US" cap="none" sz="1600" b="1" i="0" u="none" baseline="0">
              <a:solidFill>
                <a:srgbClr val="000000"/>
              </a:solidFill>
            </a:rPr>
            <a:t>11.02.2023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152400</xdr:rowOff>
    </xdr:from>
    <xdr:to>
      <xdr:col>1</xdr:col>
      <xdr:colOff>685800</xdr:colOff>
      <xdr:row>1</xdr:row>
      <xdr:rowOff>447675</xdr:rowOff>
    </xdr:to>
    <xdr:pic>
      <xdr:nvPicPr>
        <xdr:cNvPr id="1" name="Attēls 4"/>
        <xdr:cNvPicPr preferRelativeResize="1">
          <a:picLocks noChangeAspect="1"/>
        </xdr:cNvPicPr>
      </xdr:nvPicPr>
      <xdr:blipFill>
        <a:blip r:embed="rId1"/>
        <a:stretch>
          <a:fillRect/>
        </a:stretch>
      </xdr:blipFill>
      <xdr:spPr>
        <a:xfrm>
          <a:off x="438150" y="152400"/>
          <a:ext cx="504825" cy="533400"/>
        </a:xfrm>
        <a:prstGeom prst="rect">
          <a:avLst/>
        </a:prstGeom>
        <a:noFill/>
        <a:ln w="9525" cmpd="sng">
          <a:noFill/>
        </a:ln>
      </xdr:spPr>
    </xdr:pic>
    <xdr:clientData/>
  </xdr:twoCellAnchor>
  <xdr:twoCellAnchor editAs="oneCell">
    <xdr:from>
      <xdr:col>1</xdr:col>
      <xdr:colOff>1028700</xdr:colOff>
      <xdr:row>0</xdr:row>
      <xdr:rowOff>200025</xdr:rowOff>
    </xdr:from>
    <xdr:to>
      <xdr:col>2</xdr:col>
      <xdr:colOff>28575</xdr:colOff>
      <xdr:row>2</xdr:row>
      <xdr:rowOff>76200</xdr:rowOff>
    </xdr:to>
    <xdr:pic>
      <xdr:nvPicPr>
        <xdr:cNvPr id="2" name="Attēls 6"/>
        <xdr:cNvPicPr preferRelativeResize="1">
          <a:picLocks noChangeAspect="1"/>
        </xdr:cNvPicPr>
      </xdr:nvPicPr>
      <xdr:blipFill>
        <a:blip r:embed="rId2"/>
        <a:stretch>
          <a:fillRect/>
        </a:stretch>
      </xdr:blipFill>
      <xdr:spPr>
        <a:xfrm>
          <a:off x="1285875" y="200025"/>
          <a:ext cx="323850" cy="638175"/>
        </a:xfrm>
        <a:prstGeom prst="rect">
          <a:avLst/>
        </a:prstGeom>
        <a:solidFill>
          <a:srgbClr val="FFFFFF"/>
        </a:solidFill>
        <a:ln w="9525" cmpd="sng">
          <a:noFill/>
        </a:ln>
      </xdr:spPr>
    </xdr:pic>
    <xdr:clientData/>
  </xdr:twoCellAnchor>
  <xdr:twoCellAnchor editAs="oneCell">
    <xdr:from>
      <xdr:col>2</xdr:col>
      <xdr:colOff>438150</xdr:colOff>
      <xdr:row>0</xdr:row>
      <xdr:rowOff>180975</xdr:rowOff>
    </xdr:from>
    <xdr:to>
      <xdr:col>2</xdr:col>
      <xdr:colOff>781050</xdr:colOff>
      <xdr:row>1</xdr:row>
      <xdr:rowOff>457200</xdr:rowOff>
    </xdr:to>
    <xdr:pic>
      <xdr:nvPicPr>
        <xdr:cNvPr id="3" name="Picture 5"/>
        <xdr:cNvPicPr preferRelativeResize="1">
          <a:picLocks noChangeAspect="1"/>
        </xdr:cNvPicPr>
      </xdr:nvPicPr>
      <xdr:blipFill>
        <a:blip r:embed="rId3"/>
        <a:stretch>
          <a:fillRect/>
        </a:stretch>
      </xdr:blipFill>
      <xdr:spPr>
        <a:xfrm>
          <a:off x="2019300" y="180975"/>
          <a:ext cx="342900" cy="514350"/>
        </a:xfrm>
        <a:prstGeom prst="rect">
          <a:avLst/>
        </a:prstGeom>
        <a:noFill/>
        <a:ln w="9525" cmpd="sng">
          <a:noFill/>
        </a:ln>
      </xdr:spPr>
    </xdr:pic>
    <xdr:clientData/>
  </xdr:twoCellAnchor>
  <xdr:twoCellAnchor editAs="oneCell">
    <xdr:from>
      <xdr:col>26</xdr:col>
      <xdr:colOff>228600</xdr:colOff>
      <xdr:row>0</xdr:row>
      <xdr:rowOff>0</xdr:rowOff>
    </xdr:from>
    <xdr:to>
      <xdr:col>29</xdr:col>
      <xdr:colOff>152400</xdr:colOff>
      <xdr:row>2</xdr:row>
      <xdr:rowOff>152400</xdr:rowOff>
    </xdr:to>
    <xdr:pic>
      <xdr:nvPicPr>
        <xdr:cNvPr id="4" name="Picture 4"/>
        <xdr:cNvPicPr preferRelativeResize="1">
          <a:picLocks noChangeAspect="1"/>
        </xdr:cNvPicPr>
      </xdr:nvPicPr>
      <xdr:blipFill>
        <a:blip r:embed="rId4"/>
        <a:stretch>
          <a:fillRect/>
        </a:stretch>
      </xdr:blipFill>
      <xdr:spPr>
        <a:xfrm>
          <a:off x="9505950" y="0"/>
          <a:ext cx="666750" cy="914400"/>
        </a:xfrm>
        <a:prstGeom prst="rect">
          <a:avLst/>
        </a:prstGeom>
        <a:noFill/>
        <a:ln w="9525" cmpd="sng">
          <a:noFill/>
        </a:ln>
      </xdr:spPr>
    </xdr:pic>
    <xdr:clientData/>
  </xdr:twoCellAnchor>
  <xdr:twoCellAnchor editAs="oneCell">
    <xdr:from>
      <xdr:col>1</xdr:col>
      <xdr:colOff>190500</xdr:colOff>
      <xdr:row>23</xdr:row>
      <xdr:rowOff>133350</xdr:rowOff>
    </xdr:from>
    <xdr:to>
      <xdr:col>1</xdr:col>
      <xdr:colOff>809625</xdr:colOff>
      <xdr:row>28</xdr:row>
      <xdr:rowOff>0</xdr:rowOff>
    </xdr:to>
    <xdr:pic>
      <xdr:nvPicPr>
        <xdr:cNvPr id="5" name="Picture 3"/>
        <xdr:cNvPicPr preferRelativeResize="1">
          <a:picLocks noChangeAspect="1"/>
        </xdr:cNvPicPr>
      </xdr:nvPicPr>
      <xdr:blipFill>
        <a:blip r:embed="rId5"/>
        <a:stretch>
          <a:fillRect/>
        </a:stretch>
      </xdr:blipFill>
      <xdr:spPr>
        <a:xfrm>
          <a:off x="447675" y="4629150"/>
          <a:ext cx="619125" cy="676275"/>
        </a:xfrm>
        <a:prstGeom prst="rect">
          <a:avLst/>
        </a:prstGeom>
        <a:noFill/>
        <a:ln w="9525" cmpd="sng">
          <a:noFill/>
        </a:ln>
      </xdr:spPr>
    </xdr:pic>
    <xdr:clientData/>
  </xdr:twoCellAnchor>
  <xdr:twoCellAnchor editAs="oneCell">
    <xdr:from>
      <xdr:col>24</xdr:col>
      <xdr:colOff>123825</xdr:colOff>
      <xdr:row>24</xdr:row>
      <xdr:rowOff>76200</xdr:rowOff>
    </xdr:from>
    <xdr:to>
      <xdr:col>30</xdr:col>
      <xdr:colOff>190500</xdr:colOff>
      <xdr:row>27</xdr:row>
      <xdr:rowOff>85725</xdr:rowOff>
    </xdr:to>
    <xdr:pic>
      <xdr:nvPicPr>
        <xdr:cNvPr id="6" name="Picture 14"/>
        <xdr:cNvPicPr preferRelativeResize="1">
          <a:picLocks noChangeAspect="1"/>
        </xdr:cNvPicPr>
      </xdr:nvPicPr>
      <xdr:blipFill>
        <a:blip r:embed="rId6"/>
        <a:stretch>
          <a:fillRect/>
        </a:stretch>
      </xdr:blipFill>
      <xdr:spPr>
        <a:xfrm>
          <a:off x="8905875" y="4733925"/>
          <a:ext cx="1552575" cy="495300"/>
        </a:xfrm>
        <a:prstGeom prst="rect">
          <a:avLst/>
        </a:prstGeom>
        <a:noFill/>
        <a:ln w="9525" cmpd="sng">
          <a:noFill/>
        </a:ln>
      </xdr:spPr>
    </xdr:pic>
    <xdr:clientData/>
  </xdr:twoCellAnchor>
  <xdr:twoCellAnchor>
    <xdr:from>
      <xdr:col>6</xdr:col>
      <xdr:colOff>66675</xdr:colOff>
      <xdr:row>24</xdr:row>
      <xdr:rowOff>57150</xdr:rowOff>
    </xdr:from>
    <xdr:to>
      <xdr:col>13</xdr:col>
      <xdr:colOff>285750</xdr:colOff>
      <xdr:row>28</xdr:row>
      <xdr:rowOff>38100</xdr:rowOff>
    </xdr:to>
    <xdr:sp>
      <xdr:nvSpPr>
        <xdr:cNvPr id="7" name="Flowchart: Punched Tape 7"/>
        <xdr:cNvSpPr>
          <a:spLocks/>
        </xdr:cNvSpPr>
      </xdr:nvSpPr>
      <xdr:spPr>
        <a:xfrm>
          <a:off x="3590925" y="4714875"/>
          <a:ext cx="2486025" cy="628650"/>
        </a:xfrm>
        <a:prstGeom prst="flowChartPunchedTape">
          <a:avLst/>
        </a:prstGeom>
        <a:solidFill>
          <a:srgbClr val="FFFF00"/>
        </a:solidFill>
        <a:ln w="12700" cmpd="sng">
          <a:solidFill>
            <a:srgbClr val="41719C"/>
          </a:solidFill>
          <a:headEnd type="none"/>
          <a:tailEnd type="none"/>
        </a:ln>
      </xdr:spPr>
      <xdr:txBody>
        <a:bodyPr vertOverflow="clip" wrap="square" anchor="ctr"/>
        <a:p>
          <a:pPr algn="ctr">
            <a:defRPr/>
          </a:pPr>
          <a:r>
            <a:rPr lang="en-US" cap="none" sz="1600" b="1" i="0" u="none" baseline="0">
              <a:solidFill>
                <a:srgbClr val="000000"/>
              </a:solidFill>
            </a:rPr>
            <a:t>14.01.2023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K30"/>
  <sheetViews>
    <sheetView zoomScalePageLayoutView="0" workbookViewId="0" topLeftCell="A1">
      <selection activeCell="C4" sqref="C4"/>
    </sheetView>
  </sheetViews>
  <sheetFormatPr defaultColWidth="9.140625" defaultRowHeight="12.75"/>
  <cols>
    <col min="1" max="1" width="3.8515625" style="248" bestFit="1" customWidth="1"/>
    <col min="2" max="2" width="12.8515625" style="249" customWidth="1"/>
    <col min="3" max="3" width="21.28125" style="249" customWidth="1"/>
    <col min="4" max="4" width="2.28125" style="250" customWidth="1"/>
    <col min="5" max="5" width="2.28125" style="251" customWidth="1"/>
    <col min="6" max="6" width="2.28125" style="252" customWidth="1"/>
    <col min="7" max="7" width="2.28125" style="250" customWidth="1"/>
    <col min="8" max="8" width="2.28125" style="249" customWidth="1"/>
    <col min="9" max="9" width="2.28125" style="252" customWidth="1"/>
    <col min="10" max="10" width="2.28125" style="250" customWidth="1"/>
    <col min="11" max="11" width="2.28125" style="249" customWidth="1"/>
    <col min="12" max="12" width="2.28125" style="252" customWidth="1"/>
    <col min="13" max="13" width="2.28125" style="250" customWidth="1"/>
    <col min="14" max="14" width="2.28125" style="249" customWidth="1"/>
    <col min="15" max="15" width="2.28125" style="252" customWidth="1"/>
    <col min="16" max="16" width="2.28125" style="250" customWidth="1"/>
    <col min="17" max="17" width="2.28125" style="249" customWidth="1"/>
    <col min="18" max="18" width="2.28125" style="252" customWidth="1"/>
    <col min="19" max="19" width="2.28125" style="250" customWidth="1"/>
    <col min="20" max="20" width="2.28125" style="249" customWidth="1"/>
    <col min="21" max="21" width="2.28125" style="252" customWidth="1"/>
    <col min="22" max="22" width="2.28125" style="250" customWidth="1"/>
    <col min="23" max="23" width="2.28125" style="249" customWidth="1"/>
    <col min="24" max="24" width="2.28125" style="252" customWidth="1"/>
    <col min="25" max="25" width="2.28125" style="250" customWidth="1"/>
    <col min="26" max="26" width="2.28125" style="249" customWidth="1"/>
    <col min="27" max="30" width="2.28125" style="252" customWidth="1"/>
    <col min="31" max="31" width="2.28125" style="250" customWidth="1"/>
    <col min="32" max="32" width="2.28125" style="249" customWidth="1"/>
    <col min="33" max="33" width="2.28125" style="252" customWidth="1"/>
    <col min="34" max="34" width="6.421875" style="249" customWidth="1"/>
    <col min="35" max="35" width="4.00390625" style="251" customWidth="1"/>
    <col min="36" max="36" width="1.57421875" style="249" customWidth="1"/>
    <col min="37" max="37" width="4.00390625" style="251" customWidth="1"/>
    <col min="38" max="38" width="8.00390625" style="249" customWidth="1"/>
    <col min="39" max="16384" width="9.140625" style="249" customWidth="1"/>
  </cols>
  <sheetData>
    <row r="1" spans="2:38" ht="44.25" customHeight="1">
      <c r="B1" s="530" t="s">
        <v>223</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row>
    <row r="2" ht="4.5" customHeight="1"/>
    <row r="3" spans="1:38" ht="12.75" customHeight="1" thickBot="1">
      <c r="A3" s="253" t="s">
        <v>218</v>
      </c>
      <c r="B3" s="254"/>
      <c r="C3" s="254" t="s">
        <v>219</v>
      </c>
      <c r="D3" s="255"/>
      <c r="E3" s="255">
        <v>1</v>
      </c>
      <c r="F3" s="255"/>
      <c r="G3" s="255"/>
      <c r="H3" s="255">
        <v>2</v>
      </c>
      <c r="I3" s="255"/>
      <c r="J3" s="255"/>
      <c r="K3" s="255">
        <v>3</v>
      </c>
      <c r="L3" s="255"/>
      <c r="M3" s="255"/>
      <c r="N3" s="255">
        <v>4</v>
      </c>
      <c r="O3" s="255"/>
      <c r="P3" s="255"/>
      <c r="Q3" s="255">
        <v>5</v>
      </c>
      <c r="R3" s="255"/>
      <c r="S3" s="255"/>
      <c r="T3" s="255">
        <v>6</v>
      </c>
      <c r="U3" s="255"/>
      <c r="V3" s="255"/>
      <c r="W3" s="255">
        <v>7</v>
      </c>
      <c r="X3" s="255"/>
      <c r="Y3" s="255"/>
      <c r="Z3" s="255">
        <v>8</v>
      </c>
      <c r="AA3" s="255"/>
      <c r="AB3" s="255"/>
      <c r="AC3" s="255">
        <v>9</v>
      </c>
      <c r="AD3" s="255"/>
      <c r="AE3" s="531">
        <v>10</v>
      </c>
      <c r="AF3" s="531"/>
      <c r="AG3" s="531"/>
      <c r="AH3" s="256" t="s">
        <v>56</v>
      </c>
      <c r="AI3" s="532" t="s">
        <v>220</v>
      </c>
      <c r="AJ3" s="532"/>
      <c r="AK3" s="532"/>
      <c r="AL3" s="254" t="s">
        <v>57</v>
      </c>
    </row>
    <row r="4" spans="1:39" ht="12.75" customHeight="1">
      <c r="A4" s="533">
        <v>1</v>
      </c>
      <c r="B4" s="257" t="s">
        <v>44</v>
      </c>
      <c r="C4" s="258" t="s">
        <v>27</v>
      </c>
      <c r="D4" s="259"/>
      <c r="E4" s="260"/>
      <c r="F4" s="261"/>
      <c r="G4" s="302"/>
      <c r="H4" s="272">
        <v>0</v>
      </c>
      <c r="I4" s="303"/>
      <c r="J4" s="265"/>
      <c r="K4" s="266">
        <v>1</v>
      </c>
      <c r="L4" s="267"/>
      <c r="M4" s="302"/>
      <c r="N4" s="336">
        <v>0</v>
      </c>
      <c r="O4" s="303"/>
      <c r="P4" s="344"/>
      <c r="Q4" s="345">
        <v>0</v>
      </c>
      <c r="R4" s="346"/>
      <c r="S4" s="269"/>
      <c r="T4" s="270">
        <v>0</v>
      </c>
      <c r="U4" s="271"/>
      <c r="V4" s="302"/>
      <c r="W4" s="272">
        <v>0</v>
      </c>
      <c r="X4" s="303"/>
      <c r="Y4" s="265"/>
      <c r="Z4" s="266">
        <v>1</v>
      </c>
      <c r="AA4" s="268"/>
      <c r="AB4" s="351"/>
      <c r="AC4" s="272">
        <v>0</v>
      </c>
      <c r="AD4" s="352"/>
      <c r="AE4" s="353"/>
      <c r="AF4" s="354">
        <v>0</v>
      </c>
      <c r="AG4" s="355"/>
      <c r="AH4" s="508">
        <f>SUM(E4+H4+K4+N4+Q4+T4+W4+Z4+AC4+AF4)</f>
        <v>2</v>
      </c>
      <c r="AI4" s="510">
        <f>SUM(D5+G5+J5+M5+P5+S5+V5+Y5+AB5+AE5)</f>
        <v>5</v>
      </c>
      <c r="AJ4" s="512" t="s">
        <v>221</v>
      </c>
      <c r="AK4" s="514">
        <f>SUM(F5+I5+L5+O5+R5+U5+X5+AA5+AD5+AG5)</f>
        <v>25</v>
      </c>
      <c r="AL4" s="535" t="s">
        <v>225</v>
      </c>
      <c r="AM4" s="504"/>
    </row>
    <row r="5" spans="1:39" ht="12.75" customHeight="1">
      <c r="A5" s="534"/>
      <c r="B5" s="317" t="s">
        <v>45</v>
      </c>
      <c r="C5" s="278" t="s">
        <v>39</v>
      </c>
      <c r="D5" s="279"/>
      <c r="E5" s="280"/>
      <c r="F5" s="281"/>
      <c r="G5" s="342">
        <v>0</v>
      </c>
      <c r="H5" s="343"/>
      <c r="I5" s="340">
        <v>3</v>
      </c>
      <c r="J5" s="285">
        <v>2</v>
      </c>
      <c r="K5" s="286"/>
      <c r="L5" s="287">
        <v>2</v>
      </c>
      <c r="M5" s="339">
        <v>0</v>
      </c>
      <c r="N5" s="347"/>
      <c r="O5" s="340">
        <v>3</v>
      </c>
      <c r="P5" s="348">
        <v>0</v>
      </c>
      <c r="Q5" s="349"/>
      <c r="R5" s="350">
        <v>3</v>
      </c>
      <c r="S5" s="289">
        <v>1</v>
      </c>
      <c r="T5" s="290"/>
      <c r="U5" s="291">
        <v>3</v>
      </c>
      <c r="V5" s="342">
        <v>0</v>
      </c>
      <c r="W5" s="343"/>
      <c r="X5" s="340">
        <v>3</v>
      </c>
      <c r="Y5" s="285">
        <v>2</v>
      </c>
      <c r="Z5" s="286"/>
      <c r="AA5" s="288">
        <v>2</v>
      </c>
      <c r="AB5" s="356">
        <v>0</v>
      </c>
      <c r="AC5" s="343"/>
      <c r="AD5" s="347">
        <v>3</v>
      </c>
      <c r="AE5" s="357">
        <v>0</v>
      </c>
      <c r="AF5" s="343"/>
      <c r="AG5" s="340">
        <v>3</v>
      </c>
      <c r="AH5" s="509"/>
      <c r="AI5" s="511"/>
      <c r="AJ5" s="513"/>
      <c r="AK5" s="515"/>
      <c r="AL5" s="529"/>
      <c r="AM5" s="504"/>
    </row>
    <row r="6" spans="1:39" ht="12.75" customHeight="1">
      <c r="A6" s="506">
        <v>2</v>
      </c>
      <c r="B6" s="257" t="s">
        <v>44</v>
      </c>
      <c r="C6" s="294" t="s">
        <v>68</v>
      </c>
      <c r="D6" s="363"/>
      <c r="E6" s="275">
        <v>2</v>
      </c>
      <c r="F6" s="276"/>
      <c r="G6" s="297"/>
      <c r="H6" s="298"/>
      <c r="I6" s="299"/>
      <c r="J6" s="300"/>
      <c r="K6" s="275">
        <v>2</v>
      </c>
      <c r="L6" s="276"/>
      <c r="M6" s="265"/>
      <c r="N6" s="266">
        <v>1</v>
      </c>
      <c r="O6" s="268"/>
      <c r="P6" s="358"/>
      <c r="Q6" s="359">
        <v>0</v>
      </c>
      <c r="R6" s="355"/>
      <c r="S6" s="358"/>
      <c r="T6" s="359">
        <v>0</v>
      </c>
      <c r="U6" s="355"/>
      <c r="V6" s="301"/>
      <c r="W6" s="266">
        <v>1</v>
      </c>
      <c r="X6" s="268"/>
      <c r="Y6" s="262"/>
      <c r="Z6" s="263">
        <v>2</v>
      </c>
      <c r="AA6" s="264"/>
      <c r="AB6" s="312"/>
      <c r="AC6" s="266">
        <v>1</v>
      </c>
      <c r="AD6" s="268"/>
      <c r="AE6" s="304"/>
      <c r="AF6" s="295">
        <v>0</v>
      </c>
      <c r="AG6" s="296"/>
      <c r="AH6" s="508">
        <f>SUM(E6+H6+K6+N6+Q6+T6+W6+Z6+AC6+AF6)</f>
        <v>9</v>
      </c>
      <c r="AI6" s="510">
        <f>SUM(D7+G7+J7+M7+P7+S7+V7+Y7+AB7+AE7)</f>
        <v>18</v>
      </c>
      <c r="AJ6" s="512" t="s">
        <v>221</v>
      </c>
      <c r="AK6" s="514">
        <f>SUM(F7+I7+L7+O7+R7+U7+X7+AA7+AD7+AG7)</f>
        <v>16</v>
      </c>
      <c r="AL6" s="516">
        <v>7</v>
      </c>
      <c r="AM6" s="504" t="s">
        <v>238</v>
      </c>
    </row>
    <row r="7" spans="1:39" ht="12.75" customHeight="1">
      <c r="A7" s="507">
        <v>2</v>
      </c>
      <c r="B7" s="277" t="s">
        <v>44</v>
      </c>
      <c r="C7" s="305" t="s">
        <v>207</v>
      </c>
      <c r="D7" s="363">
        <v>3</v>
      </c>
      <c r="E7" s="275"/>
      <c r="F7" s="276">
        <v>0</v>
      </c>
      <c r="G7" s="297"/>
      <c r="H7" s="298"/>
      <c r="I7" s="299"/>
      <c r="J7" s="300">
        <v>3</v>
      </c>
      <c r="K7" s="275"/>
      <c r="L7" s="276">
        <v>0</v>
      </c>
      <c r="M7" s="285">
        <v>2</v>
      </c>
      <c r="N7" s="286"/>
      <c r="O7" s="288">
        <v>2</v>
      </c>
      <c r="P7" s="358">
        <v>1</v>
      </c>
      <c r="Q7" s="359"/>
      <c r="R7" s="355">
        <v>3</v>
      </c>
      <c r="S7" s="358">
        <v>1</v>
      </c>
      <c r="T7" s="359"/>
      <c r="U7" s="355">
        <v>3</v>
      </c>
      <c r="V7" s="285">
        <v>2</v>
      </c>
      <c r="W7" s="286"/>
      <c r="X7" s="288">
        <v>2</v>
      </c>
      <c r="Y7" s="282">
        <v>3</v>
      </c>
      <c r="Z7" s="283"/>
      <c r="AA7" s="284">
        <v>1</v>
      </c>
      <c r="AB7" s="316">
        <v>2</v>
      </c>
      <c r="AC7" s="286"/>
      <c r="AD7" s="288">
        <v>2</v>
      </c>
      <c r="AE7" s="304">
        <v>1</v>
      </c>
      <c r="AF7" s="295"/>
      <c r="AG7" s="296">
        <v>3</v>
      </c>
      <c r="AH7" s="509"/>
      <c r="AI7" s="511"/>
      <c r="AJ7" s="513"/>
      <c r="AK7" s="515"/>
      <c r="AL7" s="527"/>
      <c r="AM7" s="504"/>
    </row>
    <row r="8" spans="1:39" ht="12.75" customHeight="1">
      <c r="A8" s="506">
        <v>3</v>
      </c>
      <c r="B8" s="317" t="s">
        <v>235</v>
      </c>
      <c r="C8" s="306" t="s">
        <v>226</v>
      </c>
      <c r="D8" s="265"/>
      <c r="E8" s="266">
        <v>1</v>
      </c>
      <c r="F8" s="268"/>
      <c r="G8" s="360"/>
      <c r="H8" s="272">
        <v>0</v>
      </c>
      <c r="I8" s="352"/>
      <c r="J8" s="309"/>
      <c r="K8" s="310"/>
      <c r="L8" s="311"/>
      <c r="M8" s="302"/>
      <c r="N8" s="272">
        <v>0</v>
      </c>
      <c r="O8" s="303"/>
      <c r="P8" s="302"/>
      <c r="Q8" s="272">
        <v>0</v>
      </c>
      <c r="R8" s="303"/>
      <c r="S8" s="337"/>
      <c r="T8" s="263">
        <v>2</v>
      </c>
      <c r="U8" s="308"/>
      <c r="V8" s="302"/>
      <c r="W8" s="272">
        <v>0</v>
      </c>
      <c r="X8" s="303"/>
      <c r="Y8" s="269"/>
      <c r="Z8" s="272">
        <v>0</v>
      </c>
      <c r="AA8" s="271"/>
      <c r="AB8" s="265"/>
      <c r="AC8" s="266">
        <v>1</v>
      </c>
      <c r="AD8" s="268"/>
      <c r="AE8" s="312"/>
      <c r="AF8" s="266">
        <v>1</v>
      </c>
      <c r="AG8" s="268"/>
      <c r="AH8" s="508">
        <f>SUM(E8+H8+K8+N8+Q8+T8+W8+Z8+AC8+AF8)</f>
        <v>5</v>
      </c>
      <c r="AI8" s="510">
        <f>SUM(D9+G9+J9+M9+P9+S9+V9+Y9+AB9+AE9)</f>
        <v>10</v>
      </c>
      <c r="AJ8" s="526" t="s">
        <v>221</v>
      </c>
      <c r="AK8" s="514">
        <f>SUM(F9+I9+L9+O9+R9+U9+X9+AA9+AD9+AG9)</f>
        <v>21</v>
      </c>
      <c r="AL8" s="529" t="s">
        <v>224</v>
      </c>
      <c r="AM8" s="505"/>
    </row>
    <row r="9" spans="1:39" ht="12.75" customHeight="1">
      <c r="A9" s="507"/>
      <c r="B9" s="324" t="s">
        <v>235</v>
      </c>
      <c r="C9" s="305" t="s">
        <v>227</v>
      </c>
      <c r="D9" s="285">
        <v>2</v>
      </c>
      <c r="E9" s="286"/>
      <c r="F9" s="288">
        <v>2</v>
      </c>
      <c r="G9" s="361">
        <v>0</v>
      </c>
      <c r="H9" s="343"/>
      <c r="I9" s="347">
        <v>3</v>
      </c>
      <c r="J9" s="315"/>
      <c r="K9" s="280"/>
      <c r="L9" s="281"/>
      <c r="M9" s="342">
        <v>0</v>
      </c>
      <c r="N9" s="343"/>
      <c r="O9" s="340">
        <v>3</v>
      </c>
      <c r="P9" s="342">
        <v>0</v>
      </c>
      <c r="Q9" s="343"/>
      <c r="R9" s="340">
        <v>3</v>
      </c>
      <c r="S9" s="341">
        <v>3</v>
      </c>
      <c r="T9" s="283"/>
      <c r="U9" s="314">
        <v>0</v>
      </c>
      <c r="V9" s="342">
        <v>1</v>
      </c>
      <c r="W9" s="343"/>
      <c r="X9" s="340">
        <v>3</v>
      </c>
      <c r="Y9" s="289">
        <v>0</v>
      </c>
      <c r="Z9" s="290"/>
      <c r="AA9" s="291">
        <v>3</v>
      </c>
      <c r="AB9" s="285">
        <v>2</v>
      </c>
      <c r="AC9" s="286"/>
      <c r="AD9" s="288">
        <v>2</v>
      </c>
      <c r="AE9" s="316">
        <v>2</v>
      </c>
      <c r="AF9" s="286"/>
      <c r="AG9" s="288">
        <v>2</v>
      </c>
      <c r="AH9" s="509"/>
      <c r="AI9" s="511"/>
      <c r="AJ9" s="526"/>
      <c r="AK9" s="515"/>
      <c r="AL9" s="529"/>
      <c r="AM9" s="505"/>
    </row>
    <row r="10" spans="1:39" ht="12.75" customHeight="1">
      <c r="A10" s="506">
        <v>4</v>
      </c>
      <c r="B10" s="317" t="s">
        <v>75</v>
      </c>
      <c r="C10" s="294" t="s">
        <v>76</v>
      </c>
      <c r="D10" s="300"/>
      <c r="E10" s="275">
        <v>2</v>
      </c>
      <c r="F10" s="276"/>
      <c r="G10" s="366"/>
      <c r="H10" s="367">
        <v>1</v>
      </c>
      <c r="I10" s="368"/>
      <c r="J10" s="300"/>
      <c r="K10" s="275">
        <v>2</v>
      </c>
      <c r="L10" s="276"/>
      <c r="M10" s="297"/>
      <c r="N10" s="298"/>
      <c r="O10" s="299"/>
      <c r="P10" s="273"/>
      <c r="Q10" s="266">
        <v>1</v>
      </c>
      <c r="R10" s="267"/>
      <c r="S10" s="262"/>
      <c r="T10" s="263">
        <v>2</v>
      </c>
      <c r="U10" s="264"/>
      <c r="V10" s="302"/>
      <c r="W10" s="272">
        <v>0</v>
      </c>
      <c r="X10" s="303"/>
      <c r="Y10" s="265"/>
      <c r="Z10" s="266">
        <v>1</v>
      </c>
      <c r="AA10" s="268"/>
      <c r="AB10" s="262"/>
      <c r="AC10" s="263">
        <v>2</v>
      </c>
      <c r="AD10" s="264"/>
      <c r="AE10" s="274"/>
      <c r="AF10" s="275">
        <v>2</v>
      </c>
      <c r="AG10" s="276"/>
      <c r="AH10" s="508">
        <f>SUM(E10+H10+K10+N10+Q10+T10+W10+Z10+AC10+AF10)</f>
        <v>13</v>
      </c>
      <c r="AI10" s="510">
        <f>SUM(D11+G11+J11+M11+P11+S11+V11+Y11+AB11+AE11)</f>
        <v>22</v>
      </c>
      <c r="AJ10" s="512" t="s">
        <v>221</v>
      </c>
      <c r="AK10" s="514">
        <f>SUM(F11+I11+L11+O11+R11+U11+X11+AA11+AD11+AG11)</f>
        <v>12</v>
      </c>
      <c r="AL10" s="524">
        <v>2</v>
      </c>
      <c r="AM10" s="504" t="s">
        <v>238</v>
      </c>
    </row>
    <row r="11" spans="1:39" ht="12.75" customHeight="1">
      <c r="A11" s="507">
        <v>4</v>
      </c>
      <c r="B11" s="324" t="s">
        <v>48</v>
      </c>
      <c r="C11" s="305" t="s">
        <v>222</v>
      </c>
      <c r="D11" s="331" t="s">
        <v>237</v>
      </c>
      <c r="E11" s="275"/>
      <c r="F11" s="276">
        <v>0</v>
      </c>
      <c r="G11" s="366">
        <v>2</v>
      </c>
      <c r="H11" s="367"/>
      <c r="I11" s="368">
        <v>2</v>
      </c>
      <c r="J11" s="300">
        <v>3</v>
      </c>
      <c r="K11" s="275"/>
      <c r="L11" s="276">
        <v>0</v>
      </c>
      <c r="M11" s="297"/>
      <c r="N11" s="298"/>
      <c r="O11" s="299"/>
      <c r="P11" s="292">
        <v>2</v>
      </c>
      <c r="Q11" s="286"/>
      <c r="R11" s="287">
        <v>2</v>
      </c>
      <c r="S11" s="282">
        <v>3</v>
      </c>
      <c r="T11" s="283"/>
      <c r="U11" s="284">
        <v>1</v>
      </c>
      <c r="V11" s="342">
        <v>1</v>
      </c>
      <c r="W11" s="343"/>
      <c r="X11" s="340">
        <v>3</v>
      </c>
      <c r="Y11" s="285">
        <v>2</v>
      </c>
      <c r="Z11" s="286"/>
      <c r="AA11" s="288">
        <v>2</v>
      </c>
      <c r="AB11" s="282">
        <v>3</v>
      </c>
      <c r="AC11" s="283"/>
      <c r="AD11" s="284">
        <v>1</v>
      </c>
      <c r="AE11" s="274">
        <v>3</v>
      </c>
      <c r="AF11" s="275"/>
      <c r="AG11" s="276">
        <v>1</v>
      </c>
      <c r="AH11" s="509"/>
      <c r="AI11" s="511"/>
      <c r="AJ11" s="513"/>
      <c r="AK11" s="515"/>
      <c r="AL11" s="525"/>
      <c r="AM11" s="504"/>
    </row>
    <row r="12" spans="1:39" ht="12.75" customHeight="1">
      <c r="A12" s="506">
        <v>5</v>
      </c>
      <c r="B12" s="317" t="s">
        <v>45</v>
      </c>
      <c r="C12" s="294" t="s">
        <v>189</v>
      </c>
      <c r="D12" s="262"/>
      <c r="E12" s="263">
        <v>2</v>
      </c>
      <c r="F12" s="264"/>
      <c r="G12" s="307"/>
      <c r="H12" s="263">
        <v>2</v>
      </c>
      <c r="I12" s="308"/>
      <c r="J12" s="262"/>
      <c r="K12" s="263">
        <v>2</v>
      </c>
      <c r="L12" s="264"/>
      <c r="M12" s="323"/>
      <c r="N12" s="325">
        <v>1</v>
      </c>
      <c r="O12" s="319"/>
      <c r="P12" s="309"/>
      <c r="Q12" s="326"/>
      <c r="R12" s="311"/>
      <c r="S12" s="265"/>
      <c r="T12" s="266">
        <v>1</v>
      </c>
      <c r="U12" s="268"/>
      <c r="V12" s="265"/>
      <c r="W12" s="266">
        <v>1</v>
      </c>
      <c r="X12" s="268"/>
      <c r="Y12" s="327"/>
      <c r="Z12" s="266">
        <v>1</v>
      </c>
      <c r="AA12" s="267"/>
      <c r="AB12" s="265"/>
      <c r="AC12" s="266">
        <v>1</v>
      </c>
      <c r="AD12" s="268"/>
      <c r="AE12" s="269"/>
      <c r="AF12" s="270">
        <v>0</v>
      </c>
      <c r="AG12" s="271"/>
      <c r="AH12" s="508">
        <f>SUM(E12+H12+K12+N12+Q12+T12+W12+Z12+AC12+AF12)</f>
        <v>11</v>
      </c>
      <c r="AI12" s="520">
        <f>SUM(D13+G13+J13+M13+P13+S13+V13+Y13+AB13+AE13)</f>
        <v>19</v>
      </c>
      <c r="AJ12" s="526" t="s">
        <v>221</v>
      </c>
      <c r="AK12" s="522">
        <f>SUM(F13+I13+L13+O13+R13+U13+X13+AA13+AD13+AG13)</f>
        <v>14</v>
      </c>
      <c r="AL12" s="528">
        <v>4</v>
      </c>
      <c r="AM12" s="504" t="s">
        <v>240</v>
      </c>
    </row>
    <row r="13" spans="1:39" ht="12.75" customHeight="1">
      <c r="A13" s="507">
        <v>5</v>
      </c>
      <c r="B13" s="324" t="s">
        <v>45</v>
      </c>
      <c r="C13" s="305" t="s">
        <v>37</v>
      </c>
      <c r="D13" s="282">
        <v>3</v>
      </c>
      <c r="E13" s="283"/>
      <c r="F13" s="284">
        <v>0</v>
      </c>
      <c r="G13" s="313">
        <v>3</v>
      </c>
      <c r="H13" s="283"/>
      <c r="I13" s="314">
        <v>1</v>
      </c>
      <c r="J13" s="282">
        <v>3</v>
      </c>
      <c r="K13" s="283"/>
      <c r="L13" s="284">
        <v>0</v>
      </c>
      <c r="M13" s="328">
        <v>2</v>
      </c>
      <c r="N13" s="286"/>
      <c r="O13" s="288">
        <v>2</v>
      </c>
      <c r="P13" s="315"/>
      <c r="Q13" s="329"/>
      <c r="R13" s="281"/>
      <c r="S13" s="285">
        <v>2</v>
      </c>
      <c r="T13" s="286"/>
      <c r="U13" s="288">
        <v>2</v>
      </c>
      <c r="V13" s="285">
        <v>2</v>
      </c>
      <c r="W13" s="286"/>
      <c r="X13" s="288">
        <v>2</v>
      </c>
      <c r="Y13" s="330">
        <v>2</v>
      </c>
      <c r="Z13" s="286"/>
      <c r="AA13" s="287">
        <v>2</v>
      </c>
      <c r="AB13" s="285">
        <v>2</v>
      </c>
      <c r="AC13" s="286"/>
      <c r="AD13" s="288">
        <v>2</v>
      </c>
      <c r="AE13" s="289">
        <v>0</v>
      </c>
      <c r="AF13" s="290"/>
      <c r="AG13" s="291">
        <v>3</v>
      </c>
      <c r="AH13" s="509"/>
      <c r="AI13" s="521"/>
      <c r="AJ13" s="526"/>
      <c r="AK13" s="523"/>
      <c r="AL13" s="528"/>
      <c r="AM13" s="504"/>
    </row>
    <row r="14" spans="1:39" ht="12.75" customHeight="1">
      <c r="A14" s="506">
        <v>6</v>
      </c>
      <c r="B14" s="317" t="s">
        <v>48</v>
      </c>
      <c r="C14" s="294" t="s">
        <v>33</v>
      </c>
      <c r="D14" s="262"/>
      <c r="E14" s="308">
        <v>2</v>
      </c>
      <c r="F14" s="264"/>
      <c r="G14" s="320"/>
      <c r="H14" s="321">
        <v>2</v>
      </c>
      <c r="I14" s="322"/>
      <c r="J14" s="353"/>
      <c r="K14" s="354">
        <v>0</v>
      </c>
      <c r="L14" s="359"/>
      <c r="M14" s="302"/>
      <c r="N14" s="272">
        <v>0</v>
      </c>
      <c r="O14" s="303"/>
      <c r="P14" s="273"/>
      <c r="Q14" s="266">
        <v>1</v>
      </c>
      <c r="R14" s="267"/>
      <c r="S14" s="297"/>
      <c r="T14" s="299"/>
      <c r="U14" s="299"/>
      <c r="V14" s="358"/>
      <c r="W14" s="354">
        <v>0</v>
      </c>
      <c r="X14" s="355"/>
      <c r="Y14" s="265"/>
      <c r="Z14" s="266">
        <v>1</v>
      </c>
      <c r="AA14" s="268"/>
      <c r="AB14" s="265"/>
      <c r="AC14" s="266">
        <v>1</v>
      </c>
      <c r="AD14" s="268"/>
      <c r="AE14" s="304"/>
      <c r="AF14" s="295">
        <v>0</v>
      </c>
      <c r="AG14" s="296"/>
      <c r="AH14" s="508">
        <f>SUM(E14+H14+K14+N14+Q14+T14+W14+Z14+AC14+AF14)</f>
        <v>7</v>
      </c>
      <c r="AI14" s="510">
        <f>SUM(D15+G15+J15+M15+P15+S15+V15+Y15+AB15+AE15)</f>
        <v>14</v>
      </c>
      <c r="AJ14" s="512" t="s">
        <v>221</v>
      </c>
      <c r="AK14" s="514">
        <f>SUM(F15+I15+L15+O15+R15+U15+X15+AA15+AD15+AG15)</f>
        <v>20</v>
      </c>
      <c r="AL14" s="516">
        <v>8</v>
      </c>
      <c r="AM14" s="504"/>
    </row>
    <row r="15" spans="1:39" ht="12.75" customHeight="1">
      <c r="A15" s="507">
        <v>6</v>
      </c>
      <c r="B15" s="324" t="s">
        <v>48</v>
      </c>
      <c r="C15" s="305" t="s">
        <v>228</v>
      </c>
      <c r="D15" s="282">
        <v>3</v>
      </c>
      <c r="E15" s="314"/>
      <c r="F15" s="284">
        <v>1</v>
      </c>
      <c r="G15" s="320">
        <v>3</v>
      </c>
      <c r="H15" s="321"/>
      <c r="I15" s="322">
        <v>1</v>
      </c>
      <c r="J15" s="357">
        <v>0</v>
      </c>
      <c r="K15" s="343"/>
      <c r="L15" s="347">
        <v>3</v>
      </c>
      <c r="M15" s="342">
        <v>1</v>
      </c>
      <c r="N15" s="343"/>
      <c r="O15" s="340">
        <v>3</v>
      </c>
      <c r="P15" s="292">
        <v>2</v>
      </c>
      <c r="Q15" s="286"/>
      <c r="R15" s="287">
        <v>2</v>
      </c>
      <c r="S15" s="297"/>
      <c r="T15" s="299"/>
      <c r="U15" s="299"/>
      <c r="V15" s="362" t="s">
        <v>236</v>
      </c>
      <c r="W15" s="354"/>
      <c r="X15" s="355">
        <v>3</v>
      </c>
      <c r="Y15" s="285">
        <v>2</v>
      </c>
      <c r="Z15" s="286"/>
      <c r="AA15" s="288">
        <v>2</v>
      </c>
      <c r="AB15" s="285">
        <v>2</v>
      </c>
      <c r="AC15" s="286"/>
      <c r="AD15" s="288">
        <v>2</v>
      </c>
      <c r="AE15" s="304">
        <v>0</v>
      </c>
      <c r="AF15" s="295"/>
      <c r="AG15" s="296">
        <v>3</v>
      </c>
      <c r="AH15" s="509"/>
      <c r="AI15" s="511"/>
      <c r="AJ15" s="513"/>
      <c r="AK15" s="515"/>
      <c r="AL15" s="527"/>
      <c r="AM15" s="504"/>
    </row>
    <row r="16" spans="1:39" ht="12.75" customHeight="1">
      <c r="A16" s="506">
        <v>7</v>
      </c>
      <c r="B16" s="317" t="s">
        <v>48</v>
      </c>
      <c r="C16" s="294" t="s">
        <v>229</v>
      </c>
      <c r="D16" s="262"/>
      <c r="E16" s="263">
        <v>2</v>
      </c>
      <c r="F16" s="264"/>
      <c r="G16" s="265"/>
      <c r="H16" s="266">
        <v>1</v>
      </c>
      <c r="I16" s="268"/>
      <c r="J16" s="262"/>
      <c r="K16" s="263">
        <v>2</v>
      </c>
      <c r="L16" s="264"/>
      <c r="M16" s="262"/>
      <c r="N16" s="263">
        <v>2</v>
      </c>
      <c r="O16" s="264"/>
      <c r="P16" s="265"/>
      <c r="Q16" s="266">
        <v>1</v>
      </c>
      <c r="R16" s="268"/>
      <c r="S16" s="307"/>
      <c r="T16" s="308">
        <v>2</v>
      </c>
      <c r="U16" s="308"/>
      <c r="V16" s="309"/>
      <c r="W16" s="310"/>
      <c r="X16" s="311"/>
      <c r="Y16" s="265"/>
      <c r="Z16" s="266">
        <v>1</v>
      </c>
      <c r="AA16" s="268"/>
      <c r="AB16" s="269"/>
      <c r="AC16" s="270">
        <v>0</v>
      </c>
      <c r="AD16" s="271"/>
      <c r="AE16" s="262"/>
      <c r="AF16" s="263">
        <v>2</v>
      </c>
      <c r="AG16" s="264"/>
      <c r="AH16" s="508">
        <f>SUM(E16+H16+K16+N16+Q16+T16+W16+Z16+AC16+AF16)</f>
        <v>13</v>
      </c>
      <c r="AI16" s="510">
        <f>SUM(D17+G17+J17+M17+P17+S17+V17+Y17+AB17+AE17)</f>
        <v>21</v>
      </c>
      <c r="AJ16" s="526" t="s">
        <v>221</v>
      </c>
      <c r="AK16" s="514">
        <f>SUM(F17+I17+L17+O17+R17+U17+X17+AA17+AD17+AG17)</f>
        <v>13</v>
      </c>
      <c r="AL16" s="524">
        <v>1</v>
      </c>
      <c r="AM16" s="504" t="s">
        <v>239</v>
      </c>
    </row>
    <row r="17" spans="1:39" ht="12.75" customHeight="1">
      <c r="A17" s="507">
        <v>7</v>
      </c>
      <c r="B17" s="324" t="s">
        <v>48</v>
      </c>
      <c r="C17" s="305" t="s">
        <v>31</v>
      </c>
      <c r="D17" s="282">
        <v>3</v>
      </c>
      <c r="E17" s="283"/>
      <c r="F17" s="284">
        <v>0</v>
      </c>
      <c r="G17" s="285">
        <v>2</v>
      </c>
      <c r="H17" s="286"/>
      <c r="I17" s="288">
        <v>2</v>
      </c>
      <c r="J17" s="282">
        <v>3</v>
      </c>
      <c r="K17" s="283"/>
      <c r="L17" s="284">
        <v>1</v>
      </c>
      <c r="M17" s="282">
        <v>3</v>
      </c>
      <c r="N17" s="283"/>
      <c r="O17" s="284">
        <v>1</v>
      </c>
      <c r="P17" s="285">
        <v>2</v>
      </c>
      <c r="Q17" s="286"/>
      <c r="R17" s="288">
        <v>2</v>
      </c>
      <c r="S17" s="313">
        <v>3</v>
      </c>
      <c r="T17" s="314"/>
      <c r="U17" s="314">
        <v>1</v>
      </c>
      <c r="V17" s="315"/>
      <c r="W17" s="280"/>
      <c r="X17" s="281"/>
      <c r="Y17" s="285">
        <v>2</v>
      </c>
      <c r="Z17" s="286"/>
      <c r="AA17" s="288">
        <v>2</v>
      </c>
      <c r="AB17" s="289">
        <v>0</v>
      </c>
      <c r="AC17" s="290"/>
      <c r="AD17" s="291">
        <v>3</v>
      </c>
      <c r="AE17" s="282">
        <v>3</v>
      </c>
      <c r="AF17" s="283"/>
      <c r="AG17" s="284">
        <v>1</v>
      </c>
      <c r="AH17" s="509"/>
      <c r="AI17" s="511"/>
      <c r="AJ17" s="526"/>
      <c r="AK17" s="515"/>
      <c r="AL17" s="525"/>
      <c r="AM17" s="504"/>
    </row>
    <row r="18" spans="1:39" ht="12.75" customHeight="1">
      <c r="A18" s="506">
        <v>8</v>
      </c>
      <c r="B18" s="317" t="s">
        <v>58</v>
      </c>
      <c r="C18" s="332" t="s">
        <v>230</v>
      </c>
      <c r="D18" s="265"/>
      <c r="E18" s="266">
        <v>1</v>
      </c>
      <c r="F18" s="268"/>
      <c r="G18" s="302"/>
      <c r="H18" s="272">
        <v>0</v>
      </c>
      <c r="I18" s="303"/>
      <c r="J18" s="262"/>
      <c r="K18" s="263">
        <v>2</v>
      </c>
      <c r="L18" s="264"/>
      <c r="M18" s="265"/>
      <c r="N18" s="266">
        <v>1</v>
      </c>
      <c r="O18" s="268"/>
      <c r="P18" s="265"/>
      <c r="Q18" s="267">
        <v>1</v>
      </c>
      <c r="R18" s="268"/>
      <c r="S18" s="265"/>
      <c r="T18" s="266">
        <v>1</v>
      </c>
      <c r="U18" s="268"/>
      <c r="V18" s="265"/>
      <c r="W18" s="266">
        <v>1</v>
      </c>
      <c r="X18" s="268"/>
      <c r="Y18" s="259"/>
      <c r="Z18" s="310"/>
      <c r="AA18" s="326"/>
      <c r="AB18" s="262"/>
      <c r="AC18" s="263">
        <v>2</v>
      </c>
      <c r="AD18" s="264"/>
      <c r="AE18" s="274"/>
      <c r="AF18" s="275">
        <v>2</v>
      </c>
      <c r="AG18" s="276"/>
      <c r="AH18" s="508">
        <f>SUM(E18+H18+K18+N18+Q18+T18+W18+Z18+AC18+AF18)</f>
        <v>11</v>
      </c>
      <c r="AI18" s="520">
        <f>SUM(D19+G19+J19+M19+P19+S19+V19+Y19+AB19+AE19)</f>
        <v>20</v>
      </c>
      <c r="AJ18" s="512" t="s">
        <v>221</v>
      </c>
      <c r="AK18" s="522">
        <f>SUM(F19+I19+L19+O19+R19+U19+X19+AA19+AD19+AG19)</f>
        <v>13</v>
      </c>
      <c r="AL18" s="524">
        <v>3</v>
      </c>
      <c r="AM18" s="504" t="s">
        <v>241</v>
      </c>
    </row>
    <row r="19" spans="1:39" ht="12.75" customHeight="1">
      <c r="A19" s="507">
        <v>8</v>
      </c>
      <c r="B19" s="324" t="s">
        <v>58</v>
      </c>
      <c r="C19" s="333" t="s">
        <v>231</v>
      </c>
      <c r="D19" s="285">
        <v>2</v>
      </c>
      <c r="E19" s="286"/>
      <c r="F19" s="288">
        <v>2</v>
      </c>
      <c r="G19" s="342">
        <v>1</v>
      </c>
      <c r="H19" s="343"/>
      <c r="I19" s="340">
        <v>3</v>
      </c>
      <c r="J19" s="282">
        <v>3</v>
      </c>
      <c r="K19" s="283"/>
      <c r="L19" s="284">
        <v>0</v>
      </c>
      <c r="M19" s="285">
        <v>2</v>
      </c>
      <c r="N19" s="286"/>
      <c r="O19" s="288">
        <v>2</v>
      </c>
      <c r="P19" s="285">
        <v>2</v>
      </c>
      <c r="Q19" s="287"/>
      <c r="R19" s="288">
        <v>2</v>
      </c>
      <c r="S19" s="285">
        <v>2</v>
      </c>
      <c r="T19" s="286"/>
      <c r="U19" s="288">
        <v>2</v>
      </c>
      <c r="V19" s="285">
        <v>2</v>
      </c>
      <c r="W19" s="286"/>
      <c r="X19" s="288">
        <v>2</v>
      </c>
      <c r="Y19" s="279"/>
      <c r="Z19" s="280"/>
      <c r="AA19" s="329"/>
      <c r="AB19" s="282">
        <v>3</v>
      </c>
      <c r="AC19" s="283"/>
      <c r="AD19" s="284">
        <v>0</v>
      </c>
      <c r="AE19" s="293">
        <v>3</v>
      </c>
      <c r="AF19" s="283"/>
      <c r="AG19" s="284">
        <v>0</v>
      </c>
      <c r="AH19" s="509"/>
      <c r="AI19" s="521"/>
      <c r="AJ19" s="513"/>
      <c r="AK19" s="523"/>
      <c r="AL19" s="525"/>
      <c r="AM19" s="504"/>
    </row>
    <row r="20" spans="1:39" ht="12.75" customHeight="1">
      <c r="A20" s="506">
        <v>9</v>
      </c>
      <c r="B20" s="324" t="s">
        <v>58</v>
      </c>
      <c r="C20" s="332" t="s">
        <v>59</v>
      </c>
      <c r="D20" s="323"/>
      <c r="E20" s="318">
        <v>2</v>
      </c>
      <c r="F20" s="319"/>
      <c r="G20" s="323"/>
      <c r="H20" s="318">
        <v>1</v>
      </c>
      <c r="I20" s="319"/>
      <c r="J20" s="265"/>
      <c r="K20" s="266">
        <v>1</v>
      </c>
      <c r="L20" s="268"/>
      <c r="M20" s="302"/>
      <c r="N20" s="272">
        <v>0</v>
      </c>
      <c r="O20" s="303"/>
      <c r="P20" s="265"/>
      <c r="Q20" s="266">
        <v>1</v>
      </c>
      <c r="R20" s="268"/>
      <c r="S20" s="265"/>
      <c r="T20" s="266">
        <v>1</v>
      </c>
      <c r="U20" s="268"/>
      <c r="V20" s="262"/>
      <c r="W20" s="263">
        <v>2</v>
      </c>
      <c r="X20" s="264"/>
      <c r="Y20" s="269"/>
      <c r="Z20" s="270">
        <v>0</v>
      </c>
      <c r="AA20" s="271"/>
      <c r="AB20" s="334"/>
      <c r="AC20" s="335"/>
      <c r="AD20" s="335"/>
      <c r="AE20" s="262"/>
      <c r="AF20" s="263">
        <v>2</v>
      </c>
      <c r="AG20" s="264"/>
      <c r="AH20" s="508">
        <f>SUM(E20+H20+K20+N20+Q20+T20+W20+Z20+AC20+AF20)</f>
        <v>10</v>
      </c>
      <c r="AI20" s="510">
        <f>SUM(D21+G21+J21+M21+P21+S21+V21+Y21+AB21+AE21)</f>
        <v>18</v>
      </c>
      <c r="AJ20" s="512" t="s">
        <v>221</v>
      </c>
      <c r="AK20" s="514">
        <f>SUM(F21+I21+L21+O21+R21+U21+X21+AA21+AD21+AG21)</f>
        <v>15</v>
      </c>
      <c r="AL20" s="518">
        <v>5</v>
      </c>
      <c r="AM20" s="505"/>
    </row>
    <row r="21" spans="1:39" ht="12.75" customHeight="1">
      <c r="A21" s="507">
        <v>9</v>
      </c>
      <c r="B21" s="257" t="s">
        <v>84</v>
      </c>
      <c r="C21" s="333" t="s">
        <v>85</v>
      </c>
      <c r="D21" s="316">
        <v>3</v>
      </c>
      <c r="E21" s="286"/>
      <c r="F21" s="288">
        <v>0</v>
      </c>
      <c r="G21" s="316">
        <v>2</v>
      </c>
      <c r="H21" s="286"/>
      <c r="I21" s="288">
        <v>2</v>
      </c>
      <c r="J21" s="285">
        <v>2</v>
      </c>
      <c r="K21" s="286"/>
      <c r="L21" s="288">
        <v>2</v>
      </c>
      <c r="M21" s="342">
        <v>1</v>
      </c>
      <c r="N21" s="343"/>
      <c r="O21" s="340">
        <v>3</v>
      </c>
      <c r="P21" s="285">
        <v>2</v>
      </c>
      <c r="Q21" s="286"/>
      <c r="R21" s="288">
        <v>2</v>
      </c>
      <c r="S21" s="285">
        <v>2</v>
      </c>
      <c r="T21" s="286"/>
      <c r="U21" s="288">
        <v>2</v>
      </c>
      <c r="V21" s="282">
        <v>3</v>
      </c>
      <c r="W21" s="283"/>
      <c r="X21" s="284">
        <v>0</v>
      </c>
      <c r="Y21" s="289">
        <v>0</v>
      </c>
      <c r="Z21" s="290"/>
      <c r="AA21" s="291">
        <v>3</v>
      </c>
      <c r="AB21" s="334"/>
      <c r="AC21" s="335"/>
      <c r="AD21" s="335"/>
      <c r="AE21" s="282">
        <v>3</v>
      </c>
      <c r="AF21" s="283"/>
      <c r="AG21" s="284">
        <v>1</v>
      </c>
      <c r="AH21" s="509"/>
      <c r="AI21" s="511"/>
      <c r="AJ21" s="513"/>
      <c r="AK21" s="515"/>
      <c r="AL21" s="519"/>
      <c r="AM21" s="505"/>
    </row>
    <row r="22" spans="1:39" ht="12.75" customHeight="1">
      <c r="A22" s="506">
        <v>10</v>
      </c>
      <c r="B22" s="317" t="s">
        <v>234</v>
      </c>
      <c r="C22" s="332" t="s">
        <v>232</v>
      </c>
      <c r="D22" s="262"/>
      <c r="E22" s="364">
        <v>2</v>
      </c>
      <c r="F22" s="264"/>
      <c r="G22" s="337"/>
      <c r="H22" s="263">
        <v>2</v>
      </c>
      <c r="I22" s="308"/>
      <c r="J22" s="312"/>
      <c r="K22" s="266">
        <v>1</v>
      </c>
      <c r="L22" s="268"/>
      <c r="M22" s="351"/>
      <c r="N22" s="272">
        <v>0</v>
      </c>
      <c r="O22" s="352"/>
      <c r="P22" s="262"/>
      <c r="Q22" s="263">
        <v>2</v>
      </c>
      <c r="R22" s="264"/>
      <c r="S22" s="337"/>
      <c r="T22" s="263">
        <v>2</v>
      </c>
      <c r="U22" s="308"/>
      <c r="V22" s="358"/>
      <c r="W22" s="354">
        <v>0</v>
      </c>
      <c r="X22" s="355"/>
      <c r="Y22" s="351"/>
      <c r="Z22" s="272">
        <v>0</v>
      </c>
      <c r="AA22" s="352"/>
      <c r="AB22" s="302"/>
      <c r="AC22" s="272">
        <v>0</v>
      </c>
      <c r="AD22" s="303"/>
      <c r="AE22" s="338"/>
      <c r="AF22" s="260"/>
      <c r="AG22" s="261"/>
      <c r="AH22" s="508">
        <f>SUM(E22+H22+K22+N22+Q22+T22+W22+Z22+AC22+AF22)</f>
        <v>9</v>
      </c>
      <c r="AI22" s="510">
        <f>SUM(D23+G23+J23+M23+P23+S23+V23+Y23+AB23+AE23)</f>
        <v>17</v>
      </c>
      <c r="AJ22" s="512" t="s">
        <v>221</v>
      </c>
      <c r="AK22" s="514">
        <f>SUM(F23+I23+L23+O23+R23+U23+X23+AA23+AD23+AG23)</f>
        <v>15</v>
      </c>
      <c r="AL22" s="516">
        <v>6</v>
      </c>
      <c r="AM22" s="504" t="s">
        <v>239</v>
      </c>
    </row>
    <row r="23" spans="1:39" ht="12.75" customHeight="1" thickBot="1">
      <c r="A23" s="507">
        <v>10</v>
      </c>
      <c r="B23" s="324" t="s">
        <v>234</v>
      </c>
      <c r="C23" s="333" t="s">
        <v>233</v>
      </c>
      <c r="D23" s="365">
        <v>3</v>
      </c>
      <c r="E23" s="314"/>
      <c r="F23" s="284">
        <v>0</v>
      </c>
      <c r="G23" s="341">
        <v>3</v>
      </c>
      <c r="H23" s="283"/>
      <c r="I23" s="314">
        <v>1</v>
      </c>
      <c r="J23" s="316">
        <v>2</v>
      </c>
      <c r="K23" s="286"/>
      <c r="L23" s="288">
        <v>2</v>
      </c>
      <c r="M23" s="356">
        <v>1</v>
      </c>
      <c r="N23" s="343"/>
      <c r="O23" s="347">
        <v>3</v>
      </c>
      <c r="P23" s="282">
        <v>3</v>
      </c>
      <c r="Q23" s="283"/>
      <c r="R23" s="284">
        <v>0</v>
      </c>
      <c r="S23" s="341">
        <v>3</v>
      </c>
      <c r="T23" s="283"/>
      <c r="U23" s="314">
        <v>0</v>
      </c>
      <c r="V23" s="357">
        <v>1</v>
      </c>
      <c r="W23" s="343"/>
      <c r="X23" s="340">
        <v>3</v>
      </c>
      <c r="Y23" s="356">
        <v>0</v>
      </c>
      <c r="Z23" s="343"/>
      <c r="AA23" s="347">
        <v>3</v>
      </c>
      <c r="AB23" s="342">
        <v>1</v>
      </c>
      <c r="AC23" s="343"/>
      <c r="AD23" s="340">
        <v>3</v>
      </c>
      <c r="AE23" s="315"/>
      <c r="AF23" s="280"/>
      <c r="AG23" s="281"/>
      <c r="AH23" s="509"/>
      <c r="AI23" s="511"/>
      <c r="AJ23" s="513"/>
      <c r="AK23" s="515"/>
      <c r="AL23" s="517"/>
      <c r="AM23" s="504"/>
    </row>
    <row r="24" spans="35:37" ht="12.75" customHeight="1">
      <c r="AI24" s="251">
        <v>164</v>
      </c>
      <c r="AK24" s="251">
        <v>164</v>
      </c>
    </row>
    <row r="25" spans="1:245" ht="12.75">
      <c r="A25" s="214"/>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7"/>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4"/>
      <c r="BX25" s="214"/>
      <c r="BY25" s="214"/>
      <c r="BZ25" s="214"/>
      <c r="CA25" s="214"/>
      <c r="CB25" s="214"/>
      <c r="CC25" s="214"/>
      <c r="CD25" s="214"/>
      <c r="CE25" s="214"/>
      <c r="CF25" s="214"/>
      <c r="CG25" s="214"/>
      <c r="CH25" s="214"/>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214"/>
      <c r="DF25" s="214"/>
      <c r="DG25" s="214"/>
      <c r="DH25" s="214"/>
      <c r="DI25" s="214"/>
      <c r="DJ25" s="214"/>
      <c r="DK25" s="214"/>
      <c r="DL25" s="214"/>
      <c r="DM25" s="214"/>
      <c r="DN25" s="214"/>
      <c r="DO25" s="214"/>
      <c r="DP25" s="214"/>
      <c r="DQ25" s="214"/>
      <c r="DR25" s="214"/>
      <c r="DS25" s="214"/>
      <c r="DT25" s="214"/>
      <c r="DU25" s="214"/>
      <c r="DV25" s="214"/>
      <c r="DW25" s="214"/>
      <c r="DX25" s="214"/>
      <c r="DY25" s="214"/>
      <c r="DZ25" s="214"/>
      <c r="EA25" s="214"/>
      <c r="EB25" s="214"/>
      <c r="EC25" s="214"/>
      <c r="ED25" s="214"/>
      <c r="EE25" s="214"/>
      <c r="EF25" s="214"/>
      <c r="EG25" s="214"/>
      <c r="EH25" s="214"/>
      <c r="EI25" s="214"/>
      <c r="EJ25" s="214"/>
      <c r="EK25" s="214"/>
      <c r="EL25" s="214"/>
      <c r="EM25" s="214"/>
      <c r="EN25" s="214"/>
      <c r="EO25" s="214"/>
      <c r="EP25" s="214"/>
      <c r="EQ25" s="214"/>
      <c r="ER25" s="214"/>
      <c r="ES25" s="214"/>
      <c r="ET25" s="214"/>
      <c r="EU25" s="214"/>
      <c r="EV25" s="214"/>
      <c r="EW25" s="214"/>
      <c r="EX25" s="214"/>
      <c r="EY25" s="214"/>
      <c r="EZ25" s="214"/>
      <c r="FA25" s="214"/>
      <c r="FB25" s="214"/>
      <c r="FC25" s="214"/>
      <c r="FD25" s="214"/>
      <c r="FE25" s="214"/>
      <c r="FF25" s="214"/>
      <c r="FG25" s="214"/>
      <c r="FH25" s="214"/>
      <c r="FI25" s="214"/>
      <c r="FJ25" s="214"/>
      <c r="FK25" s="214"/>
      <c r="FL25" s="214"/>
      <c r="FM25" s="214"/>
      <c r="FN25" s="214"/>
      <c r="FO25" s="214"/>
      <c r="FP25" s="214"/>
      <c r="FQ25" s="214"/>
      <c r="FR25" s="214"/>
      <c r="FS25" s="214"/>
      <c r="FT25" s="214"/>
      <c r="FU25" s="214"/>
      <c r="FV25" s="214"/>
      <c r="FW25" s="214"/>
      <c r="FX25" s="214"/>
      <c r="FY25" s="214"/>
      <c r="FZ25" s="214"/>
      <c r="GA25" s="214"/>
      <c r="GB25" s="214"/>
      <c r="GC25" s="214"/>
      <c r="GD25" s="214"/>
      <c r="GE25" s="214"/>
      <c r="GF25" s="214"/>
      <c r="GG25" s="214"/>
      <c r="GH25" s="214"/>
      <c r="GI25" s="214"/>
      <c r="GJ25" s="214"/>
      <c r="GK25" s="214"/>
      <c r="GL25" s="214"/>
      <c r="GM25" s="214"/>
      <c r="GN25" s="214"/>
      <c r="GO25" s="214"/>
      <c r="GP25" s="214"/>
      <c r="GQ25" s="214"/>
      <c r="GR25" s="214"/>
      <c r="GS25" s="214"/>
      <c r="GT25" s="214"/>
      <c r="GU25" s="214"/>
      <c r="GV25" s="214"/>
      <c r="GW25" s="214"/>
      <c r="GX25" s="214"/>
      <c r="GY25" s="214"/>
      <c r="GZ25" s="214"/>
      <c r="HA25" s="214"/>
      <c r="HB25" s="214"/>
      <c r="HC25" s="214"/>
      <c r="HD25" s="214"/>
      <c r="HE25" s="214"/>
      <c r="HF25" s="214"/>
      <c r="HG25" s="214"/>
      <c r="HH25" s="214"/>
      <c r="HI25" s="214"/>
      <c r="HJ25" s="214"/>
      <c r="HK25" s="214"/>
      <c r="HL25" s="214"/>
      <c r="HM25" s="214"/>
      <c r="HN25" s="214"/>
      <c r="HO25" s="214"/>
      <c r="HP25" s="214"/>
      <c r="HQ25" s="214"/>
      <c r="HR25" s="214"/>
      <c r="HS25" s="214"/>
      <c r="HT25" s="214"/>
      <c r="HU25" s="214"/>
      <c r="HV25" s="214"/>
      <c r="HW25" s="214"/>
      <c r="HX25" s="214"/>
      <c r="HY25" s="214"/>
      <c r="HZ25" s="214"/>
      <c r="IA25" s="214"/>
      <c r="IB25" s="214"/>
      <c r="IC25" s="214"/>
      <c r="ID25" s="214"/>
      <c r="IE25" s="214"/>
      <c r="IF25" s="214"/>
      <c r="IG25" s="214"/>
      <c r="IH25" s="214"/>
      <c r="II25" s="214"/>
      <c r="IJ25" s="214"/>
      <c r="IK25" s="214"/>
    </row>
    <row r="26" spans="1:245" ht="12.75">
      <c r="A26" s="216"/>
      <c r="B26" s="214"/>
      <c r="C26" s="214"/>
      <c r="D26" s="214"/>
      <c r="E26" s="214"/>
      <c r="F26" s="214"/>
      <c r="G26" s="214"/>
      <c r="H26" s="217"/>
      <c r="I26" s="218"/>
      <c r="J26" s="219"/>
      <c r="K26" s="217"/>
      <c r="L26" s="218"/>
      <c r="M26" s="219"/>
      <c r="N26" s="217"/>
      <c r="O26" s="218"/>
      <c r="P26" s="219"/>
      <c r="Q26" s="217"/>
      <c r="R26" s="218"/>
      <c r="S26" s="219"/>
      <c r="T26" s="217"/>
      <c r="U26" s="218"/>
      <c r="V26" s="219"/>
      <c r="W26" s="217"/>
      <c r="X26" s="218"/>
      <c r="Y26" s="219"/>
      <c r="Z26" s="219"/>
      <c r="AA26" s="218"/>
      <c r="AB26" s="218"/>
      <c r="AC26" s="218"/>
      <c r="AD26" s="218"/>
      <c r="AE26" s="218"/>
      <c r="AF26" s="218"/>
      <c r="AG26" s="218"/>
      <c r="AH26" s="218"/>
      <c r="AI26" s="218"/>
      <c r="AJ26" s="218"/>
      <c r="AK26" s="218"/>
      <c r="AL26" s="217"/>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215"/>
      <c r="CN26" s="215"/>
      <c r="CO26" s="215"/>
      <c r="CP26" s="215"/>
      <c r="CQ26" s="215"/>
      <c r="CR26" s="215"/>
      <c r="CS26" s="215"/>
      <c r="CT26" s="215"/>
      <c r="CU26" s="215"/>
      <c r="CV26" s="215"/>
      <c r="CW26" s="215"/>
      <c r="CX26" s="215"/>
      <c r="CY26" s="215"/>
      <c r="CZ26" s="215"/>
      <c r="DA26" s="215"/>
      <c r="DB26" s="215"/>
      <c r="DC26" s="215"/>
      <c r="DD26" s="215"/>
      <c r="DE26" s="215"/>
      <c r="DF26" s="215"/>
      <c r="DG26" s="215"/>
      <c r="DH26" s="215"/>
      <c r="DI26" s="215"/>
      <c r="DJ26" s="215"/>
      <c r="DK26" s="215"/>
      <c r="DL26" s="215"/>
      <c r="DM26" s="215"/>
      <c r="DN26" s="215"/>
      <c r="DO26" s="215"/>
      <c r="DP26" s="215"/>
      <c r="DQ26" s="215"/>
      <c r="DR26" s="215"/>
      <c r="DS26" s="215"/>
      <c r="DT26" s="215"/>
      <c r="DU26" s="215"/>
      <c r="DV26" s="215"/>
      <c r="DW26" s="215"/>
      <c r="DX26" s="215"/>
      <c r="DY26" s="215"/>
      <c r="DZ26" s="215"/>
      <c r="EA26" s="215"/>
      <c r="EB26" s="215"/>
      <c r="EC26" s="215"/>
      <c r="ED26" s="215"/>
      <c r="EE26" s="215"/>
      <c r="EF26" s="215"/>
      <c r="EG26" s="215"/>
      <c r="EH26" s="215"/>
      <c r="EI26" s="215"/>
      <c r="EJ26" s="215"/>
      <c r="EK26" s="215"/>
      <c r="EL26" s="215"/>
      <c r="EM26" s="215"/>
      <c r="EN26" s="215"/>
      <c r="EO26" s="215"/>
      <c r="EP26" s="215"/>
      <c r="EQ26" s="215"/>
      <c r="ER26" s="215"/>
      <c r="ES26" s="215"/>
      <c r="ET26" s="215"/>
      <c r="EU26" s="215"/>
      <c r="EV26" s="215"/>
      <c r="EW26" s="215"/>
      <c r="EX26" s="215"/>
      <c r="EY26" s="215"/>
      <c r="EZ26" s="215"/>
      <c r="FA26" s="215"/>
      <c r="FB26" s="215"/>
      <c r="FC26" s="215"/>
      <c r="FD26" s="215"/>
      <c r="FE26" s="215"/>
      <c r="FF26" s="215"/>
      <c r="FG26" s="215"/>
      <c r="FH26" s="215"/>
      <c r="FI26" s="215"/>
      <c r="FJ26" s="215"/>
      <c r="FK26" s="215"/>
      <c r="FL26" s="215"/>
      <c r="FM26" s="215"/>
      <c r="FN26" s="215"/>
      <c r="FO26" s="215"/>
      <c r="FP26" s="215"/>
      <c r="FQ26" s="215"/>
      <c r="FR26" s="215"/>
      <c r="FS26" s="215"/>
      <c r="FT26" s="215"/>
      <c r="FU26" s="215"/>
      <c r="FV26" s="215"/>
      <c r="FW26" s="220"/>
      <c r="FX26" s="220"/>
      <c r="FY26" s="220"/>
      <c r="FZ26" s="220"/>
      <c r="GA26" s="220"/>
      <c r="GB26" s="220"/>
      <c r="GC26" s="220"/>
      <c r="GD26" s="220"/>
      <c r="GE26" s="220"/>
      <c r="GF26" s="220"/>
      <c r="GG26" s="220"/>
      <c r="GH26" s="220"/>
      <c r="GI26" s="220"/>
      <c r="GJ26" s="220"/>
      <c r="GK26" s="220"/>
      <c r="GL26" s="220"/>
      <c r="GM26" s="220"/>
      <c r="GN26" s="220"/>
      <c r="GO26" s="220"/>
      <c r="GP26" s="220"/>
      <c r="GQ26" s="220"/>
      <c r="GR26" s="220"/>
      <c r="GS26" s="220"/>
      <c r="GT26" s="220"/>
      <c r="GU26" s="220"/>
      <c r="GV26" s="220"/>
      <c r="GW26" s="220"/>
      <c r="GX26" s="220"/>
      <c r="GY26" s="220"/>
      <c r="GZ26" s="220"/>
      <c r="HA26" s="220"/>
      <c r="HB26" s="220"/>
      <c r="HC26" s="220"/>
      <c r="HD26" s="220"/>
      <c r="HE26" s="220"/>
      <c r="HF26" s="220"/>
      <c r="HG26" s="220"/>
      <c r="HH26" s="220"/>
      <c r="HI26" s="220"/>
      <c r="HJ26" s="220"/>
      <c r="HK26" s="220"/>
      <c r="HL26" s="220"/>
      <c r="HM26" s="220"/>
      <c r="HN26" s="220"/>
      <c r="HO26" s="220"/>
      <c r="HP26" s="220"/>
      <c r="HQ26" s="220"/>
      <c r="HR26" s="220"/>
      <c r="HS26" s="220"/>
      <c r="HT26" s="220"/>
      <c r="HU26" s="220"/>
      <c r="HV26" s="220"/>
      <c r="HW26" s="220"/>
      <c r="HX26" s="220"/>
      <c r="HY26" s="220"/>
      <c r="HZ26" s="220"/>
      <c r="IA26" s="220"/>
      <c r="IB26" s="220"/>
      <c r="IC26" s="220"/>
      <c r="ID26" s="220"/>
      <c r="IE26" s="220"/>
      <c r="IF26" s="220"/>
      <c r="IG26" s="220"/>
      <c r="IH26" s="220"/>
      <c r="II26" s="220"/>
      <c r="IJ26" s="220"/>
      <c r="IK26" s="220"/>
    </row>
    <row r="27" spans="1:245" ht="12.75">
      <c r="A27" s="216"/>
      <c r="B27" s="214"/>
      <c r="C27" s="214"/>
      <c r="D27" s="214"/>
      <c r="E27" s="214"/>
      <c r="F27" s="214"/>
      <c r="G27" s="214"/>
      <c r="H27" s="217"/>
      <c r="I27" s="214"/>
      <c r="J27" s="219"/>
      <c r="K27" s="217"/>
      <c r="L27" s="218"/>
      <c r="M27" s="219"/>
      <c r="N27" s="217"/>
      <c r="O27" s="218"/>
      <c r="P27" s="219"/>
      <c r="Q27" s="217"/>
      <c r="R27" s="218"/>
      <c r="S27" s="219"/>
      <c r="T27" s="217"/>
      <c r="U27" s="218"/>
      <c r="V27" s="219"/>
      <c r="W27" s="217"/>
      <c r="X27" s="218"/>
      <c r="Y27" s="219"/>
      <c r="Z27" s="219"/>
      <c r="AA27" s="218"/>
      <c r="AB27" s="218"/>
      <c r="AC27" s="218"/>
      <c r="AD27" s="218"/>
      <c r="AE27" s="218"/>
      <c r="AF27" s="218"/>
      <c r="AG27" s="218"/>
      <c r="AH27" s="218"/>
      <c r="AI27" s="218"/>
      <c r="AJ27" s="218"/>
      <c r="AK27" s="218"/>
      <c r="AL27" s="217"/>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215"/>
      <c r="CD27" s="215"/>
      <c r="CE27" s="215"/>
      <c r="CF27" s="215"/>
      <c r="CG27" s="215"/>
      <c r="CH27" s="215"/>
      <c r="CI27" s="215"/>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c r="DK27" s="215"/>
      <c r="DL27" s="215"/>
      <c r="DM27" s="215"/>
      <c r="DN27" s="215"/>
      <c r="DO27" s="215"/>
      <c r="DP27" s="215"/>
      <c r="DQ27" s="215"/>
      <c r="DR27" s="215"/>
      <c r="DS27" s="215"/>
      <c r="DT27" s="215"/>
      <c r="DU27" s="215"/>
      <c r="DV27" s="215"/>
      <c r="DW27" s="215"/>
      <c r="DX27" s="215"/>
      <c r="DY27" s="215"/>
      <c r="DZ27" s="215"/>
      <c r="EA27" s="215"/>
      <c r="EB27" s="215"/>
      <c r="EC27" s="215"/>
      <c r="ED27" s="215"/>
      <c r="EE27" s="215"/>
      <c r="EF27" s="215"/>
      <c r="EG27" s="215"/>
      <c r="EH27" s="215"/>
      <c r="EI27" s="215"/>
      <c r="EJ27" s="215"/>
      <c r="EK27" s="215"/>
      <c r="EL27" s="215"/>
      <c r="EM27" s="215"/>
      <c r="EN27" s="215"/>
      <c r="EO27" s="215"/>
      <c r="EP27" s="215"/>
      <c r="EQ27" s="215"/>
      <c r="ER27" s="215"/>
      <c r="ES27" s="215"/>
      <c r="ET27" s="215"/>
      <c r="EU27" s="215"/>
      <c r="EV27" s="215"/>
      <c r="EW27" s="215"/>
      <c r="EX27" s="215"/>
      <c r="EY27" s="215"/>
      <c r="EZ27" s="215"/>
      <c r="FA27" s="215"/>
      <c r="FB27" s="215"/>
      <c r="FC27" s="215"/>
      <c r="FD27" s="215"/>
      <c r="FE27" s="215"/>
      <c r="FF27" s="215"/>
      <c r="FG27" s="215"/>
      <c r="FH27" s="215"/>
      <c r="FI27" s="215"/>
      <c r="FJ27" s="215"/>
      <c r="FK27" s="215"/>
      <c r="FL27" s="215"/>
      <c r="FM27" s="215"/>
      <c r="FN27" s="215"/>
      <c r="FO27" s="215"/>
      <c r="FP27" s="215"/>
      <c r="FQ27" s="215"/>
      <c r="FR27" s="215"/>
      <c r="FS27" s="215"/>
      <c r="FT27" s="215"/>
      <c r="FU27" s="215"/>
      <c r="FV27" s="215"/>
      <c r="FW27" s="220"/>
      <c r="FX27" s="220"/>
      <c r="FY27" s="220"/>
      <c r="FZ27" s="220"/>
      <c r="GA27" s="220"/>
      <c r="GB27" s="220"/>
      <c r="GC27" s="220"/>
      <c r="GD27" s="220"/>
      <c r="GE27" s="220"/>
      <c r="GF27" s="220"/>
      <c r="GG27" s="220"/>
      <c r="GH27" s="220"/>
      <c r="GI27" s="220"/>
      <c r="GJ27" s="220"/>
      <c r="GK27" s="220"/>
      <c r="GL27" s="220"/>
      <c r="GM27" s="220"/>
      <c r="GN27" s="220"/>
      <c r="GO27" s="220"/>
      <c r="GP27" s="220"/>
      <c r="GQ27" s="220"/>
      <c r="GR27" s="220"/>
      <c r="GS27" s="220"/>
      <c r="GT27" s="220"/>
      <c r="GU27" s="220"/>
      <c r="GV27" s="220"/>
      <c r="GW27" s="220"/>
      <c r="GX27" s="220"/>
      <c r="GY27" s="220"/>
      <c r="GZ27" s="220"/>
      <c r="HA27" s="220"/>
      <c r="HB27" s="220"/>
      <c r="HC27" s="220"/>
      <c r="HD27" s="220"/>
      <c r="HE27" s="220"/>
      <c r="HF27" s="220"/>
      <c r="HG27" s="220"/>
      <c r="HH27" s="220"/>
      <c r="HI27" s="220"/>
      <c r="HJ27" s="220"/>
      <c r="HK27" s="220"/>
      <c r="HL27" s="220"/>
      <c r="HM27" s="220"/>
      <c r="HN27" s="220"/>
      <c r="HO27" s="220"/>
      <c r="HP27" s="220"/>
      <c r="HQ27" s="220"/>
      <c r="HR27" s="220"/>
      <c r="HS27" s="220"/>
      <c r="HT27" s="220"/>
      <c r="HU27" s="220"/>
      <c r="HV27" s="220"/>
      <c r="HW27" s="220"/>
      <c r="HX27" s="220"/>
      <c r="HY27" s="220"/>
      <c r="HZ27" s="220"/>
      <c r="IA27" s="220"/>
      <c r="IB27" s="220"/>
      <c r="IC27" s="220"/>
      <c r="ID27" s="220"/>
      <c r="IE27" s="220"/>
      <c r="IF27" s="220"/>
      <c r="IG27" s="220"/>
      <c r="IH27" s="220"/>
      <c r="II27" s="220"/>
      <c r="IJ27" s="220"/>
      <c r="IK27" s="220"/>
    </row>
    <row r="28" spans="1:245" ht="12.75">
      <c r="A28" s="216"/>
      <c r="B28" s="214"/>
      <c r="C28" s="214"/>
      <c r="D28" s="214"/>
      <c r="E28" s="214"/>
      <c r="F28" s="214"/>
      <c r="G28" s="214"/>
      <c r="H28" s="217"/>
      <c r="I28" s="218"/>
      <c r="J28" s="219"/>
      <c r="K28" s="217"/>
      <c r="L28" s="218"/>
      <c r="M28" s="219"/>
      <c r="N28" s="217"/>
      <c r="O28" s="218"/>
      <c r="P28" s="219"/>
      <c r="Q28" s="217"/>
      <c r="R28" s="218"/>
      <c r="S28" s="219"/>
      <c r="T28" s="217"/>
      <c r="U28" s="218"/>
      <c r="V28" s="219"/>
      <c r="W28" s="217"/>
      <c r="X28" s="218"/>
      <c r="Y28" s="219"/>
      <c r="Z28" s="219"/>
      <c r="AA28" s="218"/>
      <c r="AB28" s="218"/>
      <c r="AC28" s="218"/>
      <c r="AD28" s="218"/>
      <c r="AE28" s="218"/>
      <c r="AF28" s="218"/>
      <c r="AG28" s="218"/>
      <c r="AH28" s="218"/>
      <c r="AI28" s="218"/>
      <c r="AJ28" s="218"/>
      <c r="AK28" s="218"/>
      <c r="AL28" s="217"/>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215"/>
      <c r="BU28" s="215"/>
      <c r="BV28" s="215"/>
      <c r="BW28" s="215"/>
      <c r="BX28" s="215"/>
      <c r="BY28" s="215"/>
      <c r="BZ28" s="215"/>
      <c r="CA28" s="215"/>
      <c r="CB28" s="215"/>
      <c r="CC28" s="215"/>
      <c r="CD28" s="215"/>
      <c r="CE28" s="215"/>
      <c r="CF28" s="215"/>
      <c r="CG28" s="215"/>
      <c r="CH28" s="215"/>
      <c r="CI28" s="215"/>
      <c r="CJ28" s="215"/>
      <c r="CK28" s="215"/>
      <c r="CL28" s="215"/>
      <c r="CM28" s="215"/>
      <c r="CN28" s="215"/>
      <c r="CO28" s="215"/>
      <c r="CP28" s="215"/>
      <c r="CQ28" s="215"/>
      <c r="CR28" s="215"/>
      <c r="CS28" s="215"/>
      <c r="CT28" s="215"/>
      <c r="CU28" s="215"/>
      <c r="CV28" s="215"/>
      <c r="CW28" s="215"/>
      <c r="CX28" s="215"/>
      <c r="CY28" s="215"/>
      <c r="CZ28" s="215"/>
      <c r="DA28" s="215"/>
      <c r="DB28" s="215"/>
      <c r="DC28" s="215"/>
      <c r="DD28" s="215"/>
      <c r="DE28" s="215"/>
      <c r="DF28" s="215"/>
      <c r="DG28" s="215"/>
      <c r="DH28" s="215"/>
      <c r="DI28" s="215"/>
      <c r="DJ28" s="215"/>
      <c r="DK28" s="215"/>
      <c r="DL28" s="215"/>
      <c r="DM28" s="215"/>
      <c r="DN28" s="215"/>
      <c r="DO28" s="215"/>
      <c r="DP28" s="215"/>
      <c r="DQ28" s="215"/>
      <c r="DR28" s="215"/>
      <c r="DS28" s="215"/>
      <c r="DT28" s="215"/>
      <c r="DU28" s="215"/>
      <c r="DV28" s="215"/>
      <c r="DW28" s="215"/>
      <c r="DX28" s="215"/>
      <c r="DY28" s="215"/>
      <c r="DZ28" s="215"/>
      <c r="EA28" s="215"/>
      <c r="EB28" s="215"/>
      <c r="EC28" s="215"/>
      <c r="ED28" s="215"/>
      <c r="EE28" s="215"/>
      <c r="EF28" s="215"/>
      <c r="EG28" s="215"/>
      <c r="EH28" s="215"/>
      <c r="EI28" s="215"/>
      <c r="EJ28" s="215"/>
      <c r="EK28" s="215"/>
      <c r="EL28" s="215"/>
      <c r="EM28" s="215"/>
      <c r="EN28" s="215"/>
      <c r="EO28" s="215"/>
      <c r="EP28" s="215"/>
      <c r="EQ28" s="215"/>
      <c r="ER28" s="215"/>
      <c r="ES28" s="215"/>
      <c r="ET28" s="215"/>
      <c r="EU28" s="215"/>
      <c r="EV28" s="215"/>
      <c r="EW28" s="215"/>
      <c r="EX28" s="215"/>
      <c r="EY28" s="215"/>
      <c r="EZ28" s="215"/>
      <c r="FA28" s="215"/>
      <c r="FB28" s="215"/>
      <c r="FC28" s="215"/>
      <c r="FD28" s="215"/>
      <c r="FE28" s="215"/>
      <c r="FF28" s="215"/>
      <c r="FG28" s="215"/>
      <c r="FH28" s="215"/>
      <c r="FI28" s="215"/>
      <c r="FJ28" s="215"/>
      <c r="FK28" s="215"/>
      <c r="FL28" s="215"/>
      <c r="FM28" s="215"/>
      <c r="FN28" s="215"/>
      <c r="FO28" s="215"/>
      <c r="FP28" s="215"/>
      <c r="FQ28" s="215"/>
      <c r="FR28" s="215"/>
      <c r="FS28" s="215"/>
      <c r="FT28" s="215"/>
      <c r="FU28" s="215"/>
      <c r="FV28" s="215"/>
      <c r="FW28" s="220"/>
      <c r="FX28" s="220"/>
      <c r="FY28" s="220"/>
      <c r="FZ28" s="220"/>
      <c r="GA28" s="220"/>
      <c r="GB28" s="220"/>
      <c r="GC28" s="220"/>
      <c r="GD28" s="220"/>
      <c r="GE28" s="220"/>
      <c r="GF28" s="220"/>
      <c r="GG28" s="220"/>
      <c r="GH28" s="220"/>
      <c r="GI28" s="220"/>
      <c r="GJ28" s="220"/>
      <c r="GK28" s="220"/>
      <c r="GL28" s="220"/>
      <c r="GM28" s="220"/>
      <c r="GN28" s="220"/>
      <c r="GO28" s="220"/>
      <c r="GP28" s="220"/>
      <c r="GQ28" s="220"/>
      <c r="GR28" s="220"/>
      <c r="GS28" s="220"/>
      <c r="GT28" s="220"/>
      <c r="GU28" s="220"/>
      <c r="GV28" s="220"/>
      <c r="GW28" s="220"/>
      <c r="GX28" s="220"/>
      <c r="GY28" s="220"/>
      <c r="GZ28" s="220"/>
      <c r="HA28" s="220"/>
      <c r="HB28" s="220"/>
      <c r="HC28" s="220"/>
      <c r="HD28" s="220"/>
      <c r="HE28" s="220"/>
      <c r="HF28" s="220"/>
      <c r="HG28" s="220"/>
      <c r="HH28" s="220"/>
      <c r="HI28" s="220"/>
      <c r="HJ28" s="220"/>
      <c r="HK28" s="220"/>
      <c r="HL28" s="220"/>
      <c r="HM28" s="220"/>
      <c r="HN28" s="220"/>
      <c r="HO28" s="220"/>
      <c r="HP28" s="220"/>
      <c r="HQ28" s="220"/>
      <c r="HR28" s="220"/>
      <c r="HS28" s="220"/>
      <c r="HT28" s="220"/>
      <c r="HU28" s="220"/>
      <c r="HV28" s="220"/>
      <c r="HW28" s="220"/>
      <c r="HX28" s="220"/>
      <c r="HY28" s="220"/>
      <c r="HZ28" s="220"/>
      <c r="IA28" s="220"/>
      <c r="IB28" s="220"/>
      <c r="IC28" s="220"/>
      <c r="ID28" s="220"/>
      <c r="IE28" s="220"/>
      <c r="IF28" s="220"/>
      <c r="IG28" s="220"/>
      <c r="IH28" s="220"/>
      <c r="II28" s="220"/>
      <c r="IJ28" s="220"/>
      <c r="IK28" s="220"/>
    </row>
    <row r="29" spans="1:245" ht="12.75">
      <c r="A29" s="216"/>
      <c r="B29" s="214"/>
      <c r="C29" s="214"/>
      <c r="D29" s="214"/>
      <c r="E29" s="214"/>
      <c r="F29" s="214"/>
      <c r="G29" s="214"/>
      <c r="H29" s="217"/>
      <c r="I29" s="218"/>
      <c r="J29" s="219"/>
      <c r="K29" s="217"/>
      <c r="L29" s="218"/>
      <c r="M29" s="219"/>
      <c r="N29" s="217"/>
      <c r="O29" s="218"/>
      <c r="P29" s="219"/>
      <c r="Q29" s="217"/>
      <c r="R29" s="218"/>
      <c r="S29" s="219"/>
      <c r="T29" s="217"/>
      <c r="U29" s="218"/>
      <c r="V29" s="219"/>
      <c r="W29" s="217"/>
      <c r="X29" s="218"/>
      <c r="Y29" s="219"/>
      <c r="Z29" s="219"/>
      <c r="AA29" s="218"/>
      <c r="AB29" s="218"/>
      <c r="AC29" s="218"/>
      <c r="AD29" s="218"/>
      <c r="AE29" s="218"/>
      <c r="AF29" s="218"/>
      <c r="AG29" s="218"/>
      <c r="AH29" s="218"/>
      <c r="AI29" s="218"/>
      <c r="AJ29" s="218"/>
      <c r="AK29" s="218"/>
      <c r="AL29" s="217"/>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5"/>
      <c r="BT29" s="215"/>
      <c r="BU29" s="215"/>
      <c r="BV29" s="215"/>
      <c r="BW29" s="215"/>
      <c r="BX29" s="215"/>
      <c r="BY29" s="215"/>
      <c r="BZ29" s="215"/>
      <c r="CA29" s="215"/>
      <c r="CB29" s="215"/>
      <c r="CC29" s="215"/>
      <c r="CD29" s="215"/>
      <c r="CE29" s="215"/>
      <c r="CF29" s="215"/>
      <c r="CG29" s="215"/>
      <c r="CH29" s="215"/>
      <c r="CI29" s="215"/>
      <c r="CJ29" s="215"/>
      <c r="CK29" s="215"/>
      <c r="CL29" s="215"/>
      <c r="CM29" s="215"/>
      <c r="CN29" s="215"/>
      <c r="CO29" s="215"/>
      <c r="CP29" s="215"/>
      <c r="CQ29" s="215"/>
      <c r="CR29" s="215"/>
      <c r="CS29" s="215"/>
      <c r="CT29" s="215"/>
      <c r="CU29" s="215"/>
      <c r="CV29" s="215"/>
      <c r="CW29" s="215"/>
      <c r="CX29" s="215"/>
      <c r="CY29" s="215"/>
      <c r="CZ29" s="215"/>
      <c r="DA29" s="215"/>
      <c r="DB29" s="215"/>
      <c r="DC29" s="215"/>
      <c r="DD29" s="215"/>
      <c r="DE29" s="215"/>
      <c r="DF29" s="215"/>
      <c r="DG29" s="215"/>
      <c r="DH29" s="215"/>
      <c r="DI29" s="215"/>
      <c r="DJ29" s="215"/>
      <c r="DK29" s="215"/>
      <c r="DL29" s="215"/>
      <c r="DM29" s="215"/>
      <c r="DN29" s="215"/>
      <c r="DO29" s="215"/>
      <c r="DP29" s="215"/>
      <c r="DQ29" s="215"/>
      <c r="DR29" s="215"/>
      <c r="DS29" s="215"/>
      <c r="DT29" s="215"/>
      <c r="DU29" s="215"/>
      <c r="DV29" s="215"/>
      <c r="DW29" s="215"/>
      <c r="DX29" s="215"/>
      <c r="DY29" s="215"/>
      <c r="DZ29" s="215"/>
      <c r="EA29" s="215"/>
      <c r="EB29" s="215"/>
      <c r="EC29" s="215"/>
      <c r="ED29" s="215"/>
      <c r="EE29" s="215"/>
      <c r="EF29" s="215"/>
      <c r="EG29" s="215"/>
      <c r="EH29" s="215"/>
      <c r="EI29" s="215"/>
      <c r="EJ29" s="215"/>
      <c r="EK29" s="215"/>
      <c r="EL29" s="215"/>
      <c r="EM29" s="215"/>
      <c r="EN29" s="215"/>
      <c r="EO29" s="215"/>
      <c r="EP29" s="215"/>
      <c r="EQ29" s="215"/>
      <c r="ER29" s="215"/>
      <c r="ES29" s="215"/>
      <c r="ET29" s="215"/>
      <c r="EU29" s="215"/>
      <c r="EV29" s="215"/>
      <c r="EW29" s="215"/>
      <c r="EX29" s="215"/>
      <c r="EY29" s="215"/>
      <c r="EZ29" s="215"/>
      <c r="FA29" s="215"/>
      <c r="FB29" s="215"/>
      <c r="FC29" s="215"/>
      <c r="FD29" s="215"/>
      <c r="FE29" s="215"/>
      <c r="FF29" s="215"/>
      <c r="FG29" s="215"/>
      <c r="FH29" s="215"/>
      <c r="FI29" s="215"/>
      <c r="FJ29" s="215"/>
      <c r="FK29" s="215"/>
      <c r="FL29" s="215"/>
      <c r="FM29" s="215"/>
      <c r="FN29" s="215"/>
      <c r="FO29" s="215"/>
      <c r="FP29" s="215"/>
      <c r="FQ29" s="215"/>
      <c r="FR29" s="215"/>
      <c r="FS29" s="215"/>
      <c r="FT29" s="215"/>
      <c r="FU29" s="215"/>
      <c r="FV29" s="215"/>
      <c r="FW29" s="220"/>
      <c r="FX29" s="220"/>
      <c r="FY29" s="220"/>
      <c r="FZ29" s="220"/>
      <c r="GA29" s="220"/>
      <c r="GB29" s="220"/>
      <c r="GC29" s="220"/>
      <c r="GD29" s="220"/>
      <c r="GE29" s="220"/>
      <c r="GF29" s="220"/>
      <c r="GG29" s="220"/>
      <c r="GH29" s="220"/>
      <c r="GI29" s="220"/>
      <c r="GJ29" s="220"/>
      <c r="GK29" s="220"/>
      <c r="GL29" s="220"/>
      <c r="GM29" s="220"/>
      <c r="GN29" s="220"/>
      <c r="GO29" s="220"/>
      <c r="GP29" s="220"/>
      <c r="GQ29" s="220"/>
      <c r="GR29" s="220"/>
      <c r="GS29" s="220"/>
      <c r="GT29" s="220"/>
      <c r="GU29" s="220"/>
      <c r="GV29" s="220"/>
      <c r="GW29" s="220"/>
      <c r="GX29" s="220"/>
      <c r="GY29" s="220"/>
      <c r="GZ29" s="220"/>
      <c r="HA29" s="220"/>
      <c r="HB29" s="220"/>
      <c r="HC29" s="220"/>
      <c r="HD29" s="220"/>
      <c r="HE29" s="220"/>
      <c r="HF29" s="220"/>
      <c r="HG29" s="220"/>
      <c r="HH29" s="220"/>
      <c r="HI29" s="220"/>
      <c r="HJ29" s="220"/>
      <c r="HK29" s="220"/>
      <c r="HL29" s="220"/>
      <c r="HM29" s="220"/>
      <c r="HN29" s="220"/>
      <c r="HO29" s="220"/>
      <c r="HP29" s="220"/>
      <c r="HQ29" s="220"/>
      <c r="HR29" s="220"/>
      <c r="HS29" s="220"/>
      <c r="HT29" s="220"/>
      <c r="HU29" s="220"/>
      <c r="HV29" s="220"/>
      <c r="HW29" s="220"/>
      <c r="HX29" s="220"/>
      <c r="HY29" s="220"/>
      <c r="HZ29" s="220"/>
      <c r="IA29" s="220"/>
      <c r="IB29" s="220"/>
      <c r="IC29" s="220"/>
      <c r="ID29" s="220"/>
      <c r="IE29" s="220"/>
      <c r="IF29" s="220"/>
      <c r="IG29" s="220"/>
      <c r="IH29" s="220"/>
      <c r="II29" s="220"/>
      <c r="IJ29" s="220"/>
      <c r="IK29" s="220"/>
    </row>
    <row r="30" spans="1:245" ht="12.75">
      <c r="A30" s="221"/>
      <c r="B30" s="221"/>
      <c r="C30" s="221" t="s">
        <v>203</v>
      </c>
      <c r="D30" s="222"/>
      <c r="E30" s="222"/>
      <c r="F30" s="222"/>
      <c r="G30" s="222"/>
      <c r="H30" s="222"/>
      <c r="I30" s="222"/>
      <c r="J30" s="222"/>
      <c r="K30" s="222"/>
      <c r="L30" s="222"/>
      <c r="M30" s="219"/>
      <c r="N30" s="217"/>
      <c r="O30" s="218"/>
      <c r="P30" s="219"/>
      <c r="Q30" s="217"/>
      <c r="R30" s="218"/>
      <c r="S30" s="219"/>
      <c r="T30" s="217"/>
      <c r="U30" s="218"/>
      <c r="V30" s="217"/>
      <c r="W30" s="217"/>
      <c r="X30" s="218"/>
      <c r="Y30" s="219"/>
      <c r="Z30" s="217"/>
      <c r="AA30" s="218"/>
      <c r="AB30" s="218"/>
      <c r="AC30" s="218"/>
      <c r="AD30" s="218"/>
      <c r="AE30" s="218"/>
      <c r="AF30" s="218"/>
      <c r="AG30" s="218"/>
      <c r="AH30" s="218"/>
      <c r="AI30" s="218"/>
      <c r="AJ30" s="218"/>
      <c r="AK30" s="218"/>
      <c r="AL30" s="217"/>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215"/>
      <c r="BT30" s="215"/>
      <c r="BU30" s="215"/>
      <c r="BV30" s="215"/>
      <c r="BW30" s="215"/>
      <c r="BX30" s="215"/>
      <c r="BY30" s="215"/>
      <c r="BZ30" s="215"/>
      <c r="CA30" s="215"/>
      <c r="CB30" s="215"/>
      <c r="CC30" s="215"/>
      <c r="CD30" s="215"/>
      <c r="CE30" s="215"/>
      <c r="CF30" s="215"/>
      <c r="CG30" s="215"/>
      <c r="CH30" s="215"/>
      <c r="CI30" s="215"/>
      <c r="CJ30" s="215"/>
      <c r="CK30" s="215"/>
      <c r="CL30" s="215"/>
      <c r="CM30" s="215"/>
      <c r="CN30" s="215"/>
      <c r="CO30" s="215"/>
      <c r="CP30" s="215"/>
      <c r="CQ30" s="215"/>
      <c r="CR30" s="215"/>
      <c r="CS30" s="215"/>
      <c r="CT30" s="215"/>
      <c r="CU30" s="215"/>
      <c r="CV30" s="215"/>
      <c r="CW30" s="215"/>
      <c r="CX30" s="215"/>
      <c r="CY30" s="215"/>
      <c r="CZ30" s="215"/>
      <c r="DA30" s="215"/>
      <c r="DB30" s="215"/>
      <c r="DC30" s="215"/>
      <c r="DD30" s="215"/>
      <c r="DE30" s="215"/>
      <c r="DF30" s="215"/>
      <c r="DG30" s="215"/>
      <c r="DH30" s="215"/>
      <c r="DI30" s="215"/>
      <c r="DJ30" s="215"/>
      <c r="DK30" s="215"/>
      <c r="DL30" s="215"/>
      <c r="DM30" s="215"/>
      <c r="DN30" s="215"/>
      <c r="DO30" s="215"/>
      <c r="DP30" s="215"/>
      <c r="DQ30" s="215"/>
      <c r="DR30" s="215"/>
      <c r="DS30" s="215"/>
      <c r="DT30" s="215"/>
      <c r="DU30" s="215"/>
      <c r="DV30" s="215"/>
      <c r="DW30" s="215"/>
      <c r="DX30" s="215"/>
      <c r="DY30" s="215"/>
      <c r="DZ30" s="215"/>
      <c r="EA30" s="215"/>
      <c r="EB30" s="215"/>
      <c r="EC30" s="215"/>
      <c r="ED30" s="215"/>
      <c r="EE30" s="215"/>
      <c r="EF30" s="215"/>
      <c r="EG30" s="215"/>
      <c r="EH30" s="215"/>
      <c r="EI30" s="215"/>
      <c r="EJ30" s="215"/>
      <c r="EK30" s="215"/>
      <c r="EL30" s="215"/>
      <c r="EM30" s="215"/>
      <c r="EN30" s="215"/>
      <c r="EO30" s="215"/>
      <c r="EP30" s="215"/>
      <c r="EQ30" s="215"/>
      <c r="ER30" s="215"/>
      <c r="ES30" s="215"/>
      <c r="ET30" s="215"/>
      <c r="EU30" s="215"/>
      <c r="EV30" s="215"/>
      <c r="EW30" s="215"/>
      <c r="EX30" s="215"/>
      <c r="EY30" s="215"/>
      <c r="EZ30" s="215"/>
      <c r="FA30" s="215"/>
      <c r="FB30" s="215"/>
      <c r="FC30" s="215"/>
      <c r="FD30" s="215"/>
      <c r="FE30" s="215"/>
      <c r="FF30" s="215"/>
      <c r="FG30" s="215"/>
      <c r="FH30" s="215"/>
      <c r="FI30" s="215"/>
      <c r="FJ30" s="215"/>
      <c r="FK30" s="215"/>
      <c r="FL30" s="215"/>
      <c r="FM30" s="215"/>
      <c r="FN30" s="215"/>
      <c r="FO30" s="215"/>
      <c r="FP30" s="215"/>
      <c r="FQ30" s="215"/>
      <c r="FR30" s="215"/>
      <c r="FS30" s="215"/>
      <c r="FT30" s="215"/>
      <c r="FU30" s="215"/>
      <c r="FV30" s="215"/>
      <c r="FW30" s="220"/>
      <c r="FX30" s="220"/>
      <c r="FY30" s="220"/>
      <c r="FZ30" s="220"/>
      <c r="GA30" s="220"/>
      <c r="GB30" s="220"/>
      <c r="GC30" s="220"/>
      <c r="GD30" s="220"/>
      <c r="GE30" s="220"/>
      <c r="GF30" s="220"/>
      <c r="GG30" s="220"/>
      <c r="GH30" s="220"/>
      <c r="GI30" s="220"/>
      <c r="GJ30" s="220"/>
      <c r="GK30" s="220"/>
      <c r="GL30" s="220"/>
      <c r="GM30" s="220"/>
      <c r="GN30" s="220"/>
      <c r="GO30" s="220"/>
      <c r="GP30" s="220"/>
      <c r="GQ30" s="220"/>
      <c r="GR30" s="220"/>
      <c r="GS30" s="220"/>
      <c r="GT30" s="220"/>
      <c r="GU30" s="220"/>
      <c r="GV30" s="220"/>
      <c r="GW30" s="220"/>
      <c r="GX30" s="220"/>
      <c r="GY30" s="220"/>
      <c r="GZ30" s="220"/>
      <c r="HA30" s="220"/>
      <c r="HB30" s="220"/>
      <c r="HC30" s="220"/>
      <c r="HD30" s="220"/>
      <c r="HE30" s="220"/>
      <c r="HF30" s="220"/>
      <c r="HG30" s="220"/>
      <c r="HH30" s="220"/>
      <c r="HI30" s="220"/>
      <c r="HJ30" s="220"/>
      <c r="HK30" s="220"/>
      <c r="HL30" s="220"/>
      <c r="HM30" s="220"/>
      <c r="HN30" s="220"/>
      <c r="HO30" s="220"/>
      <c r="HP30" s="220"/>
      <c r="HQ30" s="220"/>
      <c r="HR30" s="220"/>
      <c r="HS30" s="220"/>
      <c r="HT30" s="220"/>
      <c r="HU30" s="220"/>
      <c r="HV30" s="220"/>
      <c r="HW30" s="220"/>
      <c r="HX30" s="220"/>
      <c r="HY30" s="220"/>
      <c r="HZ30" s="220"/>
      <c r="IA30" s="220"/>
      <c r="IB30" s="220"/>
      <c r="IC30" s="220"/>
      <c r="ID30" s="220"/>
      <c r="IE30" s="220"/>
      <c r="IF30" s="220"/>
      <c r="IG30" s="220"/>
      <c r="IH30" s="220"/>
      <c r="II30" s="220"/>
      <c r="IJ30" s="220"/>
      <c r="IK30" s="220"/>
    </row>
    <row r="31" ht="12.75" customHeight="1"/>
  </sheetData>
  <sheetProtection/>
  <protectedRanges>
    <protectedRange sqref="N26:N30" name="Diapazons4_1"/>
    <protectedRange sqref="R26:Z30" name="Diapazons2_1"/>
    <protectedRange sqref="I26:I30 M26:N30 A26:F30" name="Diapazons1_9_2_1"/>
    <protectedRange sqref="L26:L30" name="Diapazons3_1"/>
  </protectedRanges>
  <mergeCells count="73">
    <mergeCell ref="B1:AL1"/>
    <mergeCell ref="AE3:AG3"/>
    <mergeCell ref="AI3:AK3"/>
    <mergeCell ref="A4:A5"/>
    <mergeCell ref="AH4:AH5"/>
    <mergeCell ref="AI4:AI5"/>
    <mergeCell ref="AJ4:AJ5"/>
    <mergeCell ref="AK4:AK5"/>
    <mergeCell ref="AL4:AL5"/>
    <mergeCell ref="A6:A7"/>
    <mergeCell ref="AH6:AH7"/>
    <mergeCell ref="AI6:AI7"/>
    <mergeCell ref="AJ6:AJ7"/>
    <mergeCell ref="AK6:AK7"/>
    <mergeCell ref="AL6:AL7"/>
    <mergeCell ref="A8:A9"/>
    <mergeCell ref="AH8:AH9"/>
    <mergeCell ref="AI8:AI9"/>
    <mergeCell ref="AJ8:AJ9"/>
    <mergeCell ref="AK8:AK9"/>
    <mergeCell ref="AL8:AL9"/>
    <mergeCell ref="A10:A11"/>
    <mergeCell ref="AH10:AH11"/>
    <mergeCell ref="AI10:AI11"/>
    <mergeCell ref="AJ10:AJ11"/>
    <mergeCell ref="AK10:AK11"/>
    <mergeCell ref="AL10:AL11"/>
    <mergeCell ref="A12:A13"/>
    <mergeCell ref="AH12:AH13"/>
    <mergeCell ref="AI12:AI13"/>
    <mergeCell ref="AJ12:AJ13"/>
    <mergeCell ref="AK12:AK13"/>
    <mergeCell ref="AL12:AL13"/>
    <mergeCell ref="A14:A15"/>
    <mergeCell ref="AH14:AH15"/>
    <mergeCell ref="AI14:AI15"/>
    <mergeCell ref="AJ14:AJ15"/>
    <mergeCell ref="AK14:AK15"/>
    <mergeCell ref="AL14:AL15"/>
    <mergeCell ref="A16:A17"/>
    <mergeCell ref="AH16:AH17"/>
    <mergeCell ref="AI16:AI17"/>
    <mergeCell ref="AJ16:AJ17"/>
    <mergeCell ref="AK16:AK17"/>
    <mergeCell ref="AL16:AL17"/>
    <mergeCell ref="A18:A19"/>
    <mergeCell ref="AH18:AH19"/>
    <mergeCell ref="AI18:AI19"/>
    <mergeCell ref="AJ18:AJ19"/>
    <mergeCell ref="AK18:AK19"/>
    <mergeCell ref="AL18:AL19"/>
    <mergeCell ref="A20:A21"/>
    <mergeCell ref="AH20:AH21"/>
    <mergeCell ref="AI20:AI21"/>
    <mergeCell ref="AJ20:AJ21"/>
    <mergeCell ref="AK20:AK21"/>
    <mergeCell ref="AL20:AL21"/>
    <mergeCell ref="A22:A23"/>
    <mergeCell ref="AH22:AH23"/>
    <mergeCell ref="AI22:AI23"/>
    <mergeCell ref="AJ22:AJ23"/>
    <mergeCell ref="AK22:AK23"/>
    <mergeCell ref="AL22:AL23"/>
    <mergeCell ref="AM16:AM17"/>
    <mergeCell ref="AM18:AM19"/>
    <mergeCell ref="AM20:AM21"/>
    <mergeCell ref="AM22:AM23"/>
    <mergeCell ref="AM4:AM5"/>
    <mergeCell ref="AM6:AM7"/>
    <mergeCell ref="AM8:AM9"/>
    <mergeCell ref="AM10:AM11"/>
    <mergeCell ref="AM12:AM13"/>
    <mergeCell ref="AM14:AM15"/>
  </mergeCells>
  <conditionalFormatting sqref="G26:G29">
    <cfRule type="expression" priority="93" dxfId="0" stopIfTrue="1">
      <formula>A26=0</formula>
    </cfRule>
  </conditionalFormatting>
  <conditionalFormatting sqref="H26:H29">
    <cfRule type="expression" priority="92" dxfId="0" stopIfTrue="1">
      <formula>A26=0</formula>
    </cfRule>
  </conditionalFormatting>
  <conditionalFormatting sqref="J26:J29">
    <cfRule type="expression" priority="91" dxfId="0" stopIfTrue="1">
      <formula>A26=0</formula>
    </cfRule>
  </conditionalFormatting>
  <conditionalFormatting sqref="R26:R30">
    <cfRule type="expression" priority="89" dxfId="0" stopIfTrue="1">
      <formula>A26=0</formula>
    </cfRule>
    <cfRule type="expression" priority="90" dxfId="29" stopIfTrue="1">
      <formula>R26=99</formula>
    </cfRule>
  </conditionalFormatting>
  <conditionalFormatting sqref="O26:O30 AA26:AA30">
    <cfRule type="expression" priority="88" dxfId="0" stopIfTrue="1">
      <formula>A26=0</formula>
    </cfRule>
  </conditionalFormatting>
  <conditionalFormatting sqref="P26:P30">
    <cfRule type="expression" priority="87" dxfId="0" stopIfTrue="1">
      <formula>A26=0</formula>
    </cfRule>
  </conditionalFormatting>
  <conditionalFormatting sqref="S26:S30">
    <cfRule type="expression" priority="86" dxfId="0" stopIfTrue="1">
      <formula>A26=0</formula>
    </cfRule>
  </conditionalFormatting>
  <conditionalFormatting sqref="W26:W30">
    <cfRule type="expression" priority="85" dxfId="0" stopIfTrue="1">
      <formula>A26=0</formula>
    </cfRule>
  </conditionalFormatting>
  <conditionalFormatting sqref="Y26:Y30">
    <cfRule type="expression" priority="84" dxfId="0" stopIfTrue="1">
      <formula>A26=0</formula>
    </cfRule>
  </conditionalFormatting>
  <conditionalFormatting sqref="D26:D29">
    <cfRule type="expression" priority="81" dxfId="21" stopIfTrue="1">
      <formula>L26=1</formula>
    </cfRule>
    <cfRule type="expression" priority="82" dxfId="20" stopIfTrue="1">
      <formula>L26=2</formula>
    </cfRule>
    <cfRule type="expression" priority="83" dxfId="19" stopIfTrue="1">
      <formula>L26=3</formula>
    </cfRule>
  </conditionalFormatting>
  <conditionalFormatting sqref="T26:T30">
    <cfRule type="expression" priority="79" dxfId="0" stopIfTrue="1">
      <formula>A26=0</formula>
    </cfRule>
    <cfRule type="expression" priority="80" dxfId="13" stopIfTrue="1">
      <formula>T26=99</formula>
    </cfRule>
  </conditionalFormatting>
  <conditionalFormatting sqref="V26:V29">
    <cfRule type="expression" priority="77" dxfId="16" stopIfTrue="1">
      <formula>A26=0</formula>
    </cfRule>
    <cfRule type="expression" priority="78" dxfId="13" stopIfTrue="1">
      <formula>V26=99</formula>
    </cfRule>
  </conditionalFormatting>
  <conditionalFormatting sqref="X26:X30">
    <cfRule type="expression" priority="75" dxfId="0" stopIfTrue="1">
      <formula>A26=0</formula>
    </cfRule>
    <cfRule type="expression" priority="76" dxfId="13" stopIfTrue="1">
      <formula>X26=99</formula>
    </cfRule>
  </conditionalFormatting>
  <conditionalFormatting sqref="Z26:Z29">
    <cfRule type="expression" priority="73" dxfId="12" stopIfTrue="1">
      <formula>A26=0</formula>
    </cfRule>
    <cfRule type="expression" priority="74" dxfId="11" stopIfTrue="1">
      <formula>Z26=99</formula>
    </cfRule>
  </conditionalFormatting>
  <conditionalFormatting sqref="M26:M30">
    <cfRule type="expression" priority="72" dxfId="0" stopIfTrue="1">
      <formula>A26=0</formula>
    </cfRule>
  </conditionalFormatting>
  <conditionalFormatting sqref="L26:L29">
    <cfRule type="cellIs" priority="69" dxfId="21" operator="equal" stopIfTrue="1">
      <formula>1</formula>
    </cfRule>
    <cfRule type="cellIs" priority="70" dxfId="20" operator="equal" stopIfTrue="1">
      <formula>2</formula>
    </cfRule>
    <cfRule type="cellIs" priority="71" dxfId="19" operator="equal" stopIfTrue="1">
      <formula>3</formula>
    </cfRule>
  </conditionalFormatting>
  <conditionalFormatting sqref="G26:G28">
    <cfRule type="expression" priority="68" dxfId="0" stopIfTrue="1">
      <formula>A26=0</formula>
    </cfRule>
  </conditionalFormatting>
  <conditionalFormatting sqref="H26:H29">
    <cfRule type="expression" priority="67" dxfId="0" stopIfTrue="1">
      <formula>A26=0</formula>
    </cfRule>
  </conditionalFormatting>
  <conditionalFormatting sqref="J26:J28">
    <cfRule type="expression" priority="66" dxfId="0" stopIfTrue="1">
      <formula>A26=0</formula>
    </cfRule>
  </conditionalFormatting>
  <conditionalFormatting sqref="R26:R28">
    <cfRule type="expression" priority="64" dxfId="0" stopIfTrue="1">
      <formula>A26=0</formula>
    </cfRule>
    <cfRule type="expression" priority="65" dxfId="29" stopIfTrue="1">
      <formula>R26=99</formula>
    </cfRule>
  </conditionalFormatting>
  <conditionalFormatting sqref="O26:O28">
    <cfRule type="expression" priority="63" dxfId="0" stopIfTrue="1">
      <formula>A26=0</formula>
    </cfRule>
  </conditionalFormatting>
  <conditionalFormatting sqref="P26:P28">
    <cfRule type="expression" priority="62" dxfId="0" stopIfTrue="1">
      <formula>A26=0</formula>
    </cfRule>
  </conditionalFormatting>
  <conditionalFormatting sqref="Q26:Q30">
    <cfRule type="expression" priority="61" dxfId="0" stopIfTrue="1">
      <formula>A26=0</formula>
    </cfRule>
  </conditionalFormatting>
  <conditionalFormatting sqref="S26:S28">
    <cfRule type="expression" priority="60" dxfId="0" stopIfTrue="1">
      <formula>A26=0</formula>
    </cfRule>
  </conditionalFormatting>
  <conditionalFormatting sqref="U26:U30">
    <cfRule type="expression" priority="59" dxfId="0" stopIfTrue="1">
      <formula>A26=0</formula>
    </cfRule>
  </conditionalFormatting>
  <conditionalFormatting sqref="W26:W28">
    <cfRule type="expression" priority="58" dxfId="0" stopIfTrue="1">
      <formula>A26=0</formula>
    </cfRule>
  </conditionalFormatting>
  <conditionalFormatting sqref="Y26:Y28">
    <cfRule type="expression" priority="57" dxfId="0" stopIfTrue="1">
      <formula>A26=0</formula>
    </cfRule>
  </conditionalFormatting>
  <conditionalFormatting sqref="D26:D28">
    <cfRule type="expression" priority="54" dxfId="21" stopIfTrue="1">
      <formula>L26=1</formula>
    </cfRule>
    <cfRule type="expression" priority="55" dxfId="20" stopIfTrue="1">
      <formula>L26=2</formula>
    </cfRule>
    <cfRule type="expression" priority="56" dxfId="19" stopIfTrue="1">
      <formula>L26=3</formula>
    </cfRule>
  </conditionalFormatting>
  <conditionalFormatting sqref="T26:T28">
    <cfRule type="expression" priority="52" dxfId="0" stopIfTrue="1">
      <formula>A26=0</formula>
    </cfRule>
    <cfRule type="expression" priority="53" dxfId="13" stopIfTrue="1">
      <formula>T26=99</formula>
    </cfRule>
  </conditionalFormatting>
  <conditionalFormatting sqref="V26:V28">
    <cfRule type="expression" priority="50" dxfId="16" stopIfTrue="1">
      <formula>A26=0</formula>
    </cfRule>
    <cfRule type="expression" priority="51" dxfId="13" stopIfTrue="1">
      <formula>V26=99</formula>
    </cfRule>
  </conditionalFormatting>
  <conditionalFormatting sqref="X26:X28">
    <cfRule type="expression" priority="48" dxfId="0" stopIfTrue="1">
      <formula>A26=0</formula>
    </cfRule>
    <cfRule type="expression" priority="49" dxfId="13" stopIfTrue="1">
      <formula>X26=99</formula>
    </cfRule>
  </conditionalFormatting>
  <conditionalFormatting sqref="Z26:Z28">
    <cfRule type="expression" priority="46" dxfId="12" stopIfTrue="1">
      <formula>A26=0</formula>
    </cfRule>
    <cfRule type="expression" priority="47" dxfId="11" stopIfTrue="1">
      <formula>Z26=99</formula>
    </cfRule>
  </conditionalFormatting>
  <conditionalFormatting sqref="M26:M28">
    <cfRule type="expression" priority="45" dxfId="0" stopIfTrue="1">
      <formula>A26=0</formula>
    </cfRule>
  </conditionalFormatting>
  <conditionalFormatting sqref="G26:G29">
    <cfRule type="expression" priority="44" dxfId="0" stopIfTrue="1">
      <formula>A26=0</formula>
    </cfRule>
  </conditionalFormatting>
  <conditionalFormatting sqref="H26:H29">
    <cfRule type="expression" priority="43" dxfId="0" stopIfTrue="1">
      <formula>A26=0</formula>
    </cfRule>
  </conditionalFormatting>
  <conditionalFormatting sqref="J26:J29">
    <cfRule type="expression" priority="42" dxfId="0" stopIfTrue="1">
      <formula>A26=0</formula>
    </cfRule>
  </conditionalFormatting>
  <conditionalFormatting sqref="R26:R30">
    <cfRule type="expression" priority="40" dxfId="0" stopIfTrue="1">
      <formula>A26=0</formula>
    </cfRule>
    <cfRule type="expression" priority="41" dxfId="29" stopIfTrue="1">
      <formula>R26=99</formula>
    </cfRule>
  </conditionalFormatting>
  <conditionalFormatting sqref="O26:O30">
    <cfRule type="expression" priority="39" dxfId="0" stopIfTrue="1">
      <formula>A26=0</formula>
    </cfRule>
  </conditionalFormatting>
  <conditionalFormatting sqref="P26:P30">
    <cfRule type="expression" priority="38" dxfId="0" stopIfTrue="1">
      <formula>A26=0</formula>
    </cfRule>
  </conditionalFormatting>
  <conditionalFormatting sqref="Q26:Q30">
    <cfRule type="expression" priority="37" dxfId="0" stopIfTrue="1">
      <formula>A26=0</formula>
    </cfRule>
  </conditionalFormatting>
  <conditionalFormatting sqref="S26:S30">
    <cfRule type="expression" priority="36" dxfId="0" stopIfTrue="1">
      <formula>A26=0</formula>
    </cfRule>
  </conditionalFormatting>
  <conditionalFormatting sqref="U26:U30">
    <cfRule type="expression" priority="35" dxfId="0" stopIfTrue="1">
      <formula>A26=0</formula>
    </cfRule>
  </conditionalFormatting>
  <conditionalFormatting sqref="W26:W30">
    <cfRule type="expression" priority="34" dxfId="0" stopIfTrue="1">
      <formula>A26=0</formula>
    </cfRule>
  </conditionalFormatting>
  <conditionalFormatting sqref="Y26:Y30">
    <cfRule type="expression" priority="33" dxfId="0" stopIfTrue="1">
      <formula>A26=0</formula>
    </cfRule>
  </conditionalFormatting>
  <conditionalFormatting sqref="D26:D29">
    <cfRule type="expression" priority="30" dxfId="21" stopIfTrue="1">
      <formula>L26=1</formula>
    </cfRule>
    <cfRule type="expression" priority="31" dxfId="20" stopIfTrue="1">
      <formula>L26=2</formula>
    </cfRule>
    <cfRule type="expression" priority="32" dxfId="19" stopIfTrue="1">
      <formula>L26=3</formula>
    </cfRule>
  </conditionalFormatting>
  <conditionalFormatting sqref="T26:T30">
    <cfRule type="expression" priority="28" dxfId="0" stopIfTrue="1">
      <formula>A26=0</formula>
    </cfRule>
    <cfRule type="expression" priority="29" dxfId="13" stopIfTrue="1">
      <formula>T26=99</formula>
    </cfRule>
  </conditionalFormatting>
  <conditionalFormatting sqref="V26:V29">
    <cfRule type="expression" priority="26" dxfId="16" stopIfTrue="1">
      <formula>A26=0</formula>
    </cfRule>
    <cfRule type="expression" priority="27" dxfId="13" stopIfTrue="1">
      <formula>V26=99</formula>
    </cfRule>
  </conditionalFormatting>
  <conditionalFormatting sqref="X26:X30">
    <cfRule type="expression" priority="24" dxfId="0" stopIfTrue="1">
      <formula>A26=0</formula>
    </cfRule>
    <cfRule type="expression" priority="25" dxfId="13" stopIfTrue="1">
      <formula>X26=99</formula>
    </cfRule>
  </conditionalFormatting>
  <conditionalFormatting sqref="Z26:Z29">
    <cfRule type="expression" priority="22" dxfId="12" stopIfTrue="1">
      <formula>A26=0</formula>
    </cfRule>
    <cfRule type="expression" priority="23" dxfId="11" stopIfTrue="1">
      <formula>Z26=99</formula>
    </cfRule>
  </conditionalFormatting>
  <conditionalFormatting sqref="M26:M30">
    <cfRule type="expression" priority="21" dxfId="0" stopIfTrue="1">
      <formula>A26=0</formula>
    </cfRule>
  </conditionalFormatting>
  <conditionalFormatting sqref="V26:V29">
    <cfRule type="expression" priority="20" dxfId="0" stopIfTrue="1">
      <formula>FG26=0</formula>
    </cfRule>
  </conditionalFormatting>
  <conditionalFormatting sqref="Z26:Z29">
    <cfRule type="expression" priority="19" dxfId="0" stopIfTrue="1">
      <formula>FK26=0</formula>
    </cfRule>
  </conditionalFormatting>
  <conditionalFormatting sqref="F27">
    <cfRule type="expression" priority="18" dxfId="0" stopIfTrue="1">
      <formula>A27=0</formula>
    </cfRule>
  </conditionalFormatting>
  <conditionalFormatting sqref="I27">
    <cfRule type="expression" priority="17" dxfId="0" stopIfTrue="1">
      <formula>E27=0</formula>
    </cfRule>
  </conditionalFormatting>
  <conditionalFormatting sqref="E27">
    <cfRule type="expression" priority="94" dxfId="0" stopIfTrue="1">
      <formula>FL27=0</formula>
    </cfRule>
  </conditionalFormatting>
  <conditionalFormatting sqref="AB26:AK26 AJ30:AK30 AK27:AK29 AB30:AF30 AB27:AE29">
    <cfRule type="expression" priority="95" dxfId="0" stopIfTrue="1">
      <formula>Q26=0</formula>
    </cfRule>
  </conditionalFormatting>
  <conditionalFormatting sqref="AG30:AI30">
    <cfRule type="expression" priority="16" dxfId="0" stopIfTrue="1">
      <formula>V30=0</formula>
    </cfRule>
  </conditionalFormatting>
  <conditionalFormatting sqref="AF27:AJ29">
    <cfRule type="expression" priority="15" dxfId="0" stopIfTrue="1">
      <formula>U27=0</formula>
    </cfRule>
  </conditionalFormatting>
  <conditionalFormatting sqref="AL25:AL30">
    <cfRule type="expression" priority="13" dxfId="0" stopIfTrue="1">
      <formula>S25=0</formula>
    </cfRule>
    <cfRule type="expression" priority="14" dxfId="13" stopIfTrue="1">
      <formula>AL25=99</formula>
    </cfRule>
  </conditionalFormatting>
  <conditionalFormatting sqref="AL25:AL30">
    <cfRule type="expression" priority="11" dxfId="0" stopIfTrue="1">
      <formula>S25=0</formula>
    </cfRule>
    <cfRule type="expression" priority="12" dxfId="13" stopIfTrue="1">
      <formula>AL25=99</formula>
    </cfRule>
  </conditionalFormatting>
  <conditionalFormatting sqref="AL25:AL30">
    <cfRule type="expression" priority="9" dxfId="0" stopIfTrue="1">
      <formula>S25=0</formula>
    </cfRule>
    <cfRule type="expression" priority="10" dxfId="13" stopIfTrue="1">
      <formula>AL25=99</formula>
    </cfRule>
  </conditionalFormatting>
  <conditionalFormatting sqref="V30">
    <cfRule type="expression" priority="7" dxfId="0" stopIfTrue="1">
      <formula>C30=0</formula>
    </cfRule>
    <cfRule type="expression" priority="8" dxfId="13" stopIfTrue="1">
      <formula>V30=99</formula>
    </cfRule>
  </conditionalFormatting>
  <conditionalFormatting sqref="V30">
    <cfRule type="expression" priority="5" dxfId="0" stopIfTrue="1">
      <formula>C30=0</formula>
    </cfRule>
    <cfRule type="expression" priority="6" dxfId="13" stopIfTrue="1">
      <formula>V30=99</formula>
    </cfRule>
  </conditionalFormatting>
  <conditionalFormatting sqref="Z30">
    <cfRule type="expression" priority="3" dxfId="0" stopIfTrue="1">
      <formula>G30=0</formula>
    </cfRule>
    <cfRule type="expression" priority="4" dxfId="13" stopIfTrue="1">
      <formula>Z30=99</formula>
    </cfRule>
  </conditionalFormatting>
  <conditionalFormatting sqref="Z30">
    <cfRule type="expression" priority="1" dxfId="0" stopIfTrue="1">
      <formula>G30=0</formula>
    </cfRule>
    <cfRule type="expression" priority="2" dxfId="13" stopIfTrue="1">
      <formula>Z30=99</formula>
    </cfRule>
  </conditionalFormatting>
  <printOptions/>
  <pageMargins left="0" right="0"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1:M128"/>
  <sheetViews>
    <sheetView zoomScalePageLayoutView="0" workbookViewId="0" topLeftCell="A97">
      <selection activeCell="E101" sqref="E101"/>
    </sheetView>
  </sheetViews>
  <sheetFormatPr defaultColWidth="0.71875" defaultRowHeight="12.75"/>
  <cols>
    <col min="1" max="2" width="0.71875" style="204" customWidth="1"/>
    <col min="3" max="3" width="5.57421875" style="210" customWidth="1"/>
    <col min="4" max="4" width="14.140625" style="210" customWidth="1"/>
    <col min="5" max="5" width="27.57421875" style="210" customWidth="1"/>
    <col min="6" max="255" width="9.140625" style="132" customWidth="1"/>
    <col min="256" max="16384" width="0.71875" style="132" customWidth="1"/>
  </cols>
  <sheetData>
    <row r="1" spans="2:13" ht="12.75">
      <c r="B1" s="178"/>
      <c r="C1" s="179" t="s">
        <v>90</v>
      </c>
      <c r="D1" s="180"/>
      <c r="E1" s="180" t="s">
        <v>50</v>
      </c>
      <c r="G1" s="181" t="s">
        <v>91</v>
      </c>
      <c r="H1" s="182"/>
      <c r="I1" s="182"/>
      <c r="J1" s="182"/>
      <c r="K1" s="182"/>
      <c r="L1" s="183"/>
      <c r="M1" s="184"/>
    </row>
    <row r="2" spans="2:13" ht="18">
      <c r="B2" s="185"/>
      <c r="C2" s="186">
        <v>1</v>
      </c>
      <c r="D2" s="187" t="s">
        <v>92</v>
      </c>
      <c r="E2" s="187" t="s">
        <v>93</v>
      </c>
      <c r="G2" s="188" t="s">
        <v>94</v>
      </c>
      <c r="H2" s="189"/>
      <c r="I2" s="189"/>
      <c r="J2" s="189"/>
      <c r="K2" s="189"/>
      <c r="L2" s="189"/>
      <c r="M2" s="190"/>
    </row>
    <row r="3" spans="2:13" ht="18">
      <c r="B3" s="185"/>
      <c r="C3" s="186">
        <v>2</v>
      </c>
      <c r="D3" s="191" t="s">
        <v>48</v>
      </c>
      <c r="E3" s="192" t="s">
        <v>95</v>
      </c>
      <c r="G3" s="193" t="s">
        <v>96</v>
      </c>
      <c r="H3" s="136"/>
      <c r="I3" s="136"/>
      <c r="J3" s="136"/>
      <c r="K3" s="136"/>
      <c r="L3" s="136"/>
      <c r="M3" s="194"/>
    </row>
    <row r="4" spans="2:13" ht="18">
      <c r="B4" s="185"/>
      <c r="C4" s="186">
        <v>3</v>
      </c>
      <c r="D4" s="195" t="s">
        <v>84</v>
      </c>
      <c r="E4" s="191" t="s">
        <v>97</v>
      </c>
      <c r="G4" s="193" t="s">
        <v>98</v>
      </c>
      <c r="H4" s="136"/>
      <c r="I4" s="136"/>
      <c r="J4" s="136"/>
      <c r="K4" s="136"/>
      <c r="L4" s="136"/>
      <c r="M4" s="194"/>
    </row>
    <row r="5" spans="2:13" ht="18">
      <c r="B5" s="185"/>
      <c r="C5" s="186">
        <v>4</v>
      </c>
      <c r="D5" s="191" t="s">
        <v>48</v>
      </c>
      <c r="E5" s="191" t="s">
        <v>99</v>
      </c>
      <c r="G5" s="193" t="s">
        <v>100</v>
      </c>
      <c r="H5" s="136"/>
      <c r="I5" s="136"/>
      <c r="J5" s="136"/>
      <c r="K5" s="136"/>
      <c r="L5" s="136"/>
      <c r="M5" s="194"/>
    </row>
    <row r="6" spans="2:13" ht="18">
      <c r="B6" s="185"/>
      <c r="C6" s="186">
        <v>5</v>
      </c>
      <c r="D6" s="195" t="s">
        <v>44</v>
      </c>
      <c r="E6" s="191" t="s">
        <v>28</v>
      </c>
      <c r="G6" s="193" t="s">
        <v>101</v>
      </c>
      <c r="H6" s="136"/>
      <c r="I6" s="136"/>
      <c r="J6" s="136"/>
      <c r="K6" s="136"/>
      <c r="L6" s="136"/>
      <c r="M6" s="194"/>
    </row>
    <row r="7" spans="2:13" ht="18">
      <c r="B7" s="185"/>
      <c r="C7" s="186">
        <v>6</v>
      </c>
      <c r="D7" s="191" t="s">
        <v>75</v>
      </c>
      <c r="E7" s="191" t="s">
        <v>76</v>
      </c>
      <c r="G7" s="196" t="s">
        <v>102</v>
      </c>
      <c r="H7" s="197"/>
      <c r="I7" s="197"/>
      <c r="J7" s="197"/>
      <c r="K7" s="197"/>
      <c r="L7" s="197"/>
      <c r="M7" s="198"/>
    </row>
    <row r="8" spans="2:5" ht="18">
      <c r="B8" s="185"/>
      <c r="C8" s="186">
        <v>7</v>
      </c>
      <c r="D8" s="191" t="s">
        <v>48</v>
      </c>
      <c r="E8" s="191" t="s">
        <v>34</v>
      </c>
    </row>
    <row r="9" spans="2:5" ht="18">
      <c r="B9" s="185"/>
      <c r="C9" s="186">
        <v>8</v>
      </c>
      <c r="D9" s="191" t="s">
        <v>103</v>
      </c>
      <c r="E9" s="191" t="s">
        <v>104</v>
      </c>
    </row>
    <row r="10" spans="2:5" ht="18">
      <c r="B10" s="185"/>
      <c r="C10" s="186">
        <v>9</v>
      </c>
      <c r="D10" s="191" t="s">
        <v>105</v>
      </c>
      <c r="E10" s="191" t="s">
        <v>106</v>
      </c>
    </row>
    <row r="11" spans="2:5" ht="18">
      <c r="B11" s="185"/>
      <c r="C11" s="186">
        <v>10</v>
      </c>
      <c r="D11" s="199" t="s">
        <v>84</v>
      </c>
      <c r="E11" s="187" t="s">
        <v>107</v>
      </c>
    </row>
    <row r="12" spans="2:5" ht="18">
      <c r="B12" s="185"/>
      <c r="C12" s="186">
        <v>11</v>
      </c>
      <c r="D12" s="191" t="s">
        <v>103</v>
      </c>
      <c r="E12" s="191" t="s">
        <v>108</v>
      </c>
    </row>
    <row r="13" spans="2:9" ht="18">
      <c r="B13" s="185"/>
      <c r="C13" s="186">
        <v>12</v>
      </c>
      <c r="D13" s="191" t="s">
        <v>58</v>
      </c>
      <c r="E13" s="191" t="s">
        <v>59</v>
      </c>
      <c r="H13" s="200"/>
      <c r="I13" s="201"/>
    </row>
    <row r="14" spans="2:5" ht="18">
      <c r="B14" s="185"/>
      <c r="C14" s="186">
        <v>13</v>
      </c>
      <c r="D14" s="191" t="s">
        <v>48</v>
      </c>
      <c r="E14" s="191" t="s">
        <v>81</v>
      </c>
    </row>
    <row r="15" spans="2:5" ht="18">
      <c r="B15" s="185"/>
      <c r="C15" s="186">
        <v>14</v>
      </c>
      <c r="D15" s="191" t="s">
        <v>75</v>
      </c>
      <c r="E15" s="191" t="s">
        <v>109</v>
      </c>
    </row>
    <row r="16" spans="2:5" ht="18">
      <c r="B16" s="185"/>
      <c r="C16" s="186">
        <v>15</v>
      </c>
      <c r="D16" s="191" t="s">
        <v>48</v>
      </c>
      <c r="E16" s="191" t="s">
        <v>110</v>
      </c>
    </row>
    <row r="17" spans="2:5" ht="18">
      <c r="B17" s="185"/>
      <c r="C17" s="186">
        <v>16</v>
      </c>
      <c r="D17" s="191" t="s">
        <v>48</v>
      </c>
      <c r="E17" s="187" t="s">
        <v>111</v>
      </c>
    </row>
    <row r="18" spans="2:5" ht="18">
      <c r="B18" s="185"/>
      <c r="C18" s="186">
        <v>17</v>
      </c>
      <c r="D18" s="187" t="s">
        <v>46</v>
      </c>
      <c r="E18" s="187" t="s">
        <v>112</v>
      </c>
    </row>
    <row r="19" spans="2:5" ht="18">
      <c r="B19" s="185"/>
      <c r="C19" s="186">
        <v>18</v>
      </c>
      <c r="D19" s="191" t="s">
        <v>48</v>
      </c>
      <c r="E19" s="191" t="s">
        <v>113</v>
      </c>
    </row>
    <row r="20" spans="2:5" ht="18">
      <c r="B20" s="185"/>
      <c r="C20" s="186">
        <v>19</v>
      </c>
      <c r="D20" s="195" t="s">
        <v>44</v>
      </c>
      <c r="E20" s="191" t="s">
        <v>68</v>
      </c>
    </row>
    <row r="21" spans="2:5" ht="18">
      <c r="B21" s="185"/>
      <c r="C21" s="186">
        <v>20</v>
      </c>
      <c r="D21" s="191" t="s">
        <v>48</v>
      </c>
      <c r="E21" s="191" t="s">
        <v>114</v>
      </c>
    </row>
    <row r="22" spans="2:5" ht="18">
      <c r="B22" s="185"/>
      <c r="C22" s="186">
        <v>21</v>
      </c>
      <c r="D22" s="191" t="s">
        <v>48</v>
      </c>
      <c r="E22" s="191" t="s">
        <v>115</v>
      </c>
    </row>
    <row r="23" spans="2:5" ht="18">
      <c r="B23" s="185"/>
      <c r="C23" s="186">
        <v>22</v>
      </c>
      <c r="D23" s="191" t="s">
        <v>116</v>
      </c>
      <c r="E23" s="191" t="s">
        <v>117</v>
      </c>
    </row>
    <row r="24" spans="2:5" ht="18">
      <c r="B24" s="185"/>
      <c r="C24" s="186">
        <v>23</v>
      </c>
      <c r="D24" s="195" t="s">
        <v>84</v>
      </c>
      <c r="E24" s="202" t="s">
        <v>118</v>
      </c>
    </row>
    <row r="25" spans="2:5" ht="18">
      <c r="B25" s="185"/>
      <c r="C25" s="186">
        <v>24</v>
      </c>
      <c r="D25" s="195" t="s">
        <v>84</v>
      </c>
      <c r="E25" s="191" t="s">
        <v>85</v>
      </c>
    </row>
    <row r="26" spans="2:5" ht="18">
      <c r="B26" s="185"/>
      <c r="C26" s="186">
        <v>25</v>
      </c>
      <c r="D26" s="195" t="s">
        <v>84</v>
      </c>
      <c r="E26" s="203" t="s">
        <v>119</v>
      </c>
    </row>
    <row r="27" spans="3:5" ht="12.75">
      <c r="C27" s="186">
        <v>26</v>
      </c>
      <c r="D27" s="191" t="s">
        <v>58</v>
      </c>
      <c r="E27" s="191" t="s">
        <v>120</v>
      </c>
    </row>
    <row r="28" spans="3:5" ht="12.75">
      <c r="C28" s="186">
        <v>27</v>
      </c>
      <c r="D28" s="191" t="s">
        <v>45</v>
      </c>
      <c r="E28" s="191" t="s">
        <v>37</v>
      </c>
    </row>
    <row r="29" spans="3:5" ht="12.75">
      <c r="C29" s="186">
        <v>28</v>
      </c>
      <c r="D29" s="191" t="s">
        <v>48</v>
      </c>
      <c r="E29" s="202" t="s">
        <v>121</v>
      </c>
    </row>
    <row r="30" spans="3:5" ht="12.75">
      <c r="C30" s="186">
        <v>29</v>
      </c>
      <c r="D30" s="191" t="s">
        <v>48</v>
      </c>
      <c r="E30" s="192" t="s">
        <v>121</v>
      </c>
    </row>
    <row r="31" spans="3:5" ht="12.75">
      <c r="C31" s="186">
        <v>30</v>
      </c>
      <c r="D31" s="187" t="s">
        <v>71</v>
      </c>
      <c r="E31" s="205" t="s">
        <v>86</v>
      </c>
    </row>
    <row r="32" spans="3:5" ht="12.75">
      <c r="C32" s="186">
        <v>31</v>
      </c>
      <c r="D32" s="195" t="s">
        <v>44</v>
      </c>
      <c r="E32" s="191" t="s">
        <v>122</v>
      </c>
    </row>
    <row r="33" spans="3:5" ht="12.75">
      <c r="C33" s="186">
        <v>32</v>
      </c>
      <c r="D33" s="191" t="s">
        <v>48</v>
      </c>
      <c r="E33" s="187" t="s">
        <v>123</v>
      </c>
    </row>
    <row r="34" spans="3:5" ht="12.75">
      <c r="C34" s="186">
        <v>33</v>
      </c>
      <c r="D34" s="191" t="s">
        <v>48</v>
      </c>
      <c r="E34" s="187" t="s">
        <v>124</v>
      </c>
    </row>
    <row r="35" spans="3:5" ht="12.75">
      <c r="C35" s="186">
        <v>34</v>
      </c>
      <c r="D35" s="191" t="s">
        <v>48</v>
      </c>
      <c r="E35" s="191" t="s">
        <v>83</v>
      </c>
    </row>
    <row r="36" spans="3:5" ht="12.75">
      <c r="C36" s="186">
        <v>35</v>
      </c>
      <c r="D36" s="191" t="s">
        <v>71</v>
      </c>
      <c r="E36" s="191" t="s">
        <v>72</v>
      </c>
    </row>
    <row r="37" spans="3:5" ht="12.75">
      <c r="C37" s="186">
        <v>36</v>
      </c>
      <c r="D37" s="191" t="s">
        <v>48</v>
      </c>
      <c r="E37" s="191" t="s">
        <v>125</v>
      </c>
    </row>
    <row r="38" spans="3:5" ht="12.75">
      <c r="C38" s="186">
        <v>37</v>
      </c>
      <c r="D38" s="195" t="s">
        <v>44</v>
      </c>
      <c r="E38" s="191" t="s">
        <v>126</v>
      </c>
    </row>
    <row r="39" spans="3:5" ht="12.75">
      <c r="C39" s="186">
        <v>38</v>
      </c>
      <c r="D39" s="195" t="s">
        <v>44</v>
      </c>
      <c r="E39" s="191" t="s">
        <v>127</v>
      </c>
    </row>
    <row r="40" spans="3:5" ht="12.75">
      <c r="C40" s="186">
        <v>39</v>
      </c>
      <c r="D40" s="195" t="s">
        <v>44</v>
      </c>
      <c r="E40" s="191" t="s">
        <v>128</v>
      </c>
    </row>
    <row r="41" spans="3:5" ht="12.75">
      <c r="C41" s="186">
        <v>40</v>
      </c>
      <c r="D41" s="191" t="s">
        <v>129</v>
      </c>
      <c r="E41" s="192" t="s">
        <v>130</v>
      </c>
    </row>
    <row r="42" spans="3:5" ht="12.75">
      <c r="C42" s="186">
        <v>41</v>
      </c>
      <c r="D42" s="187" t="s">
        <v>71</v>
      </c>
      <c r="E42" s="205" t="s">
        <v>80</v>
      </c>
    </row>
    <row r="43" spans="3:5" ht="12.75">
      <c r="C43" s="186">
        <v>42</v>
      </c>
      <c r="D43" s="187" t="s">
        <v>131</v>
      </c>
      <c r="E43" s="187" t="s">
        <v>132</v>
      </c>
    </row>
    <row r="44" spans="3:5" ht="12.75">
      <c r="C44" s="186">
        <v>43</v>
      </c>
      <c r="D44" s="191" t="s">
        <v>48</v>
      </c>
      <c r="E44" s="187" t="s">
        <v>32</v>
      </c>
    </row>
    <row r="45" spans="3:5" ht="12.75">
      <c r="C45" s="186">
        <v>44</v>
      </c>
      <c r="D45" s="191" t="s">
        <v>48</v>
      </c>
      <c r="E45" s="187" t="s">
        <v>133</v>
      </c>
    </row>
    <row r="46" spans="3:5" ht="12.75">
      <c r="C46" s="186">
        <v>45</v>
      </c>
      <c r="D46" s="191" t="s">
        <v>58</v>
      </c>
      <c r="E46" s="191" t="s">
        <v>70</v>
      </c>
    </row>
    <row r="47" spans="3:5" ht="12.75">
      <c r="C47" s="186">
        <v>46</v>
      </c>
      <c r="D47" s="191" t="s">
        <v>48</v>
      </c>
      <c r="E47" s="191" t="s">
        <v>134</v>
      </c>
    </row>
    <row r="48" spans="3:5" ht="12.75">
      <c r="C48" s="186">
        <v>47</v>
      </c>
      <c r="D48" s="191" t="s">
        <v>48</v>
      </c>
      <c r="E48" s="192" t="s">
        <v>135</v>
      </c>
    </row>
    <row r="49" spans="3:5" ht="12.75">
      <c r="C49" s="186">
        <v>48</v>
      </c>
      <c r="D49" s="187" t="s">
        <v>71</v>
      </c>
      <c r="E49" s="187" t="s">
        <v>136</v>
      </c>
    </row>
    <row r="50" spans="3:5" ht="12.75">
      <c r="C50" s="186">
        <v>49</v>
      </c>
      <c r="D50" s="191" t="s">
        <v>75</v>
      </c>
      <c r="E50" s="191" t="s">
        <v>137</v>
      </c>
    </row>
    <row r="51" spans="3:10" ht="12.75">
      <c r="C51" s="186">
        <v>50</v>
      </c>
      <c r="D51" s="191" t="s">
        <v>48</v>
      </c>
      <c r="E51" s="191" t="s">
        <v>138</v>
      </c>
      <c r="J51" s="202"/>
    </row>
    <row r="52" spans="3:5" ht="12.75">
      <c r="C52" s="186">
        <v>51</v>
      </c>
      <c r="D52" s="191" t="s">
        <v>48</v>
      </c>
      <c r="E52" s="192" t="s">
        <v>139</v>
      </c>
    </row>
    <row r="53" spans="3:5" ht="12.75">
      <c r="C53" s="186">
        <v>52</v>
      </c>
      <c r="D53" s="191" t="s">
        <v>48</v>
      </c>
      <c r="E53" s="192" t="s">
        <v>140</v>
      </c>
    </row>
    <row r="54" spans="3:5" ht="12.75">
      <c r="C54" s="186">
        <v>53</v>
      </c>
      <c r="D54" s="187" t="s">
        <v>141</v>
      </c>
      <c r="E54" s="187" t="s">
        <v>142</v>
      </c>
    </row>
    <row r="55" spans="3:5" ht="12.75">
      <c r="C55" s="186">
        <v>54</v>
      </c>
      <c r="D55" s="191" t="s">
        <v>75</v>
      </c>
      <c r="E55" s="191" t="s">
        <v>143</v>
      </c>
    </row>
    <row r="56" spans="3:5" ht="12.75">
      <c r="C56" s="186">
        <v>55</v>
      </c>
      <c r="D56" s="191" t="s">
        <v>48</v>
      </c>
      <c r="E56" s="192" t="s">
        <v>144</v>
      </c>
    </row>
    <row r="57" spans="3:5" ht="12.75">
      <c r="C57" s="186">
        <v>56</v>
      </c>
      <c r="D57" s="187" t="s">
        <v>71</v>
      </c>
      <c r="E57" s="187" t="s">
        <v>145</v>
      </c>
    </row>
    <row r="58" spans="3:5" ht="12.75">
      <c r="C58" s="186">
        <v>57</v>
      </c>
      <c r="D58" s="187" t="s">
        <v>44</v>
      </c>
      <c r="E58" s="187" t="s">
        <v>27</v>
      </c>
    </row>
    <row r="59" spans="3:5" ht="12.75">
      <c r="C59" s="186">
        <v>58</v>
      </c>
      <c r="D59" s="187" t="s">
        <v>71</v>
      </c>
      <c r="E59" s="205" t="s">
        <v>146</v>
      </c>
    </row>
    <row r="60" spans="3:5" ht="12.75">
      <c r="C60" s="186">
        <v>59</v>
      </c>
      <c r="D60" s="191" t="s">
        <v>48</v>
      </c>
      <c r="E60" s="187" t="s">
        <v>89</v>
      </c>
    </row>
    <row r="61" spans="3:5" ht="12.75">
      <c r="C61" s="186">
        <v>60</v>
      </c>
      <c r="D61" s="191" t="s">
        <v>147</v>
      </c>
      <c r="E61" s="200" t="s">
        <v>148</v>
      </c>
    </row>
    <row r="62" spans="3:5" ht="12.75">
      <c r="C62" s="186">
        <v>61</v>
      </c>
      <c r="D62" s="191" t="s">
        <v>48</v>
      </c>
      <c r="E62" s="187" t="s">
        <v>149</v>
      </c>
    </row>
    <row r="63" spans="3:5" ht="12.75">
      <c r="C63" s="186">
        <v>62</v>
      </c>
      <c r="D63" s="187" t="s">
        <v>150</v>
      </c>
      <c r="E63" s="187" t="s">
        <v>151</v>
      </c>
    </row>
    <row r="64" spans="3:5" ht="12.75">
      <c r="C64" s="186">
        <v>63</v>
      </c>
      <c r="D64" s="195" t="s">
        <v>44</v>
      </c>
      <c r="E64" s="202" t="s">
        <v>29</v>
      </c>
    </row>
    <row r="65" spans="3:5" ht="12.75">
      <c r="C65" s="186">
        <v>64</v>
      </c>
      <c r="D65" s="191" t="s">
        <v>48</v>
      </c>
      <c r="E65" s="203" t="s">
        <v>152</v>
      </c>
    </row>
    <row r="66" spans="3:5" ht="12.75">
      <c r="C66" s="186">
        <v>65</v>
      </c>
      <c r="D66" s="191" t="s">
        <v>58</v>
      </c>
      <c r="E66" s="191" t="s">
        <v>153</v>
      </c>
    </row>
    <row r="67" spans="3:5" ht="12.75">
      <c r="C67" s="186">
        <v>66</v>
      </c>
      <c r="D67" s="191" t="s">
        <v>46</v>
      </c>
      <c r="E67" s="202" t="s">
        <v>82</v>
      </c>
    </row>
    <row r="68" spans="3:5" ht="12.75">
      <c r="C68" s="186">
        <v>67</v>
      </c>
      <c r="D68" s="191" t="s">
        <v>48</v>
      </c>
      <c r="E68" s="191" t="s">
        <v>154</v>
      </c>
    </row>
    <row r="69" spans="3:5" ht="12.75">
      <c r="C69" s="186">
        <v>68</v>
      </c>
      <c r="D69" s="191" t="s">
        <v>47</v>
      </c>
      <c r="E69" s="192" t="s">
        <v>155</v>
      </c>
    </row>
    <row r="70" spans="3:5" ht="12.75">
      <c r="C70" s="186">
        <v>69</v>
      </c>
      <c r="D70" s="191" t="s">
        <v>45</v>
      </c>
      <c r="E70" s="205" t="s">
        <v>38</v>
      </c>
    </row>
    <row r="71" spans="3:5" ht="12.75">
      <c r="C71" s="186">
        <v>70</v>
      </c>
      <c r="D71" s="191" t="s">
        <v>156</v>
      </c>
      <c r="E71" s="192" t="s">
        <v>157</v>
      </c>
    </row>
    <row r="72" spans="3:5" ht="12.75">
      <c r="C72" s="186">
        <v>71</v>
      </c>
      <c r="D72" s="195" t="s">
        <v>84</v>
      </c>
      <c r="E72" s="191" t="s">
        <v>158</v>
      </c>
    </row>
    <row r="73" spans="3:5" ht="12.75">
      <c r="C73" s="186">
        <v>72</v>
      </c>
      <c r="D73" s="191" t="s">
        <v>48</v>
      </c>
      <c r="E73" s="191" t="s">
        <v>159</v>
      </c>
    </row>
    <row r="74" spans="3:5" ht="12.75">
      <c r="C74" s="186">
        <v>73</v>
      </c>
      <c r="D74" s="191" t="s">
        <v>58</v>
      </c>
      <c r="E74" s="192" t="s">
        <v>160</v>
      </c>
    </row>
    <row r="75" spans="3:5" ht="12.75">
      <c r="C75" s="186">
        <v>74</v>
      </c>
      <c r="D75" s="195" t="s">
        <v>44</v>
      </c>
      <c r="E75" s="187" t="s">
        <v>161</v>
      </c>
    </row>
    <row r="76" spans="3:5" ht="12.75">
      <c r="C76" s="186">
        <v>75</v>
      </c>
      <c r="D76" s="191" t="s">
        <v>156</v>
      </c>
      <c r="E76" s="192" t="s">
        <v>162</v>
      </c>
    </row>
    <row r="77" spans="3:5" ht="12.75">
      <c r="C77" s="186">
        <v>76</v>
      </c>
      <c r="D77" s="191" t="s">
        <v>156</v>
      </c>
      <c r="E77" s="192" t="s">
        <v>163</v>
      </c>
    </row>
    <row r="78" spans="3:5" ht="12.75">
      <c r="C78" s="186">
        <v>77</v>
      </c>
      <c r="D78" s="191" t="s">
        <v>48</v>
      </c>
      <c r="E78" s="191" t="s">
        <v>164</v>
      </c>
    </row>
    <row r="79" spans="3:5" ht="12.75">
      <c r="C79" s="186">
        <v>78</v>
      </c>
      <c r="D79" s="191" t="s">
        <v>165</v>
      </c>
      <c r="E79" s="191" t="s">
        <v>166</v>
      </c>
    </row>
    <row r="80" spans="3:5" ht="12.75">
      <c r="C80" s="186">
        <v>79</v>
      </c>
      <c r="D80" s="191" t="s">
        <v>45</v>
      </c>
      <c r="E80" s="205" t="s">
        <v>167</v>
      </c>
    </row>
    <row r="81" spans="3:5" ht="12.75">
      <c r="C81" s="186">
        <v>80</v>
      </c>
      <c r="D81" s="191" t="s">
        <v>58</v>
      </c>
      <c r="E81" s="187" t="s">
        <v>168</v>
      </c>
    </row>
    <row r="82" spans="3:5" ht="12.75">
      <c r="C82" s="186">
        <v>81</v>
      </c>
      <c r="D82" s="191" t="s">
        <v>48</v>
      </c>
      <c r="E82" s="187" t="s">
        <v>169</v>
      </c>
    </row>
    <row r="83" spans="3:5" ht="12.75">
      <c r="C83" s="186">
        <v>82</v>
      </c>
      <c r="D83" s="195" t="s">
        <v>44</v>
      </c>
      <c r="E83" s="206" t="s">
        <v>79</v>
      </c>
    </row>
    <row r="84" spans="3:5" ht="12.75">
      <c r="C84" s="186">
        <v>83</v>
      </c>
      <c r="D84" s="191" t="s">
        <v>48</v>
      </c>
      <c r="E84" s="187" t="s">
        <v>170</v>
      </c>
    </row>
    <row r="85" spans="3:5" ht="12.75">
      <c r="C85" s="186">
        <v>84</v>
      </c>
      <c r="D85" s="191" t="s">
        <v>48</v>
      </c>
      <c r="E85" s="207" t="s">
        <v>171</v>
      </c>
    </row>
    <row r="86" spans="3:5" ht="12.75">
      <c r="C86" s="186">
        <v>85</v>
      </c>
      <c r="D86" s="187" t="s">
        <v>71</v>
      </c>
      <c r="E86" s="187" t="s">
        <v>172</v>
      </c>
    </row>
    <row r="87" spans="3:5" ht="12.75">
      <c r="C87" s="186">
        <v>86</v>
      </c>
      <c r="D87" s="191" t="s">
        <v>48</v>
      </c>
      <c r="E87" s="187" t="s">
        <v>77</v>
      </c>
    </row>
    <row r="88" spans="3:5" ht="12.75">
      <c r="C88" s="186">
        <v>87</v>
      </c>
      <c r="D88" s="191" t="s">
        <v>48</v>
      </c>
      <c r="E88" s="207" t="s">
        <v>73</v>
      </c>
    </row>
    <row r="89" spans="3:5" ht="12.75">
      <c r="C89" s="186">
        <v>88</v>
      </c>
      <c r="D89" s="191" t="s">
        <v>58</v>
      </c>
      <c r="E89" s="191" t="s">
        <v>173</v>
      </c>
    </row>
    <row r="90" spans="3:5" ht="12.75">
      <c r="C90" s="186">
        <v>89</v>
      </c>
      <c r="D90" s="191" t="s">
        <v>48</v>
      </c>
      <c r="E90" s="191" t="s">
        <v>33</v>
      </c>
    </row>
    <row r="91" spans="3:5" ht="12.75">
      <c r="C91" s="186">
        <v>90</v>
      </c>
      <c r="D91" s="187" t="s">
        <v>71</v>
      </c>
      <c r="E91" s="187" t="s">
        <v>174</v>
      </c>
    </row>
    <row r="92" spans="3:5" ht="12.75">
      <c r="C92" s="186">
        <v>91</v>
      </c>
      <c r="D92" s="191" t="s">
        <v>48</v>
      </c>
      <c r="E92" s="187" t="s">
        <v>175</v>
      </c>
    </row>
    <row r="93" spans="3:5" ht="12.75">
      <c r="C93" s="186">
        <v>92</v>
      </c>
      <c r="D93" s="187" t="s">
        <v>48</v>
      </c>
      <c r="E93" s="187" t="s">
        <v>35</v>
      </c>
    </row>
    <row r="94" spans="3:5" ht="12.75">
      <c r="C94" s="186">
        <v>93</v>
      </c>
      <c r="D94" s="191" t="s">
        <v>48</v>
      </c>
      <c r="E94" s="191" t="s">
        <v>176</v>
      </c>
    </row>
    <row r="95" spans="3:5" ht="12.75">
      <c r="C95" s="186">
        <v>94</v>
      </c>
      <c r="D95" s="187" t="s">
        <v>177</v>
      </c>
      <c r="E95" s="187" t="s">
        <v>178</v>
      </c>
    </row>
    <row r="96" spans="3:5" ht="12.75">
      <c r="C96" s="186">
        <v>95</v>
      </c>
      <c r="D96" s="191" t="s">
        <v>48</v>
      </c>
      <c r="E96" s="187" t="s">
        <v>179</v>
      </c>
    </row>
    <row r="97" spans="3:5" ht="12.75">
      <c r="C97" s="186">
        <v>96</v>
      </c>
      <c r="D97" s="191" t="s">
        <v>180</v>
      </c>
      <c r="E97" s="187" t="s">
        <v>181</v>
      </c>
    </row>
    <row r="98" spans="3:5" ht="12.75">
      <c r="C98" s="186">
        <v>97</v>
      </c>
      <c r="D98" s="195" t="s">
        <v>84</v>
      </c>
      <c r="E98" s="191" t="s">
        <v>182</v>
      </c>
    </row>
    <row r="99" spans="3:5" ht="12.75">
      <c r="C99" s="186">
        <v>98</v>
      </c>
      <c r="D99" s="191" t="s">
        <v>48</v>
      </c>
      <c r="E99" s="187" t="s">
        <v>183</v>
      </c>
    </row>
    <row r="100" spans="3:5" ht="12.75">
      <c r="C100" s="186">
        <v>99</v>
      </c>
      <c r="D100" s="191" t="s">
        <v>48</v>
      </c>
      <c r="E100" s="191" t="s">
        <v>74</v>
      </c>
    </row>
    <row r="101" spans="3:5" ht="12.75">
      <c r="C101" s="186">
        <v>100</v>
      </c>
      <c r="D101" s="191" t="s">
        <v>58</v>
      </c>
      <c r="E101" s="191" t="s">
        <v>64</v>
      </c>
    </row>
    <row r="102" spans="3:5" ht="12.75">
      <c r="C102" s="186">
        <v>101</v>
      </c>
      <c r="D102" s="191" t="s">
        <v>48</v>
      </c>
      <c r="E102" s="187" t="s">
        <v>184</v>
      </c>
    </row>
    <row r="103" spans="3:5" ht="12.75">
      <c r="C103" s="186">
        <v>102</v>
      </c>
      <c r="D103" s="187" t="s">
        <v>71</v>
      </c>
      <c r="E103" s="187" t="s">
        <v>185</v>
      </c>
    </row>
    <row r="104" spans="3:5" ht="12.75">
      <c r="C104" s="186">
        <v>103</v>
      </c>
      <c r="D104" s="191" t="s">
        <v>75</v>
      </c>
      <c r="E104" s="191" t="s">
        <v>186</v>
      </c>
    </row>
    <row r="105" spans="3:5" ht="12.75">
      <c r="C105" s="186">
        <v>104</v>
      </c>
      <c r="D105" s="187" t="s">
        <v>177</v>
      </c>
      <c r="E105" s="187" t="s">
        <v>187</v>
      </c>
    </row>
    <row r="106" spans="3:5" ht="12.75">
      <c r="C106" s="186">
        <v>105</v>
      </c>
      <c r="D106" s="208" t="s">
        <v>156</v>
      </c>
      <c r="E106" s="187" t="s">
        <v>188</v>
      </c>
    </row>
    <row r="107" spans="3:5" ht="12.75">
      <c r="C107" s="186">
        <v>106</v>
      </c>
      <c r="D107" s="191" t="s">
        <v>48</v>
      </c>
      <c r="E107" s="191" t="s">
        <v>189</v>
      </c>
    </row>
    <row r="108" spans="3:5" ht="12.75">
      <c r="C108" s="186">
        <v>107</v>
      </c>
      <c r="D108" s="195" t="s">
        <v>44</v>
      </c>
      <c r="E108" s="191" t="s">
        <v>190</v>
      </c>
    </row>
    <row r="109" spans="3:5" ht="12.75">
      <c r="C109" s="186">
        <v>108</v>
      </c>
      <c r="D109" s="191" t="s">
        <v>48</v>
      </c>
      <c r="E109" s="191" t="s">
        <v>191</v>
      </c>
    </row>
    <row r="110" spans="3:5" ht="12.75">
      <c r="C110" s="186">
        <v>109</v>
      </c>
      <c r="D110" s="191" t="s">
        <v>48</v>
      </c>
      <c r="E110" s="209" t="s">
        <v>192</v>
      </c>
    </row>
    <row r="111" spans="3:5" ht="12.75">
      <c r="C111" s="186">
        <v>110</v>
      </c>
      <c r="D111" s="208" t="s">
        <v>193</v>
      </c>
      <c r="E111" s="187" t="s">
        <v>194</v>
      </c>
    </row>
    <row r="112" spans="3:5" ht="12.75">
      <c r="C112" s="186">
        <v>111</v>
      </c>
      <c r="D112" s="195" t="s">
        <v>44</v>
      </c>
      <c r="E112" s="191" t="s">
        <v>88</v>
      </c>
    </row>
    <row r="113" spans="3:5" ht="12.75">
      <c r="C113" s="186">
        <v>112</v>
      </c>
      <c r="D113" s="191" t="s">
        <v>58</v>
      </c>
      <c r="E113" s="187" t="s">
        <v>195</v>
      </c>
    </row>
    <row r="114" spans="3:5" ht="12.75">
      <c r="C114" s="186">
        <v>113</v>
      </c>
      <c r="D114" s="195" t="s">
        <v>44</v>
      </c>
      <c r="E114" s="191" t="s">
        <v>196</v>
      </c>
    </row>
    <row r="115" spans="3:5" ht="12.75">
      <c r="C115" s="186">
        <v>114</v>
      </c>
      <c r="D115" s="199" t="s">
        <v>147</v>
      </c>
      <c r="E115" s="199" t="s">
        <v>197</v>
      </c>
    </row>
    <row r="116" spans="3:5" ht="12.75">
      <c r="C116" s="186">
        <v>115</v>
      </c>
      <c r="D116" s="191" t="s">
        <v>48</v>
      </c>
      <c r="E116" s="209" t="s">
        <v>198</v>
      </c>
    </row>
    <row r="117" spans="3:5" ht="12.75">
      <c r="C117" s="186">
        <v>116</v>
      </c>
      <c r="D117" s="191" t="s">
        <v>199</v>
      </c>
      <c r="E117" s="191" t="s">
        <v>200</v>
      </c>
    </row>
    <row r="118" spans="3:5" ht="12.75">
      <c r="C118" s="186">
        <v>117</v>
      </c>
      <c r="D118" s="191" t="s">
        <v>48</v>
      </c>
      <c r="E118" s="187" t="s">
        <v>36</v>
      </c>
    </row>
    <row r="119" spans="3:5" ht="12.75">
      <c r="C119" s="186">
        <v>118</v>
      </c>
      <c r="D119" s="187" t="s">
        <v>71</v>
      </c>
      <c r="E119" s="187" t="s">
        <v>78</v>
      </c>
    </row>
    <row r="120" spans="3:5" ht="12.75">
      <c r="C120" s="187"/>
      <c r="D120" s="187"/>
      <c r="E120" s="187"/>
    </row>
    <row r="121" spans="3:5" ht="12.75">
      <c r="C121" s="187"/>
      <c r="D121" s="187"/>
      <c r="E121" s="187"/>
    </row>
    <row r="122" spans="3:5" ht="12.75">
      <c r="C122" s="187"/>
      <c r="D122" s="187"/>
      <c r="E122" s="187"/>
    </row>
    <row r="123" spans="3:5" ht="12.75">
      <c r="C123" s="187"/>
      <c r="D123" s="187"/>
      <c r="E123" s="187"/>
    </row>
    <row r="124" spans="3:5" ht="12.75">
      <c r="C124" s="187"/>
      <c r="D124" s="187"/>
      <c r="E124" s="187"/>
    </row>
    <row r="125" spans="3:5" ht="12.75">
      <c r="C125" s="187"/>
      <c r="D125" s="187"/>
      <c r="E125" s="187"/>
    </row>
    <row r="126" spans="3:5" ht="12.75">
      <c r="C126" s="187"/>
      <c r="D126" s="187"/>
      <c r="E126" s="187"/>
    </row>
    <row r="127" spans="3:5" ht="12.75">
      <c r="C127" s="187"/>
      <c r="D127" s="187"/>
      <c r="E127" s="187"/>
    </row>
    <row r="128" spans="3:5" ht="12.75">
      <c r="C128" s="187"/>
      <c r="D128" s="187"/>
      <c r="E128" s="187"/>
    </row>
  </sheetData>
  <sheetProtection/>
  <protectedRanges>
    <protectedRange sqref="E66" name="Diapazons1_1_2"/>
    <protectedRange sqref="E79" name="Diapazons1_5"/>
    <protectedRange sqref="E80" name="Diapazons1_3_2"/>
    <protectedRange sqref="E81" name="Diapazons1_4_2"/>
    <protectedRange sqref="E82" name="Diapazons1_6_2"/>
    <protectedRange sqref="E83" name="Diapazons1_8_2"/>
    <protectedRange sqref="E84:E85" name="Diapazons1_9_2"/>
    <protectedRange sqref="E87" name="Diapazons1"/>
    <protectedRange sqref="E88" name="Diapazons1_1"/>
    <protectedRange sqref="E89" name="Diapazons1_3"/>
    <protectedRange sqref="E90" name="Diapazons1_6"/>
    <protectedRange sqref="E112" name="Diapazons1_2"/>
    <protectedRange sqref="E113" name="Diapazons1_4"/>
    <protectedRange sqref="E114" name="Diapazons1_8"/>
    <protectedRange sqref="E115" name="Diapazons1_10"/>
    <protectedRange sqref="E116" name="Diapazons1_12"/>
  </protectedRanges>
  <conditionalFormatting sqref="E84">
    <cfRule type="expression" priority="31" dxfId="21" stopIfTrue="1">
      <formula>M84=1</formula>
    </cfRule>
    <cfRule type="expression" priority="32" dxfId="20" stopIfTrue="1">
      <formula>M84=2</formula>
    </cfRule>
    <cfRule type="expression" priority="33" dxfId="19" stopIfTrue="1">
      <formula>M84=3</formula>
    </cfRule>
  </conditionalFormatting>
  <conditionalFormatting sqref="C3 C5 C7 C9 C11 C13 C15 C17 C19 C21 C23 C25 C27 C29 C31 C33 C35 C37 C39 C41 C43 C45 C47 C49 C51 C53 C55 C57 C59 C61 C63 C65 C67 C69 C71 C73 C75 C77 C79 C81 C83 C85 C87 C89 C91 C93 C95 C97 C99 C101 C103 C105 C107 C109 C111 C113 C115 C117 C119">
    <cfRule type="expression" priority="70" dxfId="21" stopIfTrue="1">
      <formula>K3=1</formula>
    </cfRule>
    <cfRule type="expression" priority="71" dxfId="20" stopIfTrue="1">
      <formula>K3=2</formula>
    </cfRule>
    <cfRule type="expression" priority="72" dxfId="19" stopIfTrue="1">
      <formula>K3=3</formula>
    </cfRule>
  </conditionalFormatting>
  <conditionalFormatting sqref="E66">
    <cfRule type="expression" priority="67" dxfId="21" stopIfTrue="1">
      <formula>L66=1</formula>
    </cfRule>
    <cfRule type="expression" priority="68" dxfId="20" stopIfTrue="1">
      <formula>L66=2</formula>
    </cfRule>
    <cfRule type="expression" priority="69" dxfId="19" stopIfTrue="1">
      <formula>L66=3</formula>
    </cfRule>
  </conditionalFormatting>
  <conditionalFormatting sqref="E67:E69">
    <cfRule type="expression" priority="64" dxfId="21" stopIfTrue="1">
      <formula>L67=1</formula>
    </cfRule>
    <cfRule type="expression" priority="65" dxfId="20" stopIfTrue="1">
      <formula>L67=2</formula>
    </cfRule>
    <cfRule type="expression" priority="66" dxfId="19" stopIfTrue="1">
      <formula>L67=3</formula>
    </cfRule>
  </conditionalFormatting>
  <conditionalFormatting sqref="C2 C4 C6 C8 C10 C12 C14 C16 C18 C20 C22 C24 C26 C28 C30 C32 C34 C36 C38 C40 C42 C44 C46 C48 C50 C52 C54 C56 C58 C60 C62 C64 C66 C68 C70 C72 C74 C76 C78 C80 C82 C84 C86 C88 C90 C92 C94 C96 C98 C100 C102 C104 C106 C108 C110 C112 C114 C116 C118">
    <cfRule type="expression" priority="49" dxfId="21" stopIfTrue="1">
      <formula>K2=1</formula>
    </cfRule>
    <cfRule type="expression" priority="50" dxfId="20" stopIfTrue="1">
      <formula>K2=2</formula>
    </cfRule>
    <cfRule type="expression" priority="51" dxfId="19" stopIfTrue="1">
      <formula>K2=3</formula>
    </cfRule>
  </conditionalFormatting>
  <conditionalFormatting sqref="E77:E78">
    <cfRule type="expression" priority="61" dxfId="21" stopIfTrue="1">
      <formula>L77=1</formula>
    </cfRule>
    <cfRule type="expression" priority="62" dxfId="20" stopIfTrue="1">
      <formula>L77=2</formula>
    </cfRule>
    <cfRule type="expression" priority="63" dxfId="19" stopIfTrue="1">
      <formula>L77=3</formula>
    </cfRule>
  </conditionalFormatting>
  <conditionalFormatting sqref="E70">
    <cfRule type="expression" priority="58" dxfId="21" stopIfTrue="1">
      <formula>L70=1</formula>
    </cfRule>
    <cfRule type="expression" priority="59" dxfId="20" stopIfTrue="1">
      <formula>L70=2</formula>
    </cfRule>
    <cfRule type="expression" priority="60" dxfId="19" stopIfTrue="1">
      <formula>L70=3</formula>
    </cfRule>
  </conditionalFormatting>
  <conditionalFormatting sqref="E71">
    <cfRule type="expression" priority="55" dxfId="21" stopIfTrue="1">
      <formula>L72=1</formula>
    </cfRule>
    <cfRule type="expression" priority="56" dxfId="20" stopIfTrue="1">
      <formula>L72=2</formula>
    </cfRule>
    <cfRule type="expression" priority="57" dxfId="19" stopIfTrue="1">
      <formula>L72=3</formula>
    </cfRule>
  </conditionalFormatting>
  <conditionalFormatting sqref="E72:E76">
    <cfRule type="expression" priority="52" dxfId="21" stopIfTrue="1">
      <formula>L73=1</formula>
    </cfRule>
    <cfRule type="expression" priority="53" dxfId="20" stopIfTrue="1">
      <formula>L73=2</formula>
    </cfRule>
    <cfRule type="expression" priority="54" dxfId="19" stopIfTrue="1">
      <formula>L73=3</formula>
    </cfRule>
  </conditionalFormatting>
  <conditionalFormatting sqref="E79">
    <cfRule type="expression" priority="46" dxfId="21" stopIfTrue="1">
      <formula>L79=1</formula>
    </cfRule>
    <cfRule type="expression" priority="47" dxfId="20" stopIfTrue="1">
      <formula>L79=2</formula>
    </cfRule>
    <cfRule type="expression" priority="48" dxfId="19" stopIfTrue="1">
      <formula>L79=3</formula>
    </cfRule>
  </conditionalFormatting>
  <conditionalFormatting sqref="E80">
    <cfRule type="expression" priority="43" dxfId="21" stopIfTrue="1">
      <formula>M80=1</formula>
    </cfRule>
    <cfRule type="expression" priority="44" dxfId="20" stopIfTrue="1">
      <formula>M80=2</formula>
    </cfRule>
    <cfRule type="expression" priority="45" dxfId="19" stopIfTrue="1">
      <formula>M80=3</formula>
    </cfRule>
  </conditionalFormatting>
  <conditionalFormatting sqref="E81">
    <cfRule type="expression" priority="40" dxfId="21" stopIfTrue="1">
      <formula>M81=1</formula>
    </cfRule>
    <cfRule type="expression" priority="41" dxfId="20" stopIfTrue="1">
      <formula>M81=2</formula>
    </cfRule>
    <cfRule type="expression" priority="42" dxfId="19" stopIfTrue="1">
      <formula>M81=3</formula>
    </cfRule>
  </conditionalFormatting>
  <conditionalFormatting sqref="E82">
    <cfRule type="expression" priority="37" dxfId="21" stopIfTrue="1">
      <formula>M82=1</formula>
    </cfRule>
    <cfRule type="expression" priority="38" dxfId="20" stopIfTrue="1">
      <formula>M82=2</formula>
    </cfRule>
    <cfRule type="expression" priority="39" dxfId="19" stopIfTrue="1">
      <formula>M82=3</formula>
    </cfRule>
  </conditionalFormatting>
  <conditionalFormatting sqref="E83">
    <cfRule type="expression" priority="34" dxfId="21" stopIfTrue="1">
      <formula>M83=1</formula>
    </cfRule>
    <cfRule type="expression" priority="35" dxfId="20" stopIfTrue="1">
      <formula>M83=2</formula>
    </cfRule>
    <cfRule type="expression" priority="36" dxfId="19" stopIfTrue="1">
      <formula>M83=3</formula>
    </cfRule>
  </conditionalFormatting>
  <conditionalFormatting sqref="E85">
    <cfRule type="expression" priority="28" dxfId="21" stopIfTrue="1">
      <formula>M85=1</formula>
    </cfRule>
    <cfRule type="expression" priority="29" dxfId="20" stopIfTrue="1">
      <formula>M85=2</formula>
    </cfRule>
    <cfRule type="expression" priority="30" dxfId="19" stopIfTrue="1">
      <formula>M85=3</formula>
    </cfRule>
  </conditionalFormatting>
  <conditionalFormatting sqref="E87">
    <cfRule type="expression" priority="25" dxfId="21" stopIfTrue="1">
      <formula>M87=1</formula>
    </cfRule>
    <cfRule type="expression" priority="26" dxfId="20" stopIfTrue="1">
      <formula>M87=2</formula>
    </cfRule>
    <cfRule type="expression" priority="27" dxfId="19" stopIfTrue="1">
      <formula>M87=3</formula>
    </cfRule>
  </conditionalFormatting>
  <conditionalFormatting sqref="E88">
    <cfRule type="expression" priority="22" dxfId="21" stopIfTrue="1">
      <formula>M88=1</formula>
    </cfRule>
    <cfRule type="expression" priority="23" dxfId="20" stopIfTrue="1">
      <formula>M88=2</formula>
    </cfRule>
    <cfRule type="expression" priority="24" dxfId="19" stopIfTrue="1">
      <formula>M88=3</formula>
    </cfRule>
  </conditionalFormatting>
  <conditionalFormatting sqref="E90">
    <cfRule type="expression" priority="16" dxfId="21" stopIfTrue="1">
      <formula>M90=1</formula>
    </cfRule>
    <cfRule type="expression" priority="17" dxfId="20" stopIfTrue="1">
      <formula>M90=2</formula>
    </cfRule>
    <cfRule type="expression" priority="18" dxfId="19" stopIfTrue="1">
      <formula>M90=3</formula>
    </cfRule>
  </conditionalFormatting>
  <conditionalFormatting sqref="E89">
    <cfRule type="expression" priority="19" dxfId="21" stopIfTrue="1">
      <formula>M89=1</formula>
    </cfRule>
    <cfRule type="expression" priority="20" dxfId="20" stopIfTrue="1">
      <formula>M89=2</formula>
    </cfRule>
    <cfRule type="expression" priority="21" dxfId="19" stopIfTrue="1">
      <formula>M89=3</formula>
    </cfRule>
  </conditionalFormatting>
  <conditionalFormatting sqref="E112">
    <cfRule type="expression" priority="13" dxfId="21" stopIfTrue="1">
      <formula>M112=1</formula>
    </cfRule>
    <cfRule type="expression" priority="14" dxfId="20" stopIfTrue="1">
      <formula>M112=2</formula>
    </cfRule>
    <cfRule type="expression" priority="15" dxfId="19" stopIfTrue="1">
      <formula>M112=3</formula>
    </cfRule>
  </conditionalFormatting>
  <conditionalFormatting sqref="E113">
    <cfRule type="expression" priority="10" dxfId="21" stopIfTrue="1">
      <formula>M113=1</formula>
    </cfRule>
    <cfRule type="expression" priority="11" dxfId="20" stopIfTrue="1">
      <formula>M113=2</formula>
    </cfRule>
    <cfRule type="expression" priority="12" dxfId="19" stopIfTrue="1">
      <formula>M113=3</formula>
    </cfRule>
  </conditionalFormatting>
  <conditionalFormatting sqref="E114">
    <cfRule type="expression" priority="7" dxfId="21" stopIfTrue="1">
      <formula>M114=1</formula>
    </cfRule>
    <cfRule type="expression" priority="8" dxfId="20" stopIfTrue="1">
      <formula>M114=2</formula>
    </cfRule>
    <cfRule type="expression" priority="9" dxfId="19" stopIfTrue="1">
      <formula>M114=3</formula>
    </cfRule>
  </conditionalFormatting>
  <conditionalFormatting sqref="E115">
    <cfRule type="expression" priority="4" dxfId="21" stopIfTrue="1">
      <formula>M115=1</formula>
    </cfRule>
    <cfRule type="expression" priority="5" dxfId="20" stopIfTrue="1">
      <formula>M115=2</formula>
    </cfRule>
    <cfRule type="expression" priority="6" dxfId="19" stopIfTrue="1">
      <formula>M115=3</formula>
    </cfRule>
  </conditionalFormatting>
  <conditionalFormatting sqref="E116">
    <cfRule type="expression" priority="1" dxfId="21" stopIfTrue="1">
      <formula>M116=1</formula>
    </cfRule>
    <cfRule type="expression" priority="2" dxfId="20" stopIfTrue="1">
      <formula>M116=2</formula>
    </cfRule>
    <cfRule type="expression" priority="3" dxfId="19" stopIfTrue="1">
      <formula>M116=3</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U42"/>
  <sheetViews>
    <sheetView zoomScalePageLayoutView="0" workbookViewId="0" topLeftCell="A16">
      <selection activeCell="A18" sqref="A18"/>
    </sheetView>
  </sheetViews>
  <sheetFormatPr defaultColWidth="4.28125" defaultRowHeight="12.75"/>
  <cols>
    <col min="1" max="1" width="14.28125" style="131" customWidth="1"/>
    <col min="2" max="2" width="27.140625" style="132" customWidth="1"/>
    <col min="3" max="20" width="3.8515625" style="177" customWidth="1"/>
    <col min="21" max="22" width="6.7109375" style="177" customWidth="1"/>
    <col min="23" max="185" width="9.140625" style="132" customWidth="1"/>
    <col min="186" max="188" width="0.71875" style="132" customWidth="1"/>
    <col min="189" max="189" width="10.00390625" style="132" bestFit="1" customWidth="1"/>
    <col min="190" max="190" width="21.7109375" style="132" customWidth="1"/>
    <col min="191" max="191" width="3.421875" style="132" customWidth="1"/>
    <col min="192" max="16384" width="4.28125" style="132" customWidth="1"/>
  </cols>
  <sheetData>
    <row r="1" spans="2:22" ht="16.5">
      <c r="B1" s="537" t="s">
        <v>201</v>
      </c>
      <c r="C1" s="537"/>
      <c r="D1" s="537"/>
      <c r="E1" s="537"/>
      <c r="F1" s="537"/>
      <c r="G1" s="537"/>
      <c r="H1" s="537"/>
      <c r="I1" s="537"/>
      <c r="J1" s="537"/>
      <c r="K1" s="537"/>
      <c r="L1" s="537"/>
      <c r="M1" s="537"/>
      <c r="N1" s="537"/>
      <c r="O1" s="537"/>
      <c r="P1" s="537"/>
      <c r="Q1" s="537"/>
      <c r="R1" s="537"/>
      <c r="S1" s="537"/>
      <c r="T1" s="537"/>
      <c r="U1" s="537"/>
      <c r="V1" s="537"/>
    </row>
    <row r="2" spans="1:255" ht="29.25" customHeight="1">
      <c r="A2" s="133"/>
      <c r="B2" s="134"/>
      <c r="C2" s="135"/>
      <c r="D2" s="135"/>
      <c r="E2" s="135"/>
      <c r="F2" s="135"/>
      <c r="G2" s="538" t="s">
        <v>249</v>
      </c>
      <c r="H2" s="538"/>
      <c r="I2" s="538"/>
      <c r="J2" s="538"/>
      <c r="K2" s="538"/>
      <c r="L2" s="538"/>
      <c r="M2" s="538"/>
      <c r="N2" s="135"/>
      <c r="O2" s="135"/>
      <c r="P2" s="135"/>
      <c r="Q2" s="135"/>
      <c r="R2" s="135"/>
      <c r="S2" s="135"/>
      <c r="T2" s="135"/>
      <c r="U2" s="135"/>
      <c r="V2" s="135"/>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row>
    <row r="3" spans="1:22" ht="21" customHeight="1">
      <c r="A3" s="137"/>
      <c r="B3" s="138" t="s">
        <v>50</v>
      </c>
      <c r="C3" s="539" t="s">
        <v>202</v>
      </c>
      <c r="D3" s="539"/>
      <c r="E3" s="539" t="s">
        <v>51</v>
      </c>
      <c r="F3" s="539"/>
      <c r="G3" s="539" t="s">
        <v>215</v>
      </c>
      <c r="H3" s="539"/>
      <c r="I3" s="539" t="s">
        <v>216</v>
      </c>
      <c r="J3" s="539"/>
      <c r="K3" s="539" t="s">
        <v>243</v>
      </c>
      <c r="L3" s="539"/>
      <c r="M3" s="536" t="s">
        <v>52</v>
      </c>
      <c r="N3" s="536"/>
      <c r="O3" s="536" t="s">
        <v>53</v>
      </c>
      <c r="P3" s="536"/>
      <c r="Q3" s="536" t="s">
        <v>54</v>
      </c>
      <c r="R3" s="536"/>
      <c r="S3" s="536" t="s">
        <v>55</v>
      </c>
      <c r="T3" s="536"/>
      <c r="U3" s="139" t="s">
        <v>56</v>
      </c>
      <c r="V3" s="139" t="s">
        <v>57</v>
      </c>
    </row>
    <row r="4" spans="1:22" ht="15">
      <c r="A4" s="140" t="s">
        <v>48</v>
      </c>
      <c r="B4" s="186" t="s">
        <v>34</v>
      </c>
      <c r="C4" s="158" t="s">
        <v>66</v>
      </c>
      <c r="D4" s="159">
        <v>8</v>
      </c>
      <c r="E4" s="145"/>
      <c r="F4" s="146"/>
      <c r="G4" s="158" t="s">
        <v>66</v>
      </c>
      <c r="H4" s="159">
        <v>8</v>
      </c>
      <c r="I4" s="149" t="s">
        <v>63</v>
      </c>
      <c r="J4" s="242">
        <v>10</v>
      </c>
      <c r="K4" s="148" t="s">
        <v>62</v>
      </c>
      <c r="L4" s="243">
        <v>3</v>
      </c>
      <c r="M4" s="145"/>
      <c r="N4" s="147"/>
      <c r="O4" s="145"/>
      <c r="P4" s="147"/>
      <c r="Q4" s="155"/>
      <c r="R4" s="156"/>
      <c r="S4" s="145"/>
      <c r="T4" s="147"/>
      <c r="U4" s="147">
        <f aca="true" t="shared" si="0" ref="U4:U31">D4+F4+H4+J4+L4+R4+T4+N4+P4</f>
        <v>29</v>
      </c>
      <c r="V4" s="150" t="s">
        <v>236</v>
      </c>
    </row>
    <row r="5" spans="1:22" ht="15">
      <c r="A5" s="140" t="s">
        <v>75</v>
      </c>
      <c r="B5" s="186" t="s">
        <v>33</v>
      </c>
      <c r="C5" s="143" t="s">
        <v>60</v>
      </c>
      <c r="D5" s="144">
        <v>5</v>
      </c>
      <c r="E5" s="162"/>
      <c r="F5" s="165"/>
      <c r="G5" s="155"/>
      <c r="H5" s="166"/>
      <c r="I5" s="234" t="s">
        <v>66</v>
      </c>
      <c r="J5" s="157">
        <v>8</v>
      </c>
      <c r="K5" s="158" t="s">
        <v>66</v>
      </c>
      <c r="L5" s="144">
        <v>8</v>
      </c>
      <c r="M5" s="145"/>
      <c r="N5" s="147"/>
      <c r="O5" s="145"/>
      <c r="P5" s="147"/>
      <c r="Q5" s="155"/>
      <c r="R5" s="156"/>
      <c r="S5" s="145"/>
      <c r="T5" s="147"/>
      <c r="U5" s="147">
        <f t="shared" si="0"/>
        <v>21</v>
      </c>
      <c r="V5" s="150" t="s">
        <v>217</v>
      </c>
    </row>
    <row r="6" spans="1:22" ht="15">
      <c r="A6" s="173" t="s">
        <v>46</v>
      </c>
      <c r="B6" s="186" t="s">
        <v>77</v>
      </c>
      <c r="C6" s="152"/>
      <c r="D6" s="164"/>
      <c r="E6" s="234" t="s">
        <v>66</v>
      </c>
      <c r="F6" s="236">
        <v>8</v>
      </c>
      <c r="G6" s="145"/>
      <c r="H6" s="164"/>
      <c r="I6" s="234" t="s">
        <v>67</v>
      </c>
      <c r="J6" s="157">
        <v>6</v>
      </c>
      <c r="K6" s="141"/>
      <c r="L6" s="142"/>
      <c r="M6" s="152"/>
      <c r="N6" s="164"/>
      <c r="O6" s="162"/>
      <c r="P6" s="163"/>
      <c r="Q6" s="152"/>
      <c r="R6" s="164"/>
      <c r="S6" s="152"/>
      <c r="T6" s="164"/>
      <c r="U6" s="147">
        <f t="shared" si="0"/>
        <v>14</v>
      </c>
      <c r="V6" s="150" t="s">
        <v>237</v>
      </c>
    </row>
    <row r="7" spans="1:22" ht="15">
      <c r="A7" s="140" t="s">
        <v>48</v>
      </c>
      <c r="B7" s="167" t="s">
        <v>73</v>
      </c>
      <c r="C7" s="152"/>
      <c r="D7" s="164"/>
      <c r="E7" s="152"/>
      <c r="F7" s="164"/>
      <c r="G7" s="148" t="s">
        <v>62</v>
      </c>
      <c r="H7" s="243">
        <v>3</v>
      </c>
      <c r="I7" s="152"/>
      <c r="J7" s="164"/>
      <c r="K7" s="235" t="s">
        <v>63</v>
      </c>
      <c r="L7" s="371">
        <v>10</v>
      </c>
      <c r="M7" s="141"/>
      <c r="N7" s="142"/>
      <c r="O7" s="152"/>
      <c r="P7" s="164"/>
      <c r="Q7" s="145"/>
      <c r="R7" s="147"/>
      <c r="S7" s="152"/>
      <c r="T7" s="164"/>
      <c r="U7" s="147">
        <f t="shared" si="0"/>
        <v>13</v>
      </c>
      <c r="V7" s="161" t="s">
        <v>244</v>
      </c>
    </row>
    <row r="8" spans="1:22" ht="15">
      <c r="A8" s="140" t="s">
        <v>48</v>
      </c>
      <c r="B8" s="186" t="s">
        <v>59</v>
      </c>
      <c r="C8" s="168"/>
      <c r="D8" s="169"/>
      <c r="E8" s="143" t="s">
        <v>60</v>
      </c>
      <c r="F8" s="144">
        <v>5</v>
      </c>
      <c r="G8" s="155"/>
      <c r="H8" s="166"/>
      <c r="I8" s="233" t="s">
        <v>62</v>
      </c>
      <c r="J8" s="373">
        <v>3</v>
      </c>
      <c r="K8" s="369" t="s">
        <v>61</v>
      </c>
      <c r="L8" s="372">
        <v>4</v>
      </c>
      <c r="M8" s="171"/>
      <c r="N8" s="175"/>
      <c r="O8" s="155"/>
      <c r="P8" s="166"/>
      <c r="Q8" s="141"/>
      <c r="R8" s="142"/>
      <c r="S8" s="168"/>
      <c r="T8" s="237"/>
      <c r="U8" s="147">
        <f t="shared" si="0"/>
        <v>12</v>
      </c>
      <c r="V8" s="161" t="s">
        <v>250</v>
      </c>
    </row>
    <row r="9" spans="1:22" ht="15">
      <c r="A9" s="140" t="s">
        <v>48</v>
      </c>
      <c r="B9" s="186" t="s">
        <v>42</v>
      </c>
      <c r="C9" s="149" t="s">
        <v>63</v>
      </c>
      <c r="D9" s="242">
        <v>10</v>
      </c>
      <c r="E9" s="145"/>
      <c r="F9" s="146"/>
      <c r="G9" s="151" t="s">
        <v>69</v>
      </c>
      <c r="H9" s="157">
        <v>1</v>
      </c>
      <c r="I9" s="171"/>
      <c r="J9" s="175"/>
      <c r="K9" s="155"/>
      <c r="L9" s="166"/>
      <c r="M9" s="155"/>
      <c r="N9" s="156"/>
      <c r="O9" s="145"/>
      <c r="P9" s="147"/>
      <c r="Q9" s="145"/>
      <c r="R9" s="147"/>
      <c r="S9" s="145"/>
      <c r="T9" s="147"/>
      <c r="U9" s="147">
        <f t="shared" si="0"/>
        <v>11</v>
      </c>
      <c r="V9" s="161" t="s">
        <v>251</v>
      </c>
    </row>
    <row r="10" spans="1:22" ht="15">
      <c r="A10" s="140" t="s">
        <v>165</v>
      </c>
      <c r="B10" s="186" t="s">
        <v>110</v>
      </c>
      <c r="C10" s="155"/>
      <c r="D10" s="156"/>
      <c r="E10" s="149" t="s">
        <v>63</v>
      </c>
      <c r="F10" s="242">
        <v>10</v>
      </c>
      <c r="G10" s="155"/>
      <c r="H10" s="156"/>
      <c r="I10" s="141"/>
      <c r="J10" s="142"/>
      <c r="K10" s="171"/>
      <c r="L10" s="172"/>
      <c r="M10" s="145"/>
      <c r="N10" s="147"/>
      <c r="O10" s="145"/>
      <c r="P10" s="147"/>
      <c r="Q10" s="145"/>
      <c r="R10" s="147"/>
      <c r="S10" s="145"/>
      <c r="T10" s="147"/>
      <c r="U10" s="147">
        <f t="shared" si="0"/>
        <v>10</v>
      </c>
      <c r="V10" s="161" t="s">
        <v>252</v>
      </c>
    </row>
    <row r="11" spans="1:22" ht="15">
      <c r="A11" s="140" t="s">
        <v>45</v>
      </c>
      <c r="B11" s="167" t="s">
        <v>74</v>
      </c>
      <c r="C11" s="152"/>
      <c r="D11" s="153"/>
      <c r="E11" s="234" t="s">
        <v>67</v>
      </c>
      <c r="F11" s="157">
        <v>6</v>
      </c>
      <c r="G11" s="369" t="s">
        <v>61</v>
      </c>
      <c r="H11" s="370">
        <v>4</v>
      </c>
      <c r="I11" s="162"/>
      <c r="J11" s="165"/>
      <c r="K11" s="155"/>
      <c r="L11" s="156"/>
      <c r="M11" s="145"/>
      <c r="N11" s="146"/>
      <c r="O11" s="152"/>
      <c r="P11" s="164"/>
      <c r="Q11" s="152"/>
      <c r="R11" s="164"/>
      <c r="S11" s="145"/>
      <c r="T11" s="147"/>
      <c r="U11" s="147">
        <f t="shared" si="0"/>
        <v>10</v>
      </c>
      <c r="V11" s="161" t="s">
        <v>252</v>
      </c>
    </row>
    <row r="12" spans="1:22" ht="15">
      <c r="A12" s="140" t="s">
        <v>48</v>
      </c>
      <c r="B12" s="186" t="s">
        <v>166</v>
      </c>
      <c r="C12" s="168"/>
      <c r="D12" s="169"/>
      <c r="E12" s="145"/>
      <c r="F12" s="147"/>
      <c r="G12" s="235" t="s">
        <v>63</v>
      </c>
      <c r="H12" s="371">
        <v>10</v>
      </c>
      <c r="I12" s="154"/>
      <c r="J12" s="170"/>
      <c r="K12" s="145"/>
      <c r="L12" s="146"/>
      <c r="M12" s="145"/>
      <c r="N12" s="147"/>
      <c r="O12" s="171"/>
      <c r="P12" s="175"/>
      <c r="Q12" s="145"/>
      <c r="R12" s="147"/>
      <c r="S12" s="171"/>
      <c r="T12" s="175"/>
      <c r="U12" s="147">
        <f t="shared" si="0"/>
        <v>10</v>
      </c>
      <c r="V12" s="161" t="s">
        <v>252</v>
      </c>
    </row>
    <row r="13" spans="1:22" ht="15">
      <c r="A13" s="140" t="s">
        <v>48</v>
      </c>
      <c r="B13" s="186" t="s">
        <v>37</v>
      </c>
      <c r="C13" s="369" t="s">
        <v>61</v>
      </c>
      <c r="D13" s="372">
        <v>4</v>
      </c>
      <c r="E13" s="154"/>
      <c r="F13" s="245"/>
      <c r="G13" s="143" t="s">
        <v>60</v>
      </c>
      <c r="H13" s="159">
        <v>5</v>
      </c>
      <c r="I13" s="145"/>
      <c r="J13" s="147"/>
      <c r="K13" s="155"/>
      <c r="L13" s="156"/>
      <c r="M13" s="145"/>
      <c r="N13" s="147"/>
      <c r="O13" s="145"/>
      <c r="P13" s="147"/>
      <c r="Q13" s="145"/>
      <c r="R13" s="146"/>
      <c r="S13" s="152"/>
      <c r="T13" s="164"/>
      <c r="U13" s="147">
        <f t="shared" si="0"/>
        <v>9</v>
      </c>
      <c r="V13" s="161" t="s">
        <v>225</v>
      </c>
    </row>
    <row r="14" spans="1:22" ht="15">
      <c r="A14" s="140" t="s">
        <v>48</v>
      </c>
      <c r="B14" s="186" t="s">
        <v>87</v>
      </c>
      <c r="C14" s="151" t="s">
        <v>69</v>
      </c>
      <c r="D14" s="236">
        <v>1</v>
      </c>
      <c r="E14" s="155"/>
      <c r="F14" s="166"/>
      <c r="G14" s="155"/>
      <c r="H14" s="156"/>
      <c r="I14" s="151" t="s">
        <v>60</v>
      </c>
      <c r="J14" s="236">
        <v>5</v>
      </c>
      <c r="K14" s="151" t="s">
        <v>69</v>
      </c>
      <c r="L14" s="157">
        <v>1</v>
      </c>
      <c r="M14" s="152"/>
      <c r="N14" s="164"/>
      <c r="O14" s="145"/>
      <c r="P14" s="147"/>
      <c r="Q14" s="145"/>
      <c r="R14" s="147"/>
      <c r="S14" s="145"/>
      <c r="T14" s="147"/>
      <c r="U14" s="147">
        <f t="shared" si="0"/>
        <v>7</v>
      </c>
      <c r="V14" s="161" t="s">
        <v>253</v>
      </c>
    </row>
    <row r="15" spans="1:22" ht="15">
      <c r="A15" s="140" t="s">
        <v>48</v>
      </c>
      <c r="B15" s="186" t="s">
        <v>31</v>
      </c>
      <c r="C15" s="158" t="s">
        <v>67</v>
      </c>
      <c r="D15" s="144">
        <v>6</v>
      </c>
      <c r="E15" s="171"/>
      <c r="F15" s="172"/>
      <c r="G15" s="145"/>
      <c r="H15" s="147"/>
      <c r="I15" s="154"/>
      <c r="J15" s="170"/>
      <c r="K15" s="145"/>
      <c r="L15" s="146"/>
      <c r="M15" s="145"/>
      <c r="N15" s="211"/>
      <c r="O15" s="145"/>
      <c r="P15" s="146"/>
      <c r="Q15" s="145"/>
      <c r="R15" s="147"/>
      <c r="S15" s="145"/>
      <c r="T15" s="147"/>
      <c r="U15" s="147">
        <f t="shared" si="0"/>
        <v>6</v>
      </c>
      <c r="V15" s="161" t="s">
        <v>254</v>
      </c>
    </row>
    <row r="16" spans="1:22" ht="15">
      <c r="A16" s="140" t="s">
        <v>58</v>
      </c>
      <c r="B16" s="186" t="s">
        <v>183</v>
      </c>
      <c r="C16" s="145"/>
      <c r="D16" s="147"/>
      <c r="E16" s="154"/>
      <c r="F16" s="245"/>
      <c r="G16" s="234" t="s">
        <v>67</v>
      </c>
      <c r="H16" s="157">
        <v>6</v>
      </c>
      <c r="I16" s="145"/>
      <c r="J16" s="146"/>
      <c r="K16" s="155"/>
      <c r="L16" s="156"/>
      <c r="M16" s="145"/>
      <c r="N16" s="147"/>
      <c r="O16" s="145"/>
      <c r="P16" s="146"/>
      <c r="Q16" s="145"/>
      <c r="R16" s="147"/>
      <c r="S16" s="145"/>
      <c r="T16" s="147"/>
      <c r="U16" s="147">
        <f t="shared" si="0"/>
        <v>6</v>
      </c>
      <c r="V16" s="161" t="s">
        <v>254</v>
      </c>
    </row>
    <row r="17" spans="1:23" ht="15">
      <c r="A17" s="140" t="s">
        <v>58</v>
      </c>
      <c r="B17" s="186" t="s">
        <v>68</v>
      </c>
      <c r="C17" s="155"/>
      <c r="D17" s="166"/>
      <c r="E17" s="154"/>
      <c r="F17" s="245"/>
      <c r="G17" s="155"/>
      <c r="H17" s="166"/>
      <c r="I17" s="143" t="s">
        <v>69</v>
      </c>
      <c r="J17" s="144">
        <v>1</v>
      </c>
      <c r="K17" s="151" t="s">
        <v>60</v>
      </c>
      <c r="L17" s="236">
        <v>5</v>
      </c>
      <c r="M17" s="145"/>
      <c r="N17" s="147"/>
      <c r="O17" s="155"/>
      <c r="P17" s="156"/>
      <c r="Q17" s="145"/>
      <c r="R17" s="147"/>
      <c r="S17" s="145"/>
      <c r="T17" s="147"/>
      <c r="U17" s="147">
        <f t="shared" si="0"/>
        <v>6</v>
      </c>
      <c r="V17" s="161" t="s">
        <v>254</v>
      </c>
      <c r="W17" s="174"/>
    </row>
    <row r="18" spans="1:22" ht="15">
      <c r="A18" s="140" t="s">
        <v>131</v>
      </c>
      <c r="B18" s="186" t="s">
        <v>132</v>
      </c>
      <c r="C18" s="145"/>
      <c r="D18" s="147"/>
      <c r="E18" s="155"/>
      <c r="F18" s="156"/>
      <c r="G18" s="155"/>
      <c r="H18" s="166"/>
      <c r="I18" s="171"/>
      <c r="J18" s="172"/>
      <c r="K18" s="234" t="s">
        <v>67</v>
      </c>
      <c r="L18" s="157">
        <v>6</v>
      </c>
      <c r="M18" s="145"/>
      <c r="N18" s="147"/>
      <c r="O18" s="145"/>
      <c r="P18" s="147"/>
      <c r="Q18" s="155"/>
      <c r="R18" s="166"/>
      <c r="S18" s="145"/>
      <c r="T18" s="147"/>
      <c r="U18" s="147">
        <f t="shared" si="0"/>
        <v>6</v>
      </c>
      <c r="V18" s="161" t="s">
        <v>254</v>
      </c>
    </row>
    <row r="19" spans="1:22" ht="15">
      <c r="A19" s="140" t="s">
        <v>48</v>
      </c>
      <c r="B19" s="186" t="s">
        <v>205</v>
      </c>
      <c r="C19" s="162"/>
      <c r="D19" s="163"/>
      <c r="E19" s="241" t="s">
        <v>61</v>
      </c>
      <c r="F19" s="244">
        <v>4</v>
      </c>
      <c r="G19" s="162"/>
      <c r="H19" s="165"/>
      <c r="I19" s="168"/>
      <c r="J19" s="169"/>
      <c r="K19" s="155"/>
      <c r="L19" s="156"/>
      <c r="M19" s="162"/>
      <c r="N19" s="163"/>
      <c r="O19" s="152"/>
      <c r="P19" s="164"/>
      <c r="Q19" s="152"/>
      <c r="R19" s="164"/>
      <c r="S19" s="152"/>
      <c r="T19" s="164"/>
      <c r="U19" s="147">
        <f t="shared" si="0"/>
        <v>4</v>
      </c>
      <c r="V19" s="161" t="s">
        <v>255</v>
      </c>
    </row>
    <row r="20" spans="1:22" ht="15">
      <c r="A20" s="140" t="s">
        <v>48</v>
      </c>
      <c r="B20" s="186" t="s">
        <v>28</v>
      </c>
      <c r="C20" s="168"/>
      <c r="D20" s="169"/>
      <c r="E20" s="155"/>
      <c r="F20" s="156"/>
      <c r="G20" s="162"/>
      <c r="H20" s="165"/>
      <c r="I20" s="369" t="s">
        <v>61</v>
      </c>
      <c r="J20" s="372">
        <v>4</v>
      </c>
      <c r="K20" s="145"/>
      <c r="L20" s="146"/>
      <c r="M20" s="155"/>
      <c r="N20" s="147"/>
      <c r="O20" s="171"/>
      <c r="P20" s="175"/>
      <c r="Q20" s="145"/>
      <c r="R20" s="147"/>
      <c r="S20" s="171"/>
      <c r="T20" s="175"/>
      <c r="U20" s="147">
        <f t="shared" si="0"/>
        <v>4</v>
      </c>
      <c r="V20" s="161" t="s">
        <v>255</v>
      </c>
    </row>
    <row r="21" spans="1:22" ht="15">
      <c r="A21" s="140" t="s">
        <v>48</v>
      </c>
      <c r="B21" s="186" t="s">
        <v>35</v>
      </c>
      <c r="C21" s="233" t="s">
        <v>62</v>
      </c>
      <c r="D21" s="373">
        <v>3</v>
      </c>
      <c r="E21" s="145"/>
      <c r="F21" s="147"/>
      <c r="G21" s="155"/>
      <c r="H21" s="166"/>
      <c r="I21" s="154"/>
      <c r="J21" s="170"/>
      <c r="K21" s="155"/>
      <c r="L21" s="156"/>
      <c r="M21" s="145"/>
      <c r="N21" s="147"/>
      <c r="O21" s="145"/>
      <c r="P21" s="147"/>
      <c r="Q21" s="145"/>
      <c r="R21" s="147"/>
      <c r="S21" s="145"/>
      <c r="T21" s="147"/>
      <c r="U21" s="147">
        <f t="shared" si="0"/>
        <v>3</v>
      </c>
      <c r="V21" s="161" t="s">
        <v>256</v>
      </c>
    </row>
    <row r="22" spans="1:22" ht="15">
      <c r="A22" s="140" t="s">
        <v>48</v>
      </c>
      <c r="B22" s="186" t="s">
        <v>83</v>
      </c>
      <c r="C22" s="155"/>
      <c r="D22" s="156"/>
      <c r="E22" s="148" t="s">
        <v>62</v>
      </c>
      <c r="F22" s="243">
        <v>3</v>
      </c>
      <c r="G22" s="155"/>
      <c r="H22" s="156"/>
      <c r="I22" s="154"/>
      <c r="J22" s="170"/>
      <c r="K22" s="155"/>
      <c r="L22" s="156"/>
      <c r="M22" s="145"/>
      <c r="N22" s="147"/>
      <c r="O22" s="145"/>
      <c r="P22" s="147"/>
      <c r="Q22" s="145"/>
      <c r="R22" s="147"/>
      <c r="S22" s="145"/>
      <c r="T22" s="147"/>
      <c r="U22" s="147">
        <f t="shared" si="0"/>
        <v>3</v>
      </c>
      <c r="V22" s="161" t="s">
        <v>256</v>
      </c>
    </row>
    <row r="23" spans="1:22" ht="15">
      <c r="A23" s="160" t="s">
        <v>44</v>
      </c>
      <c r="B23" s="186" t="s">
        <v>41</v>
      </c>
      <c r="C23" s="151" t="s">
        <v>65</v>
      </c>
      <c r="D23" s="157">
        <v>2</v>
      </c>
      <c r="E23" s="145"/>
      <c r="F23" s="147"/>
      <c r="G23" s="155"/>
      <c r="H23" s="166"/>
      <c r="I23" s="154"/>
      <c r="J23" s="170"/>
      <c r="K23" s="155"/>
      <c r="L23" s="156"/>
      <c r="M23" s="145"/>
      <c r="N23" s="147"/>
      <c r="O23" s="145"/>
      <c r="P23" s="147"/>
      <c r="Q23" s="145"/>
      <c r="R23" s="147"/>
      <c r="S23" s="145"/>
      <c r="T23" s="147"/>
      <c r="U23" s="147">
        <f t="shared" si="0"/>
        <v>2</v>
      </c>
      <c r="V23" s="161" t="s">
        <v>257</v>
      </c>
    </row>
    <row r="24" spans="1:22" ht="15">
      <c r="A24" s="140" t="s">
        <v>48</v>
      </c>
      <c r="B24" s="167" t="s">
        <v>89</v>
      </c>
      <c r="C24" s="155"/>
      <c r="D24" s="156"/>
      <c r="E24" s="143" t="s">
        <v>65</v>
      </c>
      <c r="F24" s="159">
        <v>2</v>
      </c>
      <c r="G24" s="155"/>
      <c r="H24" s="166"/>
      <c r="I24" s="154"/>
      <c r="J24" s="245"/>
      <c r="K24" s="155"/>
      <c r="L24" s="156"/>
      <c r="M24" s="145"/>
      <c r="N24" s="147"/>
      <c r="O24" s="145"/>
      <c r="P24" s="147"/>
      <c r="Q24" s="145"/>
      <c r="R24" s="147"/>
      <c r="S24" s="145"/>
      <c r="T24" s="147"/>
      <c r="U24" s="147">
        <f t="shared" si="0"/>
        <v>2</v>
      </c>
      <c r="V24" s="161" t="s">
        <v>257</v>
      </c>
    </row>
    <row r="25" spans="1:22" ht="15">
      <c r="A25" s="160" t="s">
        <v>44</v>
      </c>
      <c r="B25" s="186" t="s">
        <v>161</v>
      </c>
      <c r="C25" s="155"/>
      <c r="D25" s="156"/>
      <c r="E25" s="171"/>
      <c r="F25" s="172"/>
      <c r="G25" s="151" t="s">
        <v>65</v>
      </c>
      <c r="H25" s="236">
        <v>2</v>
      </c>
      <c r="I25" s="155"/>
      <c r="J25" s="156"/>
      <c r="K25" s="155"/>
      <c r="L25" s="156"/>
      <c r="M25" s="145"/>
      <c r="N25" s="146"/>
      <c r="O25" s="145"/>
      <c r="P25" s="147"/>
      <c r="Q25" s="145"/>
      <c r="R25" s="147"/>
      <c r="S25" s="145"/>
      <c r="T25" s="147"/>
      <c r="U25" s="147">
        <f t="shared" si="0"/>
        <v>2</v>
      </c>
      <c r="V25" s="161" t="s">
        <v>257</v>
      </c>
    </row>
    <row r="26" spans="1:22" ht="15">
      <c r="A26" s="140" t="s">
        <v>58</v>
      </c>
      <c r="B26" s="186" t="s">
        <v>64</v>
      </c>
      <c r="C26" s="155"/>
      <c r="D26" s="156"/>
      <c r="E26" s="145"/>
      <c r="F26" s="146"/>
      <c r="G26" s="168"/>
      <c r="H26" s="237"/>
      <c r="I26" s="151" t="s">
        <v>65</v>
      </c>
      <c r="J26" s="157">
        <v>2</v>
      </c>
      <c r="K26" s="145"/>
      <c r="L26" s="147"/>
      <c r="M26" s="145"/>
      <c r="N26" s="146"/>
      <c r="O26" s="141"/>
      <c r="P26" s="142"/>
      <c r="Q26" s="171"/>
      <c r="R26" s="175"/>
      <c r="S26" s="145"/>
      <c r="T26" s="147"/>
      <c r="U26" s="147">
        <f t="shared" si="0"/>
        <v>2</v>
      </c>
      <c r="V26" s="161" t="s">
        <v>257</v>
      </c>
    </row>
    <row r="27" spans="1:22" ht="15">
      <c r="A27" s="503" t="s">
        <v>261</v>
      </c>
      <c r="B27" s="186" t="s">
        <v>248</v>
      </c>
      <c r="C27" s="145"/>
      <c r="D27" s="147"/>
      <c r="E27" s="145"/>
      <c r="F27" s="146"/>
      <c r="G27" s="155"/>
      <c r="H27" s="166"/>
      <c r="I27" s="145"/>
      <c r="J27" s="146"/>
      <c r="K27" s="151" t="s">
        <v>65</v>
      </c>
      <c r="L27" s="157">
        <v>2</v>
      </c>
      <c r="M27" s="145"/>
      <c r="N27" s="146"/>
      <c r="O27" s="145"/>
      <c r="P27" s="147"/>
      <c r="Q27" s="145"/>
      <c r="R27" s="147"/>
      <c r="S27" s="145"/>
      <c r="T27" s="147"/>
      <c r="U27" s="147">
        <f t="shared" si="0"/>
        <v>2</v>
      </c>
      <c r="V27" s="161" t="s">
        <v>257</v>
      </c>
    </row>
    <row r="28" spans="1:22" ht="15">
      <c r="A28" s="160" t="s">
        <v>44</v>
      </c>
      <c r="B28" s="186" t="s">
        <v>207</v>
      </c>
      <c r="C28" s="162"/>
      <c r="D28" s="163"/>
      <c r="E28" s="143" t="s">
        <v>69</v>
      </c>
      <c r="F28" s="159">
        <v>1</v>
      </c>
      <c r="G28" s="162"/>
      <c r="H28" s="165"/>
      <c r="I28" s="145"/>
      <c r="J28" s="147"/>
      <c r="K28" s="162"/>
      <c r="L28" s="165"/>
      <c r="M28" s="145"/>
      <c r="N28" s="146"/>
      <c r="O28" s="152"/>
      <c r="P28" s="164"/>
      <c r="Q28" s="152"/>
      <c r="R28" s="164"/>
      <c r="S28" s="152"/>
      <c r="T28" s="164"/>
      <c r="U28" s="147">
        <f t="shared" si="0"/>
        <v>1</v>
      </c>
      <c r="V28" s="161" t="s">
        <v>258</v>
      </c>
    </row>
    <row r="29" spans="1:22" ht="15">
      <c r="A29" s="160" t="s">
        <v>44</v>
      </c>
      <c r="B29" s="186" t="s">
        <v>70</v>
      </c>
      <c r="C29" s="152"/>
      <c r="D29" s="164"/>
      <c r="E29" s="141"/>
      <c r="F29" s="142"/>
      <c r="G29" s="155"/>
      <c r="H29" s="147"/>
      <c r="I29" s="152"/>
      <c r="J29" s="164"/>
      <c r="K29" s="155"/>
      <c r="L29" s="166"/>
      <c r="M29" s="152"/>
      <c r="N29" s="164"/>
      <c r="O29" s="152"/>
      <c r="P29" s="164"/>
      <c r="Q29" s="152"/>
      <c r="R29" s="164"/>
      <c r="S29" s="152"/>
      <c r="T29" s="164"/>
      <c r="U29" s="147">
        <f t="shared" si="0"/>
        <v>0</v>
      </c>
      <c r="V29" s="161"/>
    </row>
    <row r="30" spans="1:22" ht="15">
      <c r="A30" s="160" t="s">
        <v>44</v>
      </c>
      <c r="B30" s="186" t="s">
        <v>27</v>
      </c>
      <c r="C30" s="162"/>
      <c r="D30" s="163"/>
      <c r="E30" s="171"/>
      <c r="F30" s="175"/>
      <c r="G30" s="154"/>
      <c r="H30" s="175"/>
      <c r="I30" s="145"/>
      <c r="J30" s="147"/>
      <c r="K30" s="155"/>
      <c r="L30" s="166"/>
      <c r="M30" s="145"/>
      <c r="N30" s="147"/>
      <c r="O30" s="155"/>
      <c r="P30" s="166"/>
      <c r="Q30" s="155"/>
      <c r="R30" s="156"/>
      <c r="S30" s="155"/>
      <c r="T30" s="166"/>
      <c r="U30" s="147">
        <f t="shared" si="0"/>
        <v>0</v>
      </c>
      <c r="V30" s="161"/>
    </row>
    <row r="31" spans="1:22" ht="15">
      <c r="A31" s="173" t="s">
        <v>71</v>
      </c>
      <c r="B31" s="167" t="s">
        <v>80</v>
      </c>
      <c r="C31" s="155"/>
      <c r="D31" s="156"/>
      <c r="E31" s="152"/>
      <c r="F31" s="153"/>
      <c r="G31" s="168"/>
      <c r="H31" s="142"/>
      <c r="I31" s="145"/>
      <c r="J31" s="147"/>
      <c r="K31" s="155"/>
      <c r="L31" s="156"/>
      <c r="M31" s="145"/>
      <c r="N31" s="147"/>
      <c r="O31" s="155"/>
      <c r="P31" s="166"/>
      <c r="Q31" s="155"/>
      <c r="R31" s="156"/>
      <c r="S31" s="145"/>
      <c r="T31" s="147"/>
      <c r="U31" s="147">
        <f t="shared" si="0"/>
        <v>0</v>
      </c>
      <c r="V31" s="161"/>
    </row>
    <row r="34" spans="2:22" ht="15">
      <c r="B34" s="167" t="s">
        <v>73</v>
      </c>
      <c r="C34" s="145"/>
      <c r="D34" s="164"/>
      <c r="E34" s="145"/>
      <c r="F34" s="164"/>
      <c r="G34" s="148" t="s">
        <v>62</v>
      </c>
      <c r="H34" s="243">
        <v>3</v>
      </c>
      <c r="I34" s="145"/>
      <c r="J34" s="164"/>
      <c r="K34" s="235" t="s">
        <v>63</v>
      </c>
      <c r="L34" s="371">
        <v>10</v>
      </c>
      <c r="M34" s="141"/>
      <c r="N34" s="142"/>
      <c r="O34" s="152"/>
      <c r="P34" s="164"/>
      <c r="Q34" s="145"/>
      <c r="R34" s="147"/>
      <c r="S34" s="152"/>
      <c r="T34" s="164"/>
      <c r="U34" s="147">
        <f aca="true" t="shared" si="1" ref="U34:U39">D34+F34+H34+J34+L34+R34+T34+N34+P34</f>
        <v>13</v>
      </c>
      <c r="V34" s="150" t="s">
        <v>217</v>
      </c>
    </row>
    <row r="35" spans="2:22" ht="15">
      <c r="B35" s="167" t="s">
        <v>74</v>
      </c>
      <c r="C35" s="162"/>
      <c r="D35" s="165"/>
      <c r="E35" s="158" t="s">
        <v>67</v>
      </c>
      <c r="F35" s="144">
        <v>6</v>
      </c>
      <c r="G35" s="241" t="s">
        <v>61</v>
      </c>
      <c r="H35" s="244">
        <v>4</v>
      </c>
      <c r="I35" s="152"/>
      <c r="J35" s="153"/>
      <c r="K35" s="155"/>
      <c r="L35" s="156"/>
      <c r="M35" s="145"/>
      <c r="N35" s="147"/>
      <c r="O35" s="152"/>
      <c r="P35" s="164"/>
      <c r="Q35" s="152"/>
      <c r="R35" s="164"/>
      <c r="S35" s="145"/>
      <c r="T35" s="147"/>
      <c r="U35" s="147">
        <f t="shared" si="1"/>
        <v>10</v>
      </c>
      <c r="V35" s="246">
        <v>1</v>
      </c>
    </row>
    <row r="36" spans="2:22" ht="15">
      <c r="B36" s="167" t="s">
        <v>80</v>
      </c>
      <c r="C36" s="155"/>
      <c r="D36" s="166"/>
      <c r="E36" s="162"/>
      <c r="F36" s="165"/>
      <c r="G36" s="141"/>
      <c r="H36" s="176"/>
      <c r="I36" s="155"/>
      <c r="J36" s="156"/>
      <c r="K36" s="155"/>
      <c r="L36" s="156"/>
      <c r="M36" s="145"/>
      <c r="N36" s="147"/>
      <c r="O36" s="145"/>
      <c r="P36" s="147"/>
      <c r="Q36" s="145"/>
      <c r="R36" s="147"/>
      <c r="S36" s="145"/>
      <c r="T36" s="147"/>
      <c r="U36" s="147">
        <f t="shared" si="1"/>
        <v>0</v>
      </c>
      <c r="V36" s="213"/>
    </row>
    <row r="37" spans="2:22" ht="15">
      <c r="B37" s="167" t="s">
        <v>86</v>
      </c>
      <c r="C37" s="154"/>
      <c r="D37" s="170"/>
      <c r="E37" s="152"/>
      <c r="F37" s="164"/>
      <c r="G37" s="155"/>
      <c r="H37" s="166"/>
      <c r="I37" s="145"/>
      <c r="J37" s="147"/>
      <c r="K37" s="155"/>
      <c r="L37" s="156"/>
      <c r="M37" s="145"/>
      <c r="N37" s="147"/>
      <c r="O37" s="145"/>
      <c r="P37" s="147"/>
      <c r="Q37" s="145"/>
      <c r="R37" s="147"/>
      <c r="S37" s="145"/>
      <c r="T37" s="147"/>
      <c r="U37" s="147">
        <f t="shared" si="1"/>
        <v>0</v>
      </c>
      <c r="V37" s="213"/>
    </row>
    <row r="38" spans="2:22" ht="15">
      <c r="B38" s="167" t="s">
        <v>88</v>
      </c>
      <c r="C38" s="155"/>
      <c r="D38" s="156"/>
      <c r="E38" s="145"/>
      <c r="F38" s="147"/>
      <c r="G38" s="155"/>
      <c r="H38" s="147"/>
      <c r="I38" s="171"/>
      <c r="J38" s="175"/>
      <c r="K38" s="155"/>
      <c r="L38" s="166"/>
      <c r="M38" s="145"/>
      <c r="N38" s="211"/>
      <c r="O38" s="152"/>
      <c r="P38" s="164"/>
      <c r="Q38" s="145"/>
      <c r="R38" s="147"/>
      <c r="S38" s="145"/>
      <c r="T38" s="147"/>
      <c r="U38" s="147">
        <f t="shared" si="1"/>
        <v>0</v>
      </c>
      <c r="V38" s="213"/>
    </row>
    <row r="39" spans="2:22" ht="15">
      <c r="B39" s="167" t="s">
        <v>89</v>
      </c>
      <c r="C39" s="155"/>
      <c r="D39" s="156"/>
      <c r="E39" s="151" t="s">
        <v>65</v>
      </c>
      <c r="F39" s="236">
        <v>2</v>
      </c>
      <c r="G39" s="155"/>
      <c r="H39" s="147"/>
      <c r="I39" s="171"/>
      <c r="J39" s="175"/>
      <c r="K39" s="155"/>
      <c r="L39" s="166"/>
      <c r="M39" s="145"/>
      <c r="N39" s="147"/>
      <c r="O39" s="155"/>
      <c r="P39" s="166"/>
      <c r="Q39" s="145"/>
      <c r="R39" s="147"/>
      <c r="S39" s="145"/>
      <c r="T39" s="147"/>
      <c r="U39" s="147">
        <f t="shared" si="1"/>
        <v>2</v>
      </c>
      <c r="V39" s="246">
        <v>3</v>
      </c>
    </row>
    <row r="41" spans="1:22" ht="12.75">
      <c r="A41" s="132"/>
      <c r="C41" s="132"/>
      <c r="D41" s="132"/>
      <c r="E41" s="132"/>
      <c r="F41" s="132"/>
      <c r="G41" s="132"/>
      <c r="H41" s="132"/>
      <c r="I41" s="132"/>
      <c r="J41" s="132"/>
      <c r="K41" s="132"/>
      <c r="L41" s="132"/>
      <c r="M41" s="132"/>
      <c r="N41" s="132"/>
      <c r="O41" s="132"/>
      <c r="P41" s="132"/>
      <c r="Q41" s="132"/>
      <c r="R41" s="132"/>
      <c r="S41" s="132"/>
      <c r="T41" s="132"/>
      <c r="U41" s="132"/>
      <c r="V41" s="132"/>
    </row>
    <row r="42" spans="1:22" ht="12.75">
      <c r="A42" s="132"/>
      <c r="C42" s="132"/>
      <c r="D42" s="132"/>
      <c r="E42" s="132"/>
      <c r="F42" s="132"/>
      <c r="G42" s="132"/>
      <c r="H42" s="132"/>
      <c r="I42" s="132"/>
      <c r="J42" s="132"/>
      <c r="K42" s="132"/>
      <c r="L42" s="132"/>
      <c r="M42" s="132"/>
      <c r="N42" s="132"/>
      <c r="O42" s="132"/>
      <c r="P42" s="132"/>
      <c r="Q42" s="132"/>
      <c r="R42" s="132"/>
      <c r="S42" s="132"/>
      <c r="T42" s="132"/>
      <c r="U42" s="132"/>
      <c r="V42" s="132"/>
    </row>
  </sheetData>
  <sheetProtection/>
  <protectedRanges>
    <protectedRange sqref="B8 B4" name="Diapazons1_19"/>
    <protectedRange sqref="A4:A5" name="Diapazons1_2_3"/>
    <protectedRange sqref="B9 B5" name="Diapazons1_9"/>
    <protectedRange sqref="A31 A28:A29 A6:A26" name="Diapazons1_6_2_1"/>
    <protectedRange sqref="B10:B11 B6:B7" name="Diapazons1_3"/>
    <protectedRange sqref="B12:B18 B34:B35" name="Diapazons1_6"/>
    <protectedRange sqref="B19 B24 B36:B37" name="Diapazons1"/>
    <protectedRange sqref="B28" name="Diapazons1_2"/>
    <protectedRange sqref="B29 B38:B39" name="Diapazons1_5"/>
    <protectedRange sqref="B30:B31" name="Diapazons1_7"/>
    <protectedRange sqref="B25:B26" name="Diapazons1_10"/>
    <protectedRange sqref="B21:B23" name="Diapazons1_4"/>
    <protectedRange sqref="B27" name="Diapazons1_11"/>
    <protectedRange sqref="B20" name="Diapazons1_12"/>
    <protectedRange sqref="A27" name="Diapazons1_1"/>
  </protectedRanges>
  <mergeCells count="11">
    <mergeCell ref="Q3:R3"/>
    <mergeCell ref="S3:T3"/>
    <mergeCell ref="B1:V1"/>
    <mergeCell ref="G2:M2"/>
    <mergeCell ref="C3:D3"/>
    <mergeCell ref="E3:F3"/>
    <mergeCell ref="G3:H3"/>
    <mergeCell ref="I3:J3"/>
    <mergeCell ref="K3:L3"/>
    <mergeCell ref="M3:N3"/>
    <mergeCell ref="O3:P3"/>
  </mergeCells>
  <printOptions/>
  <pageMargins left="0.7086614173228347" right="0.7086614173228347" top="0" bottom="0"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11"/>
  </sheetPr>
  <dimension ref="A1:IV29"/>
  <sheetViews>
    <sheetView tabSelected="1" zoomScalePageLayoutView="0" workbookViewId="0" topLeftCell="A4">
      <selection activeCell="C14" sqref="C14"/>
    </sheetView>
  </sheetViews>
  <sheetFormatPr defaultColWidth="9.140625" defaultRowHeight="12.75"/>
  <cols>
    <col min="1" max="1" width="3.8515625" style="374" customWidth="1"/>
    <col min="2" max="2" width="19.8515625" style="374" customWidth="1"/>
    <col min="3" max="3" width="12.8515625" style="374" customWidth="1"/>
    <col min="4" max="4" width="5.7109375" style="374" customWidth="1"/>
    <col min="5" max="7" width="5.28125" style="374" customWidth="1"/>
    <col min="8" max="8" width="6.57421875" style="374" customWidth="1"/>
    <col min="9" max="9" width="5.28125" style="374" customWidth="1"/>
    <col min="10" max="12" width="3.7109375" style="374" customWidth="1"/>
    <col min="13" max="15" width="5.7109375" style="374" customWidth="1"/>
    <col min="16" max="37" width="3.7109375" style="374" customWidth="1"/>
    <col min="38" max="38" width="2.7109375" style="502" customWidth="1"/>
    <col min="39" max="39" width="5.8515625" style="502" hidden="1" customWidth="1"/>
    <col min="40" max="40" width="2.7109375" style="502" customWidth="1"/>
    <col min="41" max="51" width="4.7109375" style="374" customWidth="1"/>
    <col min="52" max="52" width="2.7109375" style="374" customWidth="1"/>
    <col min="53" max="63" width="4.7109375" style="374" customWidth="1"/>
    <col min="64" max="64" width="6.7109375" style="374" customWidth="1"/>
    <col min="65" max="67" width="7.7109375" style="374" customWidth="1"/>
    <col min="68" max="16384" width="9.140625" style="374" customWidth="1"/>
  </cols>
  <sheetData>
    <row r="1" spans="1:68" ht="18.75" customHeight="1">
      <c r="A1" s="540" t="s">
        <v>259</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I1" s="375"/>
      <c r="AJ1" s="375"/>
      <c r="AK1" s="375"/>
      <c r="AL1" s="376"/>
      <c r="AM1" s="376"/>
      <c r="AN1" s="376"/>
      <c r="AO1" s="541" t="s">
        <v>0</v>
      </c>
      <c r="AP1" s="542"/>
      <c r="AQ1" s="377">
        <f>SUM(MAX(L5:L20)*2)</f>
        <v>18</v>
      </c>
      <c r="AR1" s="541" t="s">
        <v>1</v>
      </c>
      <c r="AS1" s="542"/>
      <c r="AT1" s="542"/>
      <c r="AU1" s="378">
        <f>SUM(AQ1/100*65)</f>
        <v>11.7</v>
      </c>
      <c r="AV1" s="543" t="s">
        <v>2</v>
      </c>
      <c r="AW1" s="544"/>
      <c r="AX1" s="379">
        <f>MAX(L5:L20)</f>
        <v>9</v>
      </c>
      <c r="AY1" s="380"/>
      <c r="AZ1" s="375"/>
      <c r="BA1" s="375"/>
      <c r="BB1" s="375"/>
      <c r="BC1" s="380"/>
      <c r="BD1" s="380"/>
      <c r="BE1" s="380"/>
      <c r="BF1" s="380"/>
      <c r="BG1" s="380"/>
      <c r="BH1" s="380"/>
      <c r="BI1" s="380"/>
      <c r="BJ1" s="380"/>
      <c r="BK1" s="380"/>
      <c r="BL1" s="380"/>
      <c r="BM1" s="380"/>
      <c r="BN1" s="380"/>
      <c r="BO1" s="380"/>
      <c r="BP1" s="381"/>
    </row>
    <row r="2" spans="1:68" ht="38.25" customHeight="1">
      <c r="A2" s="540"/>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382"/>
      <c r="AI2" s="382"/>
      <c r="AJ2" s="382"/>
      <c r="AK2" s="382"/>
      <c r="AL2" s="383"/>
      <c r="AM2" s="383"/>
      <c r="AN2" s="383"/>
      <c r="AO2" s="380"/>
      <c r="AP2" s="380"/>
      <c r="AQ2" s="380"/>
      <c r="AR2" s="380"/>
      <c r="AS2" s="380"/>
      <c r="AT2" s="380"/>
      <c r="AU2" s="380"/>
      <c r="AV2" s="380"/>
      <c r="AW2" s="380"/>
      <c r="AX2" s="380"/>
      <c r="AY2" s="380"/>
      <c r="AZ2" s="375"/>
      <c r="BA2" s="375"/>
      <c r="BB2" s="375"/>
      <c r="BC2" s="380"/>
      <c r="BD2" s="380"/>
      <c r="BE2" s="380"/>
      <c r="BF2" s="380"/>
      <c r="BG2" s="380"/>
      <c r="BH2" s="380"/>
      <c r="BI2" s="380"/>
      <c r="BJ2" s="380"/>
      <c r="BK2" s="380"/>
      <c r="BL2" s="380"/>
      <c r="BM2" s="380"/>
      <c r="BN2" s="380"/>
      <c r="BO2" s="380"/>
      <c r="BP2" s="381"/>
    </row>
    <row r="3" spans="1:68" ht="18.75" customHeight="1">
      <c r="A3" s="545" t="s">
        <v>245</v>
      </c>
      <c r="B3" s="545"/>
      <c r="C3" s="384"/>
      <c r="D3" s="546" t="s">
        <v>4</v>
      </c>
      <c r="E3" s="546"/>
      <c r="F3" s="546"/>
      <c r="G3" s="546"/>
      <c r="H3" s="385">
        <f>IF(A23&lt;12,0)+IF(A23=12,0.82)+IF(A23=13,0.83)+IF(A23=14,0.84)+IF(A23=15,0.85)+IF(A23=16,0.86)+IF(A23=17,0.87)+IF(A23=18,0.88)+IF(A23=19,0.89)+IF(A23=20,0.9)+IF(A23=21,0.91)+IF(A23=22,0.92)+IF(A23=23,0.93)+IF(A23=24,0.94)+IF(A23=25,0.95)+IF(A23=26,0.96)+IF(A23=27,0.97)+IF(A23=28,0.98)+IF(A23=29,0.99)+IF(A23=30,1)</f>
        <v>0.86</v>
      </c>
      <c r="I3" s="384"/>
      <c r="J3" s="384"/>
      <c r="K3" s="384"/>
      <c r="L3" s="384"/>
      <c r="M3" s="546" t="s">
        <v>5</v>
      </c>
      <c r="N3" s="546"/>
      <c r="O3" s="546"/>
      <c r="P3" s="546"/>
      <c r="Q3" s="547"/>
      <c r="R3" s="547"/>
      <c r="S3" s="547"/>
      <c r="T3" s="547"/>
      <c r="U3" s="547"/>
      <c r="V3" s="547"/>
      <c r="W3" s="547"/>
      <c r="X3" s="547"/>
      <c r="Y3" s="547"/>
      <c r="Z3" s="547"/>
      <c r="AA3" s="547"/>
      <c r="AB3" s="547"/>
      <c r="AC3" s="547"/>
      <c r="AD3" s="547"/>
      <c r="AE3" s="547"/>
      <c r="AF3" s="547"/>
      <c r="AG3" s="547"/>
      <c r="AH3" s="547"/>
      <c r="AI3" s="547"/>
      <c r="AJ3" s="547"/>
      <c r="AK3" s="547"/>
      <c r="AL3" s="386"/>
      <c r="AM3" s="386"/>
      <c r="AN3" s="386"/>
      <c r="AO3" s="548" t="s">
        <v>6</v>
      </c>
      <c r="AP3" s="548"/>
      <c r="AQ3" s="548"/>
      <c r="AR3" s="548"/>
      <c r="AS3" s="548"/>
      <c r="AT3" s="548"/>
      <c r="AU3" s="548"/>
      <c r="AV3" s="548"/>
      <c r="AW3" s="548"/>
      <c r="AX3" s="548"/>
      <c r="AY3" s="548"/>
      <c r="AZ3" s="375"/>
      <c r="BA3" s="548" t="s">
        <v>7</v>
      </c>
      <c r="BB3" s="548"/>
      <c r="BC3" s="548"/>
      <c r="BD3" s="548"/>
      <c r="BE3" s="548"/>
      <c r="BF3" s="548"/>
      <c r="BG3" s="548"/>
      <c r="BH3" s="548"/>
      <c r="BI3" s="548"/>
      <c r="BJ3" s="548"/>
      <c r="BK3" s="548"/>
      <c r="BL3" s="548"/>
      <c r="BM3" s="548"/>
      <c r="BN3" s="548"/>
      <c r="BO3" s="548"/>
      <c r="BP3" s="381"/>
    </row>
    <row r="4" spans="1:68" ht="24">
      <c r="A4" s="387" t="s">
        <v>8</v>
      </c>
      <c r="B4" s="388" t="s">
        <v>9</v>
      </c>
      <c r="C4" s="389" t="s">
        <v>10</v>
      </c>
      <c r="D4" s="390" t="s">
        <v>11</v>
      </c>
      <c r="E4" s="391" t="s">
        <v>12</v>
      </c>
      <c r="F4" s="392" t="s">
        <v>13</v>
      </c>
      <c r="G4" s="392" t="s">
        <v>14</v>
      </c>
      <c r="H4" s="392" t="s">
        <v>15</v>
      </c>
      <c r="I4" s="392" t="s">
        <v>16</v>
      </c>
      <c r="J4" s="392" t="s">
        <v>17</v>
      </c>
      <c r="K4" s="392" t="s">
        <v>18</v>
      </c>
      <c r="L4" s="392" t="s">
        <v>19</v>
      </c>
      <c r="M4" s="392" t="s">
        <v>20</v>
      </c>
      <c r="N4" s="392" t="s">
        <v>21</v>
      </c>
      <c r="O4" s="393" t="s">
        <v>22</v>
      </c>
      <c r="P4" s="549">
        <v>1</v>
      </c>
      <c r="Q4" s="550"/>
      <c r="R4" s="551">
        <v>2</v>
      </c>
      <c r="S4" s="552"/>
      <c r="T4" s="552">
        <v>3</v>
      </c>
      <c r="U4" s="552"/>
      <c r="V4" s="552">
        <v>4</v>
      </c>
      <c r="W4" s="552"/>
      <c r="X4" s="552">
        <v>5</v>
      </c>
      <c r="Y4" s="552"/>
      <c r="Z4" s="552">
        <v>6</v>
      </c>
      <c r="AA4" s="552"/>
      <c r="AB4" s="552">
        <v>7</v>
      </c>
      <c r="AC4" s="552"/>
      <c r="AD4" s="552">
        <v>8</v>
      </c>
      <c r="AE4" s="552"/>
      <c r="AF4" s="552">
        <v>9</v>
      </c>
      <c r="AG4" s="552"/>
      <c r="AH4" s="553">
        <v>10</v>
      </c>
      <c r="AI4" s="551"/>
      <c r="AJ4" s="553">
        <v>11</v>
      </c>
      <c r="AK4" s="551"/>
      <c r="AL4" s="394"/>
      <c r="AM4" s="394"/>
      <c r="AN4" s="394"/>
      <c r="AO4" s="395">
        <v>1</v>
      </c>
      <c r="AP4" s="395">
        <v>2</v>
      </c>
      <c r="AQ4" s="395">
        <v>3</v>
      </c>
      <c r="AR4" s="395">
        <v>4</v>
      </c>
      <c r="AS4" s="395">
        <v>5</v>
      </c>
      <c r="AT4" s="395">
        <v>6</v>
      </c>
      <c r="AU4" s="395">
        <v>7</v>
      </c>
      <c r="AV4" s="395">
        <v>8</v>
      </c>
      <c r="AW4" s="395">
        <v>9</v>
      </c>
      <c r="AX4" s="395">
        <v>10</v>
      </c>
      <c r="AY4" s="395">
        <v>11</v>
      </c>
      <c r="AZ4" s="396"/>
      <c r="BA4" s="395">
        <v>1</v>
      </c>
      <c r="BB4" s="395">
        <v>2</v>
      </c>
      <c r="BC4" s="395">
        <v>3</v>
      </c>
      <c r="BD4" s="395">
        <v>4</v>
      </c>
      <c r="BE4" s="395">
        <v>5</v>
      </c>
      <c r="BF4" s="395">
        <v>6</v>
      </c>
      <c r="BG4" s="395">
        <v>7</v>
      </c>
      <c r="BH4" s="395">
        <v>8</v>
      </c>
      <c r="BI4" s="395">
        <v>9</v>
      </c>
      <c r="BJ4" s="395">
        <v>10</v>
      </c>
      <c r="BK4" s="395">
        <v>11</v>
      </c>
      <c r="BL4" s="395" t="s">
        <v>23</v>
      </c>
      <c r="BM4" s="397" t="s">
        <v>24</v>
      </c>
      <c r="BN4" s="397" t="s">
        <v>25</v>
      </c>
      <c r="BO4" s="398" t="s">
        <v>26</v>
      </c>
      <c r="BP4" s="381"/>
    </row>
    <row r="5" spans="1:68" ht="15">
      <c r="A5" s="399">
        <v>1</v>
      </c>
      <c r="B5" s="400" t="s">
        <v>74</v>
      </c>
      <c r="C5" s="58" t="s">
        <v>48</v>
      </c>
      <c r="D5" s="401"/>
      <c r="E5" s="402">
        <f>IF(G5=0,0,IF(G5+F5&lt;1000,1000,G5+F5))</f>
        <v>1000</v>
      </c>
      <c r="F5" s="403">
        <f aca="true" t="shared" si="0" ref="F5:F20">IF(L5=0,0,IF(G5+(IF(I5&gt;-150,(IF(I5&gt;=150,IF(K5&gt;=$AU$1,0,SUM(IF(MAX(P5:AK5)=99,K5-2,K5)-L5*2*(15+50)%)*10),SUM(IF(MAX(P5:AK5)=99,K5-2,K5)-L5*2*(I5/10+50)%)*10)),(IF(I5&lt;-150,IF((IF(MAX(P5:AK5)=99,K5-2,K5)-L5*2*(I5/10+50)%)*10&lt;1,0,(IF(MAX(P5:AK5)=99,K5-2,K5)-L5*2*(I5/10+50)%)*10)))))&lt;1000,0,(IF(I5&gt;-150,(IF(I5&gt;150,IF(K5&gt;=$AU$1,0,SUM(IF(MAX(P5:AK5)=99,K5-2,K5)-L5*2*(15+50)%)*10),SUM(IF(MAX(P5:AK5)=99,K5-2,K5)-L5*2*(I5/10+50)%)*10)),(IF(I5&lt;-150,IF((IF(MAX(P5:AK5)=99,K5-2,K5)-L5*2*(I5/10+50)%)*10&lt;1,0,(IF(MAX(P5:AK5)=99,K5-2,K5)-L5*2*(I5/10+50)%)*10)))))))</f>
        <v>0</v>
      </c>
      <c r="G5" s="404">
        <v>1000</v>
      </c>
      <c r="H5" s="405">
        <f aca="true" t="shared" si="1" ref="H5:H20">IF(J5=0,0,(IF(IF($A$23&gt;=30,(SUM(31-J5)*$H$3),(SUM(30-J5)*$H$3))&lt;0,0,IF($A$23&gt;=30,(SUM(31-J5)*$H$3),(SUM(30-J5)*$H$3)))))</f>
        <v>15.48</v>
      </c>
      <c r="I5" s="406">
        <f>IF(M5=0,0,G5-M5)</f>
        <v>0</v>
      </c>
      <c r="J5" s="407">
        <v>12</v>
      </c>
      <c r="K5" s="408">
        <v>8</v>
      </c>
      <c r="L5" s="409">
        <v>9</v>
      </c>
      <c r="M5" s="410">
        <f aca="true" t="shared" si="2" ref="M5:M20">IF(L5=0,0,SUM(AO5:AY5)/L5)</f>
        <v>1000</v>
      </c>
      <c r="N5" s="406">
        <f aca="true" t="shared" si="3" ref="N5:N20">BL5</f>
        <v>73</v>
      </c>
      <c r="O5" s="411">
        <f aca="true" t="shared" si="4" ref="O5:O20">BO5</f>
        <v>71</v>
      </c>
      <c r="P5" s="412">
        <v>9</v>
      </c>
      <c r="Q5" s="413">
        <v>1</v>
      </c>
      <c r="R5" s="414">
        <v>13</v>
      </c>
      <c r="S5" s="413">
        <v>1</v>
      </c>
      <c r="T5" s="415">
        <v>5</v>
      </c>
      <c r="U5" s="416">
        <v>0</v>
      </c>
      <c r="V5" s="417">
        <v>16</v>
      </c>
      <c r="W5" s="416">
        <v>1</v>
      </c>
      <c r="X5" s="415">
        <v>10</v>
      </c>
      <c r="Y5" s="416">
        <v>0</v>
      </c>
      <c r="Z5" s="415">
        <v>12</v>
      </c>
      <c r="AA5" s="416">
        <v>0</v>
      </c>
      <c r="AB5" s="415">
        <v>14</v>
      </c>
      <c r="AC5" s="418">
        <v>2</v>
      </c>
      <c r="AD5" s="419">
        <v>2</v>
      </c>
      <c r="AE5" s="420">
        <v>1</v>
      </c>
      <c r="AF5" s="417">
        <v>7</v>
      </c>
      <c r="AG5" s="418">
        <v>2</v>
      </c>
      <c r="AH5" s="417">
        <v>99</v>
      </c>
      <c r="AI5" s="416">
        <v>0</v>
      </c>
      <c r="AJ5" s="415">
        <v>99</v>
      </c>
      <c r="AK5" s="416">
        <v>0</v>
      </c>
      <c r="AL5" s="421"/>
      <c r="AM5" s="422">
        <f>SUM(Q5+S5+U5+W5+Y5+AA5+AC5+AE5+AG5+AI5+AK5)</f>
        <v>8</v>
      </c>
      <c r="AN5" s="421"/>
      <c r="AO5" s="423">
        <f aca="true" t="shared" si="5" ref="AO5:AO20">IF(B5=0,0,IF(B5="BRIVS",0,(LOOKUP(P5,$A$5:$A$21,$G$5:$G$21))))</f>
        <v>1000</v>
      </c>
      <c r="AP5" s="424">
        <f aca="true" t="shared" si="6" ref="AP5:AP20">IF(B5=0,0,IF(B5="BRIVS",0,(LOOKUP(R5,$A$5:$A$21,$G$5:$G$21))))</f>
        <v>1000</v>
      </c>
      <c r="AQ5" s="425">
        <f aca="true" t="shared" si="7" ref="AQ5:AQ20">IF(B5=0,0,IF(B5="BRIVS",0,(LOOKUP(T5,$A$5:$A$21,$G$5:$G$21))))</f>
        <v>1000</v>
      </c>
      <c r="AR5" s="424">
        <f aca="true" t="shared" si="8" ref="AR5:AR20">IF(B5=0,0,IF(B5="BRIVS",0,(LOOKUP(V5,$A$5:$A$21,$G$5:$G$21))))</f>
        <v>1000</v>
      </c>
      <c r="AS5" s="425">
        <f aca="true" t="shared" si="9" ref="AS5:AS20">IF(B5=0,0,IF(B5="BRIVS",0,(LOOKUP(X5,$A$5:$A$21,$G$5:$G$21))))</f>
        <v>1000</v>
      </c>
      <c r="AT5" s="425">
        <f aca="true" t="shared" si="10" ref="AT5:AT20">IF(B5=0,0,IF(B5="BRIVS",0,(LOOKUP(Z5,$A$5:$A$21,$G$5:$G$21))))</f>
        <v>1000</v>
      </c>
      <c r="AU5" s="425">
        <f aca="true" t="shared" si="11" ref="AU5:AU20">IF(B5=0,0,IF(B5="BRIVS",0,(LOOKUP(AB5,$A$5:$A$21,$G$5:$G$21))))</f>
        <v>1000</v>
      </c>
      <c r="AV5" s="425">
        <f aca="true" t="shared" si="12" ref="AV5:AV20">IF(B5=0,0,IF(B5="BRIVS",0,(LOOKUP(AD5,$A$5:$A$21,$G$5:$G$21))))</f>
        <v>1000</v>
      </c>
      <c r="AW5" s="424">
        <f aca="true" t="shared" si="13" ref="AW5:AW20">IF(B5=0,0,IF(B5="BRIVS",0,(LOOKUP(AF5,$A$5:$A$21,$G$5:$G$21))))</f>
        <v>1000</v>
      </c>
      <c r="AX5" s="425">
        <f aca="true" t="shared" si="14" ref="AX5:AX20">IF(B5=0,0,IF(B5="BRIVS",0,(LOOKUP(AH5,$A$5:$A$21,$G$5:$G$21))))</f>
        <v>0</v>
      </c>
      <c r="AY5" s="426">
        <f aca="true" t="shared" si="15" ref="AY5:AY20">IF(B5=0,0,IF(B5="BRIVS",0,(LOOKUP(AJ5,$A$5:$A$21,$G$5:$G$21))))</f>
        <v>0</v>
      </c>
      <c r="AZ5" s="375"/>
      <c r="BA5" s="427">
        <f aca="true" t="shared" si="16" ref="BA5:BA20">IF(P5=99,0,(LOOKUP($P5,$A$5:$A$22,$K$5:$K$22)))</f>
        <v>10</v>
      </c>
      <c r="BB5" s="428">
        <f aca="true" t="shared" si="17" ref="BB5:BB20">IF(R5=99,0,(LOOKUP($R5,$A$5:$A$22,$K$5:$K$22)))</f>
        <v>6</v>
      </c>
      <c r="BC5" s="428">
        <f aca="true" t="shared" si="18" ref="BC5:BC20">IF(T5=99,0,(LOOKUP($T5,$A$5:$A$22,$K$5:$K$22)))</f>
        <v>12</v>
      </c>
      <c r="BD5" s="429">
        <f aca="true" t="shared" si="19" ref="BD5:BD20">IF(V5=99,0,(LOOKUP($V5,$A$5:$A$22,$K$5:$K$22)))</f>
        <v>10</v>
      </c>
      <c r="BE5" s="428">
        <f aca="true" t="shared" si="20" ref="BE5:BE20">IF(X5=99,0,(LOOKUP($X5,$A$5:$A$22,$K$5:$K$22)))</f>
        <v>12</v>
      </c>
      <c r="BF5" s="428">
        <f aca="true" t="shared" si="21" ref="BF5:BF20">IF(Z5=99,0,(LOOKUP($Z5,$A$5:$A$22,$K$5:$K$22)))</f>
        <v>7</v>
      </c>
      <c r="BG5" s="428">
        <f aca="true" t="shared" si="22" ref="BG5:BG20">IF(AB5=99,0,(LOOKUP($AB5,$A$5:$A$22,$K$5:$K$22)))</f>
        <v>2</v>
      </c>
      <c r="BH5" s="428">
        <f aca="true" t="shared" si="23" ref="BH5:BH20">IF(AD5=99,0,(LOOKUP($AD5,$A$5:$A$22,$K$5:$K$22)))</f>
        <v>8</v>
      </c>
      <c r="BI5" s="428">
        <f aca="true" t="shared" si="24" ref="BI5:BI20">IF(AF5=99,0,(LOOKUP($AF5,$A$5:$A$22,$K$5:$K$22)))</f>
        <v>6</v>
      </c>
      <c r="BJ5" s="428">
        <f aca="true" t="shared" si="25" ref="BJ5:BJ20">IF(AH5=99,0,(LOOKUP($AH5,$A$5:$A$22,$K$5:$K$22)))</f>
        <v>0</v>
      </c>
      <c r="BK5" s="428">
        <f aca="true" t="shared" si="26" ref="BK5:BK20">IF(AJ5=99,0,(LOOKUP($AJ5,$A$5:$A$22,$K$5:$K$22)))</f>
        <v>0</v>
      </c>
      <c r="BL5" s="430">
        <f>SUM(BA5,BB5,BC5,BD5,BE5,BG5,BF5,BH5,BI5,BJ5,BK5)</f>
        <v>73</v>
      </c>
      <c r="BM5" s="424">
        <f>IF($AX$1&gt;7,(IF($AX$1=8,MIN(BA5:BH5),IF($AX$1=9,MIN(BA5:BI5),IF($AX$1=10,MIN(BA5:BJ5),IF($AX$1=11,MIN(BA5:BK5)))))),(IF($AX$1=4,MIN(BA5:BD5),IF($AX$1=5,MIN(BA5:BE5),IF($AX$1=6,MIN(BA5:BF5),IF($AX$1=7,MIN(BA5:BG5)))))))</f>
        <v>2</v>
      </c>
      <c r="BN5" s="424">
        <f>IF($AX$1&gt;7,(IF($AX$1=8,MAX(BA5:BH5),IF($AX$1=9,MAX(BA5:BI5),IF($AX$1=10,MAX(BA5:BJ5),IF($AX$1=11,MAX(BA5:BK5)))))),(IF($AX$1=4,MAX(BA5:BD5),IF($AX$1=5,MAX(BA5:BE5),IF($AX$1=6,MAX(BA5:BF5),IF($AX$1=7,MAX(BA5:BG5)))))))</f>
        <v>12</v>
      </c>
      <c r="BO5" s="431">
        <f>SUM($BL5-$BM5)</f>
        <v>71</v>
      </c>
      <c r="BP5" s="381"/>
    </row>
    <row r="6" spans="1:68" ht="15">
      <c r="A6" s="432">
        <v>2</v>
      </c>
      <c r="B6" s="433" t="s">
        <v>85</v>
      </c>
      <c r="C6" s="240" t="s">
        <v>84</v>
      </c>
      <c r="D6" s="434"/>
      <c r="E6" s="435">
        <f>IF(G6=0,0,IF(G6+F6&lt;1000,1000,G6+F6))</f>
        <v>1000</v>
      </c>
      <c r="F6" s="436">
        <f t="shared" si="0"/>
        <v>0</v>
      </c>
      <c r="G6" s="437">
        <v>1000</v>
      </c>
      <c r="H6" s="438">
        <f t="shared" si="1"/>
        <v>17.2</v>
      </c>
      <c r="I6" s="439">
        <f>IF(M6=0,0,G6-M6)</f>
        <v>0</v>
      </c>
      <c r="J6" s="440">
        <v>10</v>
      </c>
      <c r="K6" s="441">
        <v>8</v>
      </c>
      <c r="L6" s="442">
        <v>9</v>
      </c>
      <c r="M6" s="443">
        <f t="shared" si="2"/>
        <v>1000</v>
      </c>
      <c r="N6" s="439">
        <f t="shared" si="3"/>
        <v>75</v>
      </c>
      <c r="O6" s="444">
        <f t="shared" si="4"/>
        <v>73</v>
      </c>
      <c r="P6" s="445">
        <v>10</v>
      </c>
      <c r="Q6" s="446">
        <v>2</v>
      </c>
      <c r="R6" s="447">
        <v>12</v>
      </c>
      <c r="S6" s="448">
        <v>1</v>
      </c>
      <c r="T6" s="449">
        <v>3</v>
      </c>
      <c r="U6" s="450">
        <v>0</v>
      </c>
      <c r="V6" s="447">
        <v>9</v>
      </c>
      <c r="W6" s="450">
        <v>0</v>
      </c>
      <c r="X6" s="449">
        <v>16</v>
      </c>
      <c r="Y6" s="450">
        <v>0</v>
      </c>
      <c r="Z6" s="449">
        <v>14</v>
      </c>
      <c r="AA6" s="450">
        <v>2</v>
      </c>
      <c r="AB6" s="449">
        <v>11</v>
      </c>
      <c r="AC6" s="448">
        <v>0</v>
      </c>
      <c r="AD6" s="445">
        <v>1</v>
      </c>
      <c r="AE6" s="446">
        <v>1</v>
      </c>
      <c r="AF6" s="451">
        <v>13</v>
      </c>
      <c r="AG6" s="448">
        <v>2</v>
      </c>
      <c r="AH6" s="447">
        <v>99</v>
      </c>
      <c r="AI6" s="450">
        <v>0</v>
      </c>
      <c r="AJ6" s="447">
        <v>99</v>
      </c>
      <c r="AK6" s="450">
        <v>0</v>
      </c>
      <c r="AL6" s="421"/>
      <c r="AM6" s="422">
        <f aca="true" t="shared" si="27" ref="AM6:AM20">SUM(Q6+S6+U6+W6+Y6+AA6+AC6+AE6+AG6+AI6+AK6)</f>
        <v>8</v>
      </c>
      <c r="AN6" s="421"/>
      <c r="AO6" s="452">
        <f t="shared" si="5"/>
        <v>1000</v>
      </c>
      <c r="AP6" s="453">
        <f t="shared" si="6"/>
        <v>1000</v>
      </c>
      <c r="AQ6" s="454">
        <f t="shared" si="7"/>
        <v>1000</v>
      </c>
      <c r="AR6" s="453">
        <f t="shared" si="8"/>
        <v>1000</v>
      </c>
      <c r="AS6" s="454">
        <f t="shared" si="9"/>
        <v>1000</v>
      </c>
      <c r="AT6" s="454">
        <f t="shared" si="10"/>
        <v>1000</v>
      </c>
      <c r="AU6" s="454">
        <f t="shared" si="11"/>
        <v>1000</v>
      </c>
      <c r="AV6" s="454">
        <f t="shared" si="12"/>
        <v>1000</v>
      </c>
      <c r="AW6" s="453">
        <f t="shared" si="13"/>
        <v>1000</v>
      </c>
      <c r="AX6" s="454">
        <f t="shared" si="14"/>
        <v>0</v>
      </c>
      <c r="AY6" s="455">
        <f t="shared" si="15"/>
        <v>0</v>
      </c>
      <c r="AZ6" s="375"/>
      <c r="BA6" s="456">
        <f t="shared" si="16"/>
        <v>12</v>
      </c>
      <c r="BB6" s="457">
        <f t="shared" si="17"/>
        <v>7</v>
      </c>
      <c r="BC6" s="457">
        <f t="shared" si="18"/>
        <v>12</v>
      </c>
      <c r="BD6" s="458">
        <f t="shared" si="19"/>
        <v>10</v>
      </c>
      <c r="BE6" s="457">
        <f t="shared" si="20"/>
        <v>10</v>
      </c>
      <c r="BF6" s="457">
        <f t="shared" si="21"/>
        <v>2</v>
      </c>
      <c r="BG6" s="457">
        <f t="shared" si="22"/>
        <v>8</v>
      </c>
      <c r="BH6" s="457">
        <f t="shared" si="23"/>
        <v>8</v>
      </c>
      <c r="BI6" s="457">
        <f t="shared" si="24"/>
        <v>6</v>
      </c>
      <c r="BJ6" s="457">
        <f t="shared" si="25"/>
        <v>0</v>
      </c>
      <c r="BK6" s="457">
        <f t="shared" si="26"/>
        <v>0</v>
      </c>
      <c r="BL6" s="459">
        <f>SUM(BA6,BB6,BC6,BD6,BE6,BG6,BF6,BH6,BI6,BJ6,BK6)</f>
        <v>75</v>
      </c>
      <c r="BM6" s="453">
        <f>IF($AX$1&gt;7,(IF($AX$1=8,MIN(BA6:BH6),IF($AX$1=9,MIN(BA6:BI6),IF($AX$1=10,MIN(BA6:BJ6),IF($AX$1=11,MIN(BA6:BK6)))))),(IF($AX$1=4,MIN(BA6:BD6),IF($AX$1=5,MIN(BA6:BE6),IF($AX$1=6,MIN(BA6:BF6),IF($AX$1=7,MIN(BA6:BG6)))))))</f>
        <v>2</v>
      </c>
      <c r="BN6" s="453">
        <f>IF($AX$1&gt;7,(IF($AX$1=8,MAX(BA6:BH6),IF($AX$1=9,MAX(BA6:BI6),IF($AX$1=10,MAX(BA6:BJ6),IF($AX$1=11,MAX(BA6:BK6)))))),(IF($AX$1=4,MAX(BA6:BD6),IF($AX$1=5,MAX(BA6:BE6),IF($AX$1=6,MAX(BA6:BF6),IF($AX$1=7,MAX(BA6:BG6)))))))</f>
        <v>12</v>
      </c>
      <c r="BO6" s="460">
        <f aca="true" t="shared" si="28" ref="BO6:BO20">SUM($BL6-$BM6)</f>
        <v>73</v>
      </c>
      <c r="BP6" s="381"/>
    </row>
    <row r="7" spans="1:68" ht="15">
      <c r="A7" s="432">
        <v>3</v>
      </c>
      <c r="B7" s="433" t="s">
        <v>68</v>
      </c>
      <c r="C7" s="240" t="s">
        <v>44</v>
      </c>
      <c r="D7" s="434"/>
      <c r="E7" s="461">
        <f aca="true" t="shared" si="29" ref="E7:E20">IF(G7=0,0,IF(G7+F7&lt;1000,1000,G7+F7))</f>
        <v>1010</v>
      </c>
      <c r="F7" s="436">
        <f t="shared" si="0"/>
        <v>10</v>
      </c>
      <c r="G7" s="437">
        <v>1000</v>
      </c>
      <c r="H7" s="438">
        <f t="shared" si="1"/>
        <v>22.36</v>
      </c>
      <c r="I7" s="439">
        <f aca="true" t="shared" si="30" ref="I7:I20">IF(M7=0,0,G7-M7)</f>
        <v>0</v>
      </c>
      <c r="J7" s="440">
        <v>4</v>
      </c>
      <c r="K7" s="441">
        <v>12</v>
      </c>
      <c r="L7" s="442">
        <v>9</v>
      </c>
      <c r="M7" s="443">
        <f t="shared" si="2"/>
        <v>1000</v>
      </c>
      <c r="N7" s="439">
        <f t="shared" si="3"/>
        <v>85</v>
      </c>
      <c r="O7" s="444">
        <f t="shared" si="4"/>
        <v>79</v>
      </c>
      <c r="P7" s="445">
        <v>11</v>
      </c>
      <c r="Q7" s="446">
        <v>2</v>
      </c>
      <c r="R7" s="447">
        <v>15</v>
      </c>
      <c r="S7" s="448">
        <v>0</v>
      </c>
      <c r="T7" s="449">
        <v>2</v>
      </c>
      <c r="U7" s="450">
        <v>2</v>
      </c>
      <c r="V7" s="447">
        <v>8</v>
      </c>
      <c r="W7" s="450">
        <v>0</v>
      </c>
      <c r="X7" s="449">
        <v>12</v>
      </c>
      <c r="Y7" s="450">
        <v>2</v>
      </c>
      <c r="Z7" s="449">
        <v>6</v>
      </c>
      <c r="AA7" s="450">
        <v>2</v>
      </c>
      <c r="AB7" s="449">
        <v>5</v>
      </c>
      <c r="AC7" s="448">
        <v>0</v>
      </c>
      <c r="AD7" s="445">
        <v>13</v>
      </c>
      <c r="AE7" s="446">
        <v>2</v>
      </c>
      <c r="AF7" s="451">
        <v>16</v>
      </c>
      <c r="AG7" s="448">
        <v>2</v>
      </c>
      <c r="AH7" s="447">
        <v>99</v>
      </c>
      <c r="AI7" s="450">
        <v>0</v>
      </c>
      <c r="AJ7" s="447">
        <v>99</v>
      </c>
      <c r="AK7" s="450">
        <v>0</v>
      </c>
      <c r="AL7" s="421"/>
      <c r="AM7" s="422">
        <f t="shared" si="27"/>
        <v>12</v>
      </c>
      <c r="AN7" s="421"/>
      <c r="AO7" s="452">
        <f t="shared" si="5"/>
        <v>1000</v>
      </c>
      <c r="AP7" s="453">
        <f t="shared" si="6"/>
        <v>1000</v>
      </c>
      <c r="AQ7" s="454">
        <f t="shared" si="7"/>
        <v>1000</v>
      </c>
      <c r="AR7" s="453">
        <f t="shared" si="8"/>
        <v>1000</v>
      </c>
      <c r="AS7" s="454">
        <f t="shared" si="9"/>
        <v>1000</v>
      </c>
      <c r="AT7" s="454">
        <f t="shared" si="10"/>
        <v>1000</v>
      </c>
      <c r="AU7" s="454">
        <f t="shared" si="11"/>
        <v>1000</v>
      </c>
      <c r="AV7" s="454">
        <f t="shared" si="12"/>
        <v>1000</v>
      </c>
      <c r="AW7" s="453">
        <f t="shared" si="13"/>
        <v>1000</v>
      </c>
      <c r="AX7" s="454">
        <f t="shared" si="14"/>
        <v>0</v>
      </c>
      <c r="AY7" s="455">
        <f t="shared" si="15"/>
        <v>0</v>
      </c>
      <c r="AZ7" s="375"/>
      <c r="BA7" s="456">
        <f t="shared" si="16"/>
        <v>8</v>
      </c>
      <c r="BB7" s="457">
        <f t="shared" si="17"/>
        <v>14</v>
      </c>
      <c r="BC7" s="457">
        <f t="shared" si="18"/>
        <v>8</v>
      </c>
      <c r="BD7" s="458">
        <f t="shared" si="19"/>
        <v>10</v>
      </c>
      <c r="BE7" s="457">
        <f t="shared" si="20"/>
        <v>7</v>
      </c>
      <c r="BF7" s="457">
        <f t="shared" si="21"/>
        <v>10</v>
      </c>
      <c r="BG7" s="457">
        <f t="shared" si="22"/>
        <v>12</v>
      </c>
      <c r="BH7" s="457">
        <f t="shared" si="23"/>
        <v>6</v>
      </c>
      <c r="BI7" s="457">
        <f t="shared" si="24"/>
        <v>10</v>
      </c>
      <c r="BJ7" s="457">
        <f t="shared" si="25"/>
        <v>0</v>
      </c>
      <c r="BK7" s="457">
        <f t="shared" si="26"/>
        <v>0</v>
      </c>
      <c r="BL7" s="459">
        <f aca="true" t="shared" si="31" ref="BL7:BL20">SUM(BA7,BB7,BC7,BD7,BE7,BG7,BF7,BH7,BI7,BJ7,BK7)</f>
        <v>85</v>
      </c>
      <c r="BM7" s="453">
        <f aca="true" t="shared" si="32" ref="BM7:BM20">IF($AX$1&gt;7,(IF($AX$1=8,MIN(BA7:BH7),IF($AX$1=9,MIN(BA7:BI7),IF($AX$1=10,MIN(BA7:BJ7),IF($AX$1=11,MIN(BA7:BK7)))))),(IF($AX$1=4,MIN(BA7:BD7),IF($AX$1=5,MIN(BA7:BE7),IF($AX$1=6,MIN(BA7:BF7),IF($AX$1=7,MIN(BA7:BG7)))))))</f>
        <v>6</v>
      </c>
      <c r="BN7" s="453">
        <f aca="true" t="shared" si="33" ref="BN7:BN20">IF($AX$1&gt;7,(IF($AX$1=8,MAX(BA7:BH7),IF($AX$1=9,MAX(BA7:BI7),IF($AX$1=10,MAX(BA7:BJ7),IF($AX$1=11,MAX(BA7:BK7)))))),(IF($AX$1=4,MAX(BA7:BD7),IF($AX$1=5,MAX(BA7:BE7),IF($AX$1=6,MAX(BA7:BF7),IF($AX$1=7,MAX(BA7:BG7)))))))</f>
        <v>14</v>
      </c>
      <c r="BO7" s="460">
        <f t="shared" si="28"/>
        <v>79</v>
      </c>
      <c r="BP7" s="381"/>
    </row>
    <row r="8" spans="1:68" ht="15">
      <c r="A8" s="432">
        <v>4</v>
      </c>
      <c r="B8" s="433" t="s">
        <v>64</v>
      </c>
      <c r="C8" s="247" t="s">
        <v>58</v>
      </c>
      <c r="D8" s="434"/>
      <c r="E8" s="461">
        <f t="shared" si="29"/>
        <v>1000</v>
      </c>
      <c r="F8" s="436">
        <f t="shared" si="0"/>
        <v>0</v>
      </c>
      <c r="G8" s="437">
        <v>1000</v>
      </c>
      <c r="H8" s="438">
        <f t="shared" si="1"/>
        <v>18.06</v>
      </c>
      <c r="I8" s="439">
        <f t="shared" si="30"/>
        <v>0</v>
      </c>
      <c r="J8" s="440">
        <v>9</v>
      </c>
      <c r="K8" s="441">
        <v>9</v>
      </c>
      <c r="L8" s="442">
        <v>9</v>
      </c>
      <c r="M8" s="443">
        <f t="shared" si="2"/>
        <v>1000</v>
      </c>
      <c r="N8" s="439">
        <f t="shared" si="3"/>
        <v>89</v>
      </c>
      <c r="O8" s="444">
        <f t="shared" si="4"/>
        <v>83</v>
      </c>
      <c r="P8" s="445">
        <v>12</v>
      </c>
      <c r="Q8" s="446">
        <v>1</v>
      </c>
      <c r="R8" s="447">
        <v>16</v>
      </c>
      <c r="S8" s="448">
        <v>2</v>
      </c>
      <c r="T8" s="449">
        <v>6</v>
      </c>
      <c r="U8" s="450">
        <v>1</v>
      </c>
      <c r="V8" s="447">
        <v>5</v>
      </c>
      <c r="W8" s="450">
        <v>0</v>
      </c>
      <c r="X8" s="449">
        <v>11</v>
      </c>
      <c r="Y8" s="450">
        <v>1</v>
      </c>
      <c r="Z8" s="449">
        <v>10</v>
      </c>
      <c r="AA8" s="450">
        <v>0</v>
      </c>
      <c r="AB8" s="449">
        <v>7</v>
      </c>
      <c r="AC8" s="448">
        <v>2</v>
      </c>
      <c r="AD8" s="462">
        <v>8</v>
      </c>
      <c r="AE8" s="446">
        <v>2</v>
      </c>
      <c r="AF8" s="451">
        <v>15</v>
      </c>
      <c r="AG8" s="448">
        <v>0</v>
      </c>
      <c r="AH8" s="447">
        <v>99</v>
      </c>
      <c r="AI8" s="450">
        <v>0</v>
      </c>
      <c r="AJ8" s="447">
        <v>99</v>
      </c>
      <c r="AK8" s="450">
        <v>0</v>
      </c>
      <c r="AL8" s="421"/>
      <c r="AM8" s="422">
        <f t="shared" si="27"/>
        <v>9</v>
      </c>
      <c r="AN8" s="421"/>
      <c r="AO8" s="452">
        <f t="shared" si="5"/>
        <v>1000</v>
      </c>
      <c r="AP8" s="453">
        <f t="shared" si="6"/>
        <v>1000</v>
      </c>
      <c r="AQ8" s="454">
        <f t="shared" si="7"/>
        <v>1000</v>
      </c>
      <c r="AR8" s="453">
        <f t="shared" si="8"/>
        <v>1000</v>
      </c>
      <c r="AS8" s="454">
        <f t="shared" si="9"/>
        <v>1000</v>
      </c>
      <c r="AT8" s="454">
        <f t="shared" si="10"/>
        <v>1000</v>
      </c>
      <c r="AU8" s="454">
        <f t="shared" si="11"/>
        <v>1000</v>
      </c>
      <c r="AV8" s="454">
        <f t="shared" si="12"/>
        <v>1000</v>
      </c>
      <c r="AW8" s="453">
        <f t="shared" si="13"/>
        <v>1000</v>
      </c>
      <c r="AX8" s="454">
        <f t="shared" si="14"/>
        <v>0</v>
      </c>
      <c r="AY8" s="455">
        <f t="shared" si="15"/>
        <v>0</v>
      </c>
      <c r="AZ8" s="375"/>
      <c r="BA8" s="456">
        <f t="shared" si="16"/>
        <v>7</v>
      </c>
      <c r="BB8" s="457">
        <f t="shared" si="17"/>
        <v>10</v>
      </c>
      <c r="BC8" s="457">
        <f t="shared" si="18"/>
        <v>10</v>
      </c>
      <c r="BD8" s="458">
        <f t="shared" si="19"/>
        <v>12</v>
      </c>
      <c r="BE8" s="457">
        <f t="shared" si="20"/>
        <v>8</v>
      </c>
      <c r="BF8" s="457">
        <f t="shared" si="21"/>
        <v>12</v>
      </c>
      <c r="BG8" s="457">
        <f t="shared" si="22"/>
        <v>6</v>
      </c>
      <c r="BH8" s="457">
        <f t="shared" si="23"/>
        <v>10</v>
      </c>
      <c r="BI8" s="457">
        <f t="shared" si="24"/>
        <v>14</v>
      </c>
      <c r="BJ8" s="457">
        <f t="shared" si="25"/>
        <v>0</v>
      </c>
      <c r="BK8" s="457">
        <f t="shared" si="26"/>
        <v>0</v>
      </c>
      <c r="BL8" s="459">
        <f t="shared" si="31"/>
        <v>89</v>
      </c>
      <c r="BM8" s="453">
        <f t="shared" si="32"/>
        <v>6</v>
      </c>
      <c r="BN8" s="453">
        <f t="shared" si="33"/>
        <v>14</v>
      </c>
      <c r="BO8" s="460">
        <f t="shared" si="28"/>
        <v>83</v>
      </c>
      <c r="BP8" s="381"/>
    </row>
    <row r="9" spans="1:68" ht="15">
      <c r="A9" s="432">
        <v>5</v>
      </c>
      <c r="B9" s="433" t="s">
        <v>33</v>
      </c>
      <c r="C9" s="58" t="s">
        <v>48</v>
      </c>
      <c r="D9" s="434"/>
      <c r="E9" s="461">
        <f t="shared" si="29"/>
        <v>1010</v>
      </c>
      <c r="F9" s="436">
        <f t="shared" si="0"/>
        <v>10</v>
      </c>
      <c r="G9" s="437">
        <v>1000</v>
      </c>
      <c r="H9" s="438">
        <f t="shared" si="1"/>
        <v>24.08</v>
      </c>
      <c r="I9" s="439">
        <f t="shared" si="30"/>
        <v>0</v>
      </c>
      <c r="J9" s="463">
        <v>2</v>
      </c>
      <c r="K9" s="441">
        <v>12</v>
      </c>
      <c r="L9" s="442">
        <v>9</v>
      </c>
      <c r="M9" s="443">
        <f t="shared" si="2"/>
        <v>1000</v>
      </c>
      <c r="N9" s="439">
        <f t="shared" si="3"/>
        <v>89</v>
      </c>
      <c r="O9" s="444">
        <f t="shared" si="4"/>
        <v>83</v>
      </c>
      <c r="P9" s="445">
        <v>13</v>
      </c>
      <c r="Q9" s="446">
        <v>1</v>
      </c>
      <c r="R9" s="447">
        <v>9</v>
      </c>
      <c r="S9" s="448">
        <v>1</v>
      </c>
      <c r="T9" s="449">
        <v>1</v>
      </c>
      <c r="U9" s="450">
        <v>2</v>
      </c>
      <c r="V9" s="447">
        <v>4</v>
      </c>
      <c r="W9" s="450">
        <v>2</v>
      </c>
      <c r="X9" s="449">
        <v>8</v>
      </c>
      <c r="Y9" s="450">
        <v>1</v>
      </c>
      <c r="Z9" s="449">
        <v>15</v>
      </c>
      <c r="AA9" s="450">
        <v>0</v>
      </c>
      <c r="AB9" s="449">
        <v>3</v>
      </c>
      <c r="AC9" s="448">
        <v>2</v>
      </c>
      <c r="AD9" s="445">
        <v>10</v>
      </c>
      <c r="AE9" s="446">
        <v>1</v>
      </c>
      <c r="AF9" s="451">
        <v>11</v>
      </c>
      <c r="AG9" s="448">
        <v>2</v>
      </c>
      <c r="AH9" s="447">
        <v>99</v>
      </c>
      <c r="AI9" s="450">
        <v>0</v>
      </c>
      <c r="AJ9" s="447">
        <v>99</v>
      </c>
      <c r="AK9" s="450">
        <v>0</v>
      </c>
      <c r="AL9" s="421"/>
      <c r="AM9" s="422">
        <f t="shared" si="27"/>
        <v>12</v>
      </c>
      <c r="AN9" s="421"/>
      <c r="AO9" s="452">
        <f t="shared" si="5"/>
        <v>1000</v>
      </c>
      <c r="AP9" s="453">
        <f t="shared" si="6"/>
        <v>1000</v>
      </c>
      <c r="AQ9" s="454">
        <f t="shared" si="7"/>
        <v>1000</v>
      </c>
      <c r="AR9" s="453">
        <f t="shared" si="8"/>
        <v>1000</v>
      </c>
      <c r="AS9" s="454">
        <f t="shared" si="9"/>
        <v>1000</v>
      </c>
      <c r="AT9" s="454">
        <f t="shared" si="10"/>
        <v>1000</v>
      </c>
      <c r="AU9" s="454">
        <f t="shared" si="11"/>
        <v>1000</v>
      </c>
      <c r="AV9" s="454">
        <f t="shared" si="12"/>
        <v>1000</v>
      </c>
      <c r="AW9" s="453">
        <f t="shared" si="13"/>
        <v>1000</v>
      </c>
      <c r="AX9" s="454">
        <f t="shared" si="14"/>
        <v>0</v>
      </c>
      <c r="AY9" s="455">
        <f t="shared" si="15"/>
        <v>0</v>
      </c>
      <c r="AZ9" s="375"/>
      <c r="BA9" s="456">
        <f t="shared" si="16"/>
        <v>6</v>
      </c>
      <c r="BB9" s="457">
        <f t="shared" si="17"/>
        <v>10</v>
      </c>
      <c r="BC9" s="457">
        <f t="shared" si="18"/>
        <v>8</v>
      </c>
      <c r="BD9" s="458">
        <f t="shared" si="19"/>
        <v>9</v>
      </c>
      <c r="BE9" s="457">
        <f t="shared" si="20"/>
        <v>10</v>
      </c>
      <c r="BF9" s="457">
        <f t="shared" si="21"/>
        <v>14</v>
      </c>
      <c r="BG9" s="457">
        <f t="shared" si="22"/>
        <v>12</v>
      </c>
      <c r="BH9" s="457">
        <f t="shared" si="23"/>
        <v>12</v>
      </c>
      <c r="BI9" s="457">
        <f t="shared" si="24"/>
        <v>8</v>
      </c>
      <c r="BJ9" s="457">
        <f t="shared" si="25"/>
        <v>0</v>
      </c>
      <c r="BK9" s="457">
        <f t="shared" si="26"/>
        <v>0</v>
      </c>
      <c r="BL9" s="459">
        <f t="shared" si="31"/>
        <v>89</v>
      </c>
      <c r="BM9" s="453">
        <f t="shared" si="32"/>
        <v>6</v>
      </c>
      <c r="BN9" s="453">
        <f t="shared" si="33"/>
        <v>14</v>
      </c>
      <c r="BO9" s="460">
        <f t="shared" si="28"/>
        <v>83</v>
      </c>
      <c r="BP9" s="381"/>
    </row>
    <row r="10" spans="1:68" ht="15">
      <c r="A10" s="432">
        <v>6</v>
      </c>
      <c r="B10" s="433" t="s">
        <v>34</v>
      </c>
      <c r="C10" s="58" t="s">
        <v>48</v>
      </c>
      <c r="D10" s="434"/>
      <c r="E10" s="461">
        <f t="shared" si="29"/>
        <v>1000</v>
      </c>
      <c r="F10" s="436">
        <f t="shared" si="0"/>
        <v>0</v>
      </c>
      <c r="G10" s="437">
        <v>1000</v>
      </c>
      <c r="H10" s="438">
        <f t="shared" si="1"/>
        <v>20.64</v>
      </c>
      <c r="I10" s="439">
        <f t="shared" si="30"/>
        <v>0</v>
      </c>
      <c r="J10" s="440">
        <v>6</v>
      </c>
      <c r="K10" s="441">
        <v>10</v>
      </c>
      <c r="L10" s="442">
        <v>9</v>
      </c>
      <c r="M10" s="443">
        <f t="shared" si="2"/>
        <v>1000</v>
      </c>
      <c r="N10" s="439">
        <f t="shared" si="3"/>
        <v>82</v>
      </c>
      <c r="O10" s="444">
        <f t="shared" si="4"/>
        <v>80</v>
      </c>
      <c r="P10" s="445">
        <v>14</v>
      </c>
      <c r="Q10" s="446">
        <v>2</v>
      </c>
      <c r="R10" s="447">
        <v>8</v>
      </c>
      <c r="S10" s="448">
        <v>1</v>
      </c>
      <c r="T10" s="449">
        <v>4</v>
      </c>
      <c r="U10" s="450">
        <v>1</v>
      </c>
      <c r="V10" s="447">
        <v>12</v>
      </c>
      <c r="W10" s="450">
        <v>2</v>
      </c>
      <c r="X10" s="449">
        <v>15</v>
      </c>
      <c r="Y10" s="450">
        <v>0</v>
      </c>
      <c r="Z10" s="449">
        <v>3</v>
      </c>
      <c r="AA10" s="450">
        <v>0</v>
      </c>
      <c r="AB10" s="449">
        <v>9</v>
      </c>
      <c r="AC10" s="448">
        <v>2</v>
      </c>
      <c r="AD10" s="462">
        <v>7</v>
      </c>
      <c r="AE10" s="446">
        <v>2</v>
      </c>
      <c r="AF10" s="451">
        <v>10</v>
      </c>
      <c r="AG10" s="448">
        <v>0</v>
      </c>
      <c r="AH10" s="447">
        <v>99</v>
      </c>
      <c r="AI10" s="450">
        <v>0</v>
      </c>
      <c r="AJ10" s="447">
        <v>99</v>
      </c>
      <c r="AK10" s="450">
        <v>0</v>
      </c>
      <c r="AL10" s="421"/>
      <c r="AM10" s="422">
        <f t="shared" si="27"/>
        <v>10</v>
      </c>
      <c r="AN10" s="421"/>
      <c r="AO10" s="452">
        <f t="shared" si="5"/>
        <v>1000</v>
      </c>
      <c r="AP10" s="453">
        <f t="shared" si="6"/>
        <v>1000</v>
      </c>
      <c r="AQ10" s="454">
        <f t="shared" si="7"/>
        <v>1000</v>
      </c>
      <c r="AR10" s="453">
        <f t="shared" si="8"/>
        <v>1000</v>
      </c>
      <c r="AS10" s="454">
        <f t="shared" si="9"/>
        <v>1000</v>
      </c>
      <c r="AT10" s="454">
        <f t="shared" si="10"/>
        <v>1000</v>
      </c>
      <c r="AU10" s="454">
        <f t="shared" si="11"/>
        <v>1000</v>
      </c>
      <c r="AV10" s="454">
        <f t="shared" si="12"/>
        <v>1000</v>
      </c>
      <c r="AW10" s="453">
        <f t="shared" si="13"/>
        <v>1000</v>
      </c>
      <c r="AX10" s="454">
        <f t="shared" si="14"/>
        <v>0</v>
      </c>
      <c r="AY10" s="455">
        <f t="shared" si="15"/>
        <v>0</v>
      </c>
      <c r="AZ10" s="375"/>
      <c r="BA10" s="456">
        <f t="shared" si="16"/>
        <v>2</v>
      </c>
      <c r="BB10" s="457">
        <f t="shared" si="17"/>
        <v>10</v>
      </c>
      <c r="BC10" s="457">
        <f t="shared" si="18"/>
        <v>9</v>
      </c>
      <c r="BD10" s="458">
        <f t="shared" si="19"/>
        <v>7</v>
      </c>
      <c r="BE10" s="457">
        <f t="shared" si="20"/>
        <v>14</v>
      </c>
      <c r="BF10" s="457">
        <f t="shared" si="21"/>
        <v>12</v>
      </c>
      <c r="BG10" s="457">
        <f t="shared" si="22"/>
        <v>10</v>
      </c>
      <c r="BH10" s="457">
        <f t="shared" si="23"/>
        <v>6</v>
      </c>
      <c r="BI10" s="457">
        <f t="shared" si="24"/>
        <v>12</v>
      </c>
      <c r="BJ10" s="457">
        <f t="shared" si="25"/>
        <v>0</v>
      </c>
      <c r="BK10" s="457">
        <f t="shared" si="26"/>
        <v>0</v>
      </c>
      <c r="BL10" s="459">
        <f t="shared" si="31"/>
        <v>82</v>
      </c>
      <c r="BM10" s="453">
        <f t="shared" si="32"/>
        <v>2</v>
      </c>
      <c r="BN10" s="453">
        <f t="shared" si="33"/>
        <v>14</v>
      </c>
      <c r="BO10" s="460">
        <f t="shared" si="28"/>
        <v>80</v>
      </c>
      <c r="BP10" s="381"/>
    </row>
    <row r="11" spans="1:68" ht="15">
      <c r="A11" s="432">
        <v>7</v>
      </c>
      <c r="B11" s="433" t="s">
        <v>28</v>
      </c>
      <c r="C11" s="240" t="s">
        <v>44</v>
      </c>
      <c r="D11" s="434"/>
      <c r="E11" s="461">
        <f t="shared" si="29"/>
        <v>1000</v>
      </c>
      <c r="F11" s="436">
        <f t="shared" si="0"/>
        <v>0</v>
      </c>
      <c r="G11" s="437">
        <v>1000</v>
      </c>
      <c r="H11" s="438">
        <f t="shared" si="1"/>
        <v>12.9</v>
      </c>
      <c r="I11" s="439">
        <f t="shared" si="30"/>
        <v>0</v>
      </c>
      <c r="J11" s="440">
        <v>15</v>
      </c>
      <c r="K11" s="441">
        <v>6</v>
      </c>
      <c r="L11" s="442">
        <v>9</v>
      </c>
      <c r="M11" s="443">
        <f t="shared" si="2"/>
        <v>1000</v>
      </c>
      <c r="N11" s="464">
        <f t="shared" si="3"/>
        <v>77</v>
      </c>
      <c r="O11" s="465">
        <f t="shared" si="4"/>
        <v>75</v>
      </c>
      <c r="P11" s="445">
        <v>15</v>
      </c>
      <c r="Q11" s="446">
        <v>0</v>
      </c>
      <c r="R11" s="447">
        <v>14</v>
      </c>
      <c r="S11" s="448">
        <v>1</v>
      </c>
      <c r="T11" s="449">
        <v>11</v>
      </c>
      <c r="U11" s="450">
        <v>1</v>
      </c>
      <c r="V11" s="447">
        <v>13</v>
      </c>
      <c r="W11" s="450">
        <v>2</v>
      </c>
      <c r="X11" s="449">
        <v>9</v>
      </c>
      <c r="Y11" s="466">
        <v>2</v>
      </c>
      <c r="Z11" s="449">
        <v>8</v>
      </c>
      <c r="AA11" s="467">
        <v>0</v>
      </c>
      <c r="AB11" s="449">
        <v>4</v>
      </c>
      <c r="AC11" s="448">
        <v>0</v>
      </c>
      <c r="AD11" s="468">
        <v>6</v>
      </c>
      <c r="AE11" s="446">
        <v>0</v>
      </c>
      <c r="AF11" s="451">
        <v>1</v>
      </c>
      <c r="AG11" s="448">
        <v>0</v>
      </c>
      <c r="AH11" s="447">
        <v>99</v>
      </c>
      <c r="AI11" s="450">
        <v>0</v>
      </c>
      <c r="AJ11" s="447">
        <v>99</v>
      </c>
      <c r="AK11" s="450">
        <v>0</v>
      </c>
      <c r="AL11" s="421"/>
      <c r="AM11" s="422">
        <f t="shared" si="27"/>
        <v>6</v>
      </c>
      <c r="AN11" s="421"/>
      <c r="AO11" s="452">
        <f t="shared" si="5"/>
        <v>1000</v>
      </c>
      <c r="AP11" s="453">
        <f t="shared" si="6"/>
        <v>1000</v>
      </c>
      <c r="AQ11" s="454">
        <f t="shared" si="7"/>
        <v>1000</v>
      </c>
      <c r="AR11" s="453">
        <f t="shared" si="8"/>
        <v>1000</v>
      </c>
      <c r="AS11" s="454">
        <f t="shared" si="9"/>
        <v>1000</v>
      </c>
      <c r="AT11" s="454">
        <f t="shared" si="10"/>
        <v>1000</v>
      </c>
      <c r="AU11" s="454">
        <f t="shared" si="11"/>
        <v>1000</v>
      </c>
      <c r="AV11" s="454">
        <f t="shared" si="12"/>
        <v>1000</v>
      </c>
      <c r="AW11" s="453">
        <f t="shared" si="13"/>
        <v>1000</v>
      </c>
      <c r="AX11" s="454">
        <f t="shared" si="14"/>
        <v>0</v>
      </c>
      <c r="AY11" s="455">
        <f t="shared" si="15"/>
        <v>0</v>
      </c>
      <c r="AZ11" s="375"/>
      <c r="BA11" s="456">
        <f t="shared" si="16"/>
        <v>14</v>
      </c>
      <c r="BB11" s="457">
        <f t="shared" si="17"/>
        <v>2</v>
      </c>
      <c r="BC11" s="457">
        <f t="shared" si="18"/>
        <v>8</v>
      </c>
      <c r="BD11" s="458">
        <f t="shared" si="19"/>
        <v>6</v>
      </c>
      <c r="BE11" s="457">
        <f t="shared" si="20"/>
        <v>10</v>
      </c>
      <c r="BF11" s="457">
        <f t="shared" si="21"/>
        <v>10</v>
      </c>
      <c r="BG11" s="457">
        <f t="shared" si="22"/>
        <v>9</v>
      </c>
      <c r="BH11" s="457">
        <f t="shared" si="23"/>
        <v>10</v>
      </c>
      <c r="BI11" s="457">
        <f t="shared" si="24"/>
        <v>8</v>
      </c>
      <c r="BJ11" s="457">
        <f t="shared" si="25"/>
        <v>0</v>
      </c>
      <c r="BK11" s="457">
        <f t="shared" si="26"/>
        <v>0</v>
      </c>
      <c r="BL11" s="459">
        <f t="shared" si="31"/>
        <v>77</v>
      </c>
      <c r="BM11" s="453">
        <f t="shared" si="32"/>
        <v>2</v>
      </c>
      <c r="BN11" s="453">
        <f t="shared" si="33"/>
        <v>14</v>
      </c>
      <c r="BO11" s="460">
        <f t="shared" si="28"/>
        <v>75</v>
      </c>
      <c r="BP11" s="381"/>
    </row>
    <row r="12" spans="1:68" ht="15">
      <c r="A12" s="432">
        <v>8</v>
      </c>
      <c r="B12" s="433" t="s">
        <v>59</v>
      </c>
      <c r="C12" s="247" t="s">
        <v>58</v>
      </c>
      <c r="D12" s="469"/>
      <c r="E12" s="461">
        <f t="shared" si="29"/>
        <v>1000</v>
      </c>
      <c r="F12" s="436">
        <f t="shared" si="0"/>
        <v>0</v>
      </c>
      <c r="G12" s="437">
        <v>1000</v>
      </c>
      <c r="H12" s="438">
        <f t="shared" si="1"/>
        <v>21.5</v>
      </c>
      <c r="I12" s="439">
        <f t="shared" si="30"/>
        <v>0</v>
      </c>
      <c r="J12" s="440">
        <v>5</v>
      </c>
      <c r="K12" s="441">
        <v>10</v>
      </c>
      <c r="L12" s="442">
        <v>9</v>
      </c>
      <c r="M12" s="443">
        <f t="shared" si="2"/>
        <v>1000</v>
      </c>
      <c r="N12" s="439">
        <f t="shared" si="3"/>
        <v>95</v>
      </c>
      <c r="O12" s="444">
        <f t="shared" si="4"/>
        <v>89</v>
      </c>
      <c r="P12" s="445">
        <v>16</v>
      </c>
      <c r="Q12" s="446">
        <v>2</v>
      </c>
      <c r="R12" s="447">
        <v>6</v>
      </c>
      <c r="S12" s="448">
        <v>1</v>
      </c>
      <c r="T12" s="449">
        <v>15</v>
      </c>
      <c r="U12" s="450">
        <v>2</v>
      </c>
      <c r="V12" s="447">
        <v>3</v>
      </c>
      <c r="W12" s="450">
        <v>2</v>
      </c>
      <c r="X12" s="449">
        <v>5</v>
      </c>
      <c r="Y12" s="450">
        <v>1</v>
      </c>
      <c r="Z12" s="449">
        <v>7</v>
      </c>
      <c r="AA12" s="450">
        <v>2</v>
      </c>
      <c r="AB12" s="449">
        <v>10</v>
      </c>
      <c r="AC12" s="448">
        <v>0</v>
      </c>
      <c r="AD12" s="468">
        <v>4</v>
      </c>
      <c r="AE12" s="446">
        <v>0</v>
      </c>
      <c r="AF12" s="451">
        <v>9</v>
      </c>
      <c r="AG12" s="448">
        <v>0</v>
      </c>
      <c r="AH12" s="447">
        <v>99</v>
      </c>
      <c r="AI12" s="450">
        <v>0</v>
      </c>
      <c r="AJ12" s="447">
        <v>99</v>
      </c>
      <c r="AK12" s="450">
        <v>0</v>
      </c>
      <c r="AL12" s="421"/>
      <c r="AM12" s="422">
        <f t="shared" si="27"/>
        <v>10</v>
      </c>
      <c r="AN12" s="421"/>
      <c r="AO12" s="452">
        <f t="shared" si="5"/>
        <v>1000</v>
      </c>
      <c r="AP12" s="453">
        <f t="shared" si="6"/>
        <v>1000</v>
      </c>
      <c r="AQ12" s="454">
        <f t="shared" si="7"/>
        <v>1000</v>
      </c>
      <c r="AR12" s="453">
        <f t="shared" si="8"/>
        <v>1000</v>
      </c>
      <c r="AS12" s="454">
        <f t="shared" si="9"/>
        <v>1000</v>
      </c>
      <c r="AT12" s="454">
        <f t="shared" si="10"/>
        <v>1000</v>
      </c>
      <c r="AU12" s="454">
        <f t="shared" si="11"/>
        <v>1000</v>
      </c>
      <c r="AV12" s="454">
        <f t="shared" si="12"/>
        <v>1000</v>
      </c>
      <c r="AW12" s="453">
        <f t="shared" si="13"/>
        <v>1000</v>
      </c>
      <c r="AX12" s="454">
        <f t="shared" si="14"/>
        <v>0</v>
      </c>
      <c r="AY12" s="455">
        <f t="shared" si="15"/>
        <v>0</v>
      </c>
      <c r="AZ12" s="375"/>
      <c r="BA12" s="456">
        <f t="shared" si="16"/>
        <v>10</v>
      </c>
      <c r="BB12" s="457">
        <f t="shared" si="17"/>
        <v>10</v>
      </c>
      <c r="BC12" s="457">
        <f t="shared" si="18"/>
        <v>14</v>
      </c>
      <c r="BD12" s="458">
        <f t="shared" si="19"/>
        <v>12</v>
      </c>
      <c r="BE12" s="457">
        <f t="shared" si="20"/>
        <v>12</v>
      </c>
      <c r="BF12" s="457">
        <f t="shared" si="21"/>
        <v>6</v>
      </c>
      <c r="BG12" s="457">
        <f t="shared" si="22"/>
        <v>12</v>
      </c>
      <c r="BH12" s="457">
        <f t="shared" si="23"/>
        <v>9</v>
      </c>
      <c r="BI12" s="457">
        <f t="shared" si="24"/>
        <v>10</v>
      </c>
      <c r="BJ12" s="457">
        <f t="shared" si="25"/>
        <v>0</v>
      </c>
      <c r="BK12" s="457">
        <f t="shared" si="26"/>
        <v>0</v>
      </c>
      <c r="BL12" s="459">
        <f t="shared" si="31"/>
        <v>95</v>
      </c>
      <c r="BM12" s="453">
        <f t="shared" si="32"/>
        <v>6</v>
      </c>
      <c r="BN12" s="453">
        <f t="shared" si="33"/>
        <v>14</v>
      </c>
      <c r="BO12" s="460">
        <f t="shared" si="28"/>
        <v>89</v>
      </c>
      <c r="BP12" s="381"/>
    </row>
    <row r="13" spans="1:68" ht="15">
      <c r="A13" s="432">
        <v>9</v>
      </c>
      <c r="B13" s="433" t="s">
        <v>32</v>
      </c>
      <c r="C13" s="58" t="s">
        <v>48</v>
      </c>
      <c r="D13" s="469"/>
      <c r="E13" s="461">
        <f t="shared" si="29"/>
        <v>1000</v>
      </c>
      <c r="F13" s="436">
        <f t="shared" si="0"/>
        <v>0</v>
      </c>
      <c r="G13" s="437">
        <v>1000</v>
      </c>
      <c r="H13" s="438">
        <f t="shared" si="1"/>
        <v>18.919999999999998</v>
      </c>
      <c r="I13" s="439">
        <f t="shared" si="30"/>
        <v>0</v>
      </c>
      <c r="J13" s="440">
        <v>8</v>
      </c>
      <c r="K13" s="441">
        <v>10</v>
      </c>
      <c r="L13" s="442">
        <v>9</v>
      </c>
      <c r="M13" s="443">
        <f t="shared" si="2"/>
        <v>1000</v>
      </c>
      <c r="N13" s="439">
        <f t="shared" si="3"/>
        <v>78</v>
      </c>
      <c r="O13" s="444">
        <f t="shared" si="4"/>
        <v>76</v>
      </c>
      <c r="P13" s="445">
        <v>1</v>
      </c>
      <c r="Q13" s="446">
        <v>1</v>
      </c>
      <c r="R13" s="447">
        <v>5</v>
      </c>
      <c r="S13" s="448">
        <v>1</v>
      </c>
      <c r="T13" s="449">
        <v>10</v>
      </c>
      <c r="U13" s="450">
        <v>1</v>
      </c>
      <c r="V13" s="447">
        <v>2</v>
      </c>
      <c r="W13" s="450">
        <v>2</v>
      </c>
      <c r="X13" s="449">
        <v>7</v>
      </c>
      <c r="Y13" s="450">
        <v>0</v>
      </c>
      <c r="Z13" s="449">
        <v>16</v>
      </c>
      <c r="AA13" s="450">
        <v>1</v>
      </c>
      <c r="AB13" s="449">
        <v>6</v>
      </c>
      <c r="AC13" s="448">
        <v>0</v>
      </c>
      <c r="AD13" s="468">
        <v>14</v>
      </c>
      <c r="AE13" s="446">
        <v>2</v>
      </c>
      <c r="AF13" s="451">
        <v>8</v>
      </c>
      <c r="AG13" s="448">
        <v>2</v>
      </c>
      <c r="AH13" s="447">
        <v>99</v>
      </c>
      <c r="AI13" s="450">
        <v>0</v>
      </c>
      <c r="AJ13" s="447">
        <v>99</v>
      </c>
      <c r="AK13" s="450">
        <v>0</v>
      </c>
      <c r="AL13" s="421"/>
      <c r="AM13" s="422">
        <f t="shared" si="27"/>
        <v>10</v>
      </c>
      <c r="AN13" s="421"/>
      <c r="AO13" s="452">
        <f t="shared" si="5"/>
        <v>1000</v>
      </c>
      <c r="AP13" s="453">
        <f t="shared" si="6"/>
        <v>1000</v>
      </c>
      <c r="AQ13" s="454">
        <f t="shared" si="7"/>
        <v>1000</v>
      </c>
      <c r="AR13" s="453">
        <f t="shared" si="8"/>
        <v>1000</v>
      </c>
      <c r="AS13" s="454">
        <f t="shared" si="9"/>
        <v>1000</v>
      </c>
      <c r="AT13" s="454">
        <f t="shared" si="10"/>
        <v>1000</v>
      </c>
      <c r="AU13" s="454">
        <f t="shared" si="11"/>
        <v>1000</v>
      </c>
      <c r="AV13" s="454">
        <f t="shared" si="12"/>
        <v>1000</v>
      </c>
      <c r="AW13" s="453">
        <f t="shared" si="13"/>
        <v>1000</v>
      </c>
      <c r="AX13" s="454">
        <f t="shared" si="14"/>
        <v>0</v>
      </c>
      <c r="AY13" s="455">
        <f t="shared" si="15"/>
        <v>0</v>
      </c>
      <c r="AZ13" s="375"/>
      <c r="BA13" s="456">
        <f t="shared" si="16"/>
        <v>8</v>
      </c>
      <c r="BB13" s="457">
        <f t="shared" si="17"/>
        <v>12</v>
      </c>
      <c r="BC13" s="457">
        <f t="shared" si="18"/>
        <v>12</v>
      </c>
      <c r="BD13" s="458">
        <f t="shared" si="19"/>
        <v>8</v>
      </c>
      <c r="BE13" s="457">
        <f t="shared" si="20"/>
        <v>6</v>
      </c>
      <c r="BF13" s="457">
        <f t="shared" si="21"/>
        <v>10</v>
      </c>
      <c r="BG13" s="457">
        <f t="shared" si="22"/>
        <v>10</v>
      </c>
      <c r="BH13" s="457">
        <f t="shared" si="23"/>
        <v>2</v>
      </c>
      <c r="BI13" s="457">
        <f t="shared" si="24"/>
        <v>10</v>
      </c>
      <c r="BJ13" s="457">
        <f t="shared" si="25"/>
        <v>0</v>
      </c>
      <c r="BK13" s="457">
        <f t="shared" si="26"/>
        <v>0</v>
      </c>
      <c r="BL13" s="459">
        <f t="shared" si="31"/>
        <v>78</v>
      </c>
      <c r="BM13" s="453">
        <f t="shared" si="32"/>
        <v>2</v>
      </c>
      <c r="BN13" s="453">
        <f t="shared" si="33"/>
        <v>12</v>
      </c>
      <c r="BO13" s="460">
        <f t="shared" si="28"/>
        <v>76</v>
      </c>
      <c r="BP13" s="381"/>
    </row>
    <row r="14" spans="1:68" ht="15">
      <c r="A14" s="432">
        <v>10</v>
      </c>
      <c r="B14" s="433" t="s">
        <v>246</v>
      </c>
      <c r="C14" s="437" t="s">
        <v>131</v>
      </c>
      <c r="D14" s="469"/>
      <c r="E14" s="461">
        <f t="shared" si="29"/>
        <v>1010</v>
      </c>
      <c r="F14" s="436">
        <f t="shared" si="0"/>
        <v>10</v>
      </c>
      <c r="G14" s="437">
        <v>1000</v>
      </c>
      <c r="H14" s="438">
        <f t="shared" si="1"/>
        <v>23.22</v>
      </c>
      <c r="I14" s="439">
        <f t="shared" si="30"/>
        <v>0</v>
      </c>
      <c r="J14" s="463">
        <v>3</v>
      </c>
      <c r="K14" s="441">
        <v>12</v>
      </c>
      <c r="L14" s="442">
        <v>9</v>
      </c>
      <c r="M14" s="443">
        <f t="shared" si="2"/>
        <v>1000</v>
      </c>
      <c r="N14" s="439">
        <f t="shared" si="3"/>
        <v>89</v>
      </c>
      <c r="O14" s="444">
        <f t="shared" si="4"/>
        <v>81</v>
      </c>
      <c r="P14" s="445">
        <v>2</v>
      </c>
      <c r="Q14" s="446">
        <v>0</v>
      </c>
      <c r="R14" s="447">
        <v>11</v>
      </c>
      <c r="S14" s="448">
        <v>2</v>
      </c>
      <c r="T14" s="449">
        <v>9</v>
      </c>
      <c r="U14" s="450">
        <v>1</v>
      </c>
      <c r="V14" s="447">
        <v>15</v>
      </c>
      <c r="W14" s="450">
        <v>0</v>
      </c>
      <c r="X14" s="449">
        <v>1</v>
      </c>
      <c r="Y14" s="450">
        <v>2</v>
      </c>
      <c r="Z14" s="449">
        <v>4</v>
      </c>
      <c r="AA14" s="450">
        <v>2</v>
      </c>
      <c r="AB14" s="449">
        <v>8</v>
      </c>
      <c r="AC14" s="448">
        <v>2</v>
      </c>
      <c r="AD14" s="445">
        <v>5</v>
      </c>
      <c r="AE14" s="446">
        <v>1</v>
      </c>
      <c r="AF14" s="451">
        <v>6</v>
      </c>
      <c r="AG14" s="448">
        <v>2</v>
      </c>
      <c r="AH14" s="447">
        <v>99</v>
      </c>
      <c r="AI14" s="450">
        <v>0</v>
      </c>
      <c r="AJ14" s="447">
        <v>99</v>
      </c>
      <c r="AK14" s="450">
        <v>0</v>
      </c>
      <c r="AL14" s="421"/>
      <c r="AM14" s="422">
        <f t="shared" si="27"/>
        <v>12</v>
      </c>
      <c r="AN14" s="421"/>
      <c r="AO14" s="452">
        <f t="shared" si="5"/>
        <v>1000</v>
      </c>
      <c r="AP14" s="453">
        <f t="shared" si="6"/>
        <v>1000</v>
      </c>
      <c r="AQ14" s="454">
        <f t="shared" si="7"/>
        <v>1000</v>
      </c>
      <c r="AR14" s="453">
        <f t="shared" si="8"/>
        <v>1000</v>
      </c>
      <c r="AS14" s="454">
        <f t="shared" si="9"/>
        <v>1000</v>
      </c>
      <c r="AT14" s="454">
        <f t="shared" si="10"/>
        <v>1000</v>
      </c>
      <c r="AU14" s="454">
        <f t="shared" si="11"/>
        <v>1000</v>
      </c>
      <c r="AV14" s="454">
        <f t="shared" si="12"/>
        <v>1000</v>
      </c>
      <c r="AW14" s="453">
        <f t="shared" si="13"/>
        <v>1000</v>
      </c>
      <c r="AX14" s="454">
        <f t="shared" si="14"/>
        <v>0</v>
      </c>
      <c r="AY14" s="455">
        <f t="shared" si="15"/>
        <v>0</v>
      </c>
      <c r="AZ14" s="375"/>
      <c r="BA14" s="456">
        <f t="shared" si="16"/>
        <v>8</v>
      </c>
      <c r="BB14" s="457">
        <f t="shared" si="17"/>
        <v>8</v>
      </c>
      <c r="BC14" s="457">
        <f t="shared" si="18"/>
        <v>10</v>
      </c>
      <c r="BD14" s="458">
        <f t="shared" si="19"/>
        <v>14</v>
      </c>
      <c r="BE14" s="457">
        <f t="shared" si="20"/>
        <v>8</v>
      </c>
      <c r="BF14" s="457">
        <f t="shared" si="21"/>
        <v>9</v>
      </c>
      <c r="BG14" s="457">
        <f t="shared" si="22"/>
        <v>10</v>
      </c>
      <c r="BH14" s="457">
        <f t="shared" si="23"/>
        <v>12</v>
      </c>
      <c r="BI14" s="457">
        <f t="shared" si="24"/>
        <v>10</v>
      </c>
      <c r="BJ14" s="457">
        <f t="shared" si="25"/>
        <v>0</v>
      </c>
      <c r="BK14" s="457">
        <f t="shared" si="26"/>
        <v>0</v>
      </c>
      <c r="BL14" s="459">
        <f t="shared" si="31"/>
        <v>89</v>
      </c>
      <c r="BM14" s="453">
        <f t="shared" si="32"/>
        <v>8</v>
      </c>
      <c r="BN14" s="453">
        <f t="shared" si="33"/>
        <v>14</v>
      </c>
      <c r="BO14" s="460">
        <f t="shared" si="28"/>
        <v>81</v>
      </c>
      <c r="BP14" s="381"/>
    </row>
    <row r="15" spans="1:68" ht="15">
      <c r="A15" s="432">
        <v>11</v>
      </c>
      <c r="B15" s="433" t="s">
        <v>161</v>
      </c>
      <c r="C15" s="240" t="s">
        <v>44</v>
      </c>
      <c r="D15" s="469"/>
      <c r="E15" s="461">
        <f t="shared" si="29"/>
        <v>1000</v>
      </c>
      <c r="F15" s="436">
        <f t="shared" si="0"/>
        <v>0</v>
      </c>
      <c r="G15" s="437">
        <v>1000</v>
      </c>
      <c r="H15" s="438">
        <f t="shared" si="1"/>
        <v>16.34</v>
      </c>
      <c r="I15" s="439">
        <f t="shared" si="30"/>
        <v>0</v>
      </c>
      <c r="J15" s="440">
        <v>11</v>
      </c>
      <c r="K15" s="441">
        <v>8</v>
      </c>
      <c r="L15" s="442">
        <v>9</v>
      </c>
      <c r="M15" s="443">
        <f t="shared" si="2"/>
        <v>1000</v>
      </c>
      <c r="N15" s="439">
        <f t="shared" si="3"/>
        <v>74</v>
      </c>
      <c r="O15" s="444">
        <f t="shared" si="4"/>
        <v>72</v>
      </c>
      <c r="P15" s="445">
        <v>3</v>
      </c>
      <c r="Q15" s="446">
        <v>0</v>
      </c>
      <c r="R15" s="447">
        <v>10</v>
      </c>
      <c r="S15" s="448">
        <v>0</v>
      </c>
      <c r="T15" s="449">
        <v>7</v>
      </c>
      <c r="U15" s="450">
        <v>1</v>
      </c>
      <c r="V15" s="447">
        <v>14</v>
      </c>
      <c r="W15" s="450">
        <v>2</v>
      </c>
      <c r="X15" s="449">
        <v>4</v>
      </c>
      <c r="Y15" s="450">
        <v>1</v>
      </c>
      <c r="Z15" s="449">
        <v>13</v>
      </c>
      <c r="AA15" s="450">
        <v>0</v>
      </c>
      <c r="AB15" s="449">
        <v>2</v>
      </c>
      <c r="AC15" s="448">
        <v>2</v>
      </c>
      <c r="AD15" s="462">
        <v>12</v>
      </c>
      <c r="AE15" s="446">
        <v>2</v>
      </c>
      <c r="AF15" s="451">
        <v>5</v>
      </c>
      <c r="AG15" s="448">
        <v>0</v>
      </c>
      <c r="AH15" s="447">
        <v>99</v>
      </c>
      <c r="AI15" s="450">
        <v>0</v>
      </c>
      <c r="AJ15" s="447">
        <v>99</v>
      </c>
      <c r="AK15" s="450">
        <v>0</v>
      </c>
      <c r="AL15" s="421"/>
      <c r="AM15" s="422">
        <f t="shared" si="27"/>
        <v>8</v>
      </c>
      <c r="AN15" s="421"/>
      <c r="AO15" s="452">
        <f t="shared" si="5"/>
        <v>1000</v>
      </c>
      <c r="AP15" s="453">
        <f t="shared" si="6"/>
        <v>1000</v>
      </c>
      <c r="AQ15" s="454">
        <f t="shared" si="7"/>
        <v>1000</v>
      </c>
      <c r="AR15" s="453">
        <f t="shared" si="8"/>
        <v>1000</v>
      </c>
      <c r="AS15" s="454">
        <f t="shared" si="9"/>
        <v>1000</v>
      </c>
      <c r="AT15" s="454">
        <f t="shared" si="10"/>
        <v>1000</v>
      </c>
      <c r="AU15" s="454">
        <f t="shared" si="11"/>
        <v>1000</v>
      </c>
      <c r="AV15" s="454">
        <f t="shared" si="12"/>
        <v>1000</v>
      </c>
      <c r="AW15" s="453">
        <f t="shared" si="13"/>
        <v>1000</v>
      </c>
      <c r="AX15" s="454">
        <f t="shared" si="14"/>
        <v>0</v>
      </c>
      <c r="AY15" s="455">
        <f t="shared" si="15"/>
        <v>0</v>
      </c>
      <c r="AZ15" s="375"/>
      <c r="BA15" s="456">
        <f t="shared" si="16"/>
        <v>12</v>
      </c>
      <c r="BB15" s="457">
        <f t="shared" si="17"/>
        <v>12</v>
      </c>
      <c r="BC15" s="457">
        <f t="shared" si="18"/>
        <v>6</v>
      </c>
      <c r="BD15" s="458">
        <f t="shared" si="19"/>
        <v>2</v>
      </c>
      <c r="BE15" s="457">
        <f t="shared" si="20"/>
        <v>9</v>
      </c>
      <c r="BF15" s="457">
        <f t="shared" si="21"/>
        <v>6</v>
      </c>
      <c r="BG15" s="457">
        <f t="shared" si="22"/>
        <v>8</v>
      </c>
      <c r="BH15" s="457">
        <f t="shared" si="23"/>
        <v>7</v>
      </c>
      <c r="BI15" s="457">
        <f t="shared" si="24"/>
        <v>12</v>
      </c>
      <c r="BJ15" s="457">
        <f t="shared" si="25"/>
        <v>0</v>
      </c>
      <c r="BK15" s="457">
        <f t="shared" si="26"/>
        <v>0</v>
      </c>
      <c r="BL15" s="459">
        <f t="shared" si="31"/>
        <v>74</v>
      </c>
      <c r="BM15" s="453">
        <f t="shared" si="32"/>
        <v>2</v>
      </c>
      <c r="BN15" s="453">
        <f t="shared" si="33"/>
        <v>12</v>
      </c>
      <c r="BO15" s="460">
        <f t="shared" si="28"/>
        <v>72</v>
      </c>
      <c r="BP15" s="381"/>
    </row>
    <row r="16" spans="1:68" ht="15">
      <c r="A16" s="432">
        <v>12</v>
      </c>
      <c r="B16" s="433" t="s">
        <v>247</v>
      </c>
      <c r="C16" s="240" t="s">
        <v>44</v>
      </c>
      <c r="D16" s="469"/>
      <c r="E16" s="461">
        <f t="shared" si="29"/>
        <v>1000</v>
      </c>
      <c r="F16" s="436">
        <f t="shared" si="0"/>
        <v>0</v>
      </c>
      <c r="G16" s="437">
        <v>1000</v>
      </c>
      <c r="H16" s="438">
        <f t="shared" si="1"/>
        <v>14.62</v>
      </c>
      <c r="I16" s="439">
        <f t="shared" si="30"/>
        <v>0</v>
      </c>
      <c r="J16" s="440">
        <v>13</v>
      </c>
      <c r="K16" s="441">
        <v>7</v>
      </c>
      <c r="L16" s="442">
        <v>9</v>
      </c>
      <c r="M16" s="443">
        <f t="shared" si="2"/>
        <v>1000</v>
      </c>
      <c r="N16" s="439">
        <f t="shared" si="3"/>
        <v>73</v>
      </c>
      <c r="O16" s="444">
        <f t="shared" si="4"/>
        <v>71</v>
      </c>
      <c r="P16" s="445">
        <v>4</v>
      </c>
      <c r="Q16" s="446">
        <v>1</v>
      </c>
      <c r="R16" s="447">
        <v>2</v>
      </c>
      <c r="S16" s="448">
        <v>1</v>
      </c>
      <c r="T16" s="449">
        <v>13</v>
      </c>
      <c r="U16" s="450">
        <v>2</v>
      </c>
      <c r="V16" s="447">
        <v>6</v>
      </c>
      <c r="W16" s="450">
        <v>0</v>
      </c>
      <c r="X16" s="449">
        <v>3</v>
      </c>
      <c r="Y16" s="450">
        <v>0</v>
      </c>
      <c r="Z16" s="449">
        <v>1</v>
      </c>
      <c r="AA16" s="450">
        <v>2</v>
      </c>
      <c r="AB16" s="449">
        <v>16</v>
      </c>
      <c r="AC16" s="448">
        <v>0</v>
      </c>
      <c r="AD16" s="445">
        <v>11</v>
      </c>
      <c r="AE16" s="446">
        <v>0</v>
      </c>
      <c r="AF16" s="451">
        <v>14</v>
      </c>
      <c r="AG16" s="448">
        <v>1</v>
      </c>
      <c r="AH16" s="447">
        <v>99</v>
      </c>
      <c r="AI16" s="450">
        <v>0</v>
      </c>
      <c r="AJ16" s="447">
        <v>99</v>
      </c>
      <c r="AK16" s="450">
        <v>0</v>
      </c>
      <c r="AL16" s="421"/>
      <c r="AM16" s="422">
        <f t="shared" si="27"/>
        <v>7</v>
      </c>
      <c r="AN16" s="421"/>
      <c r="AO16" s="452">
        <f t="shared" si="5"/>
        <v>1000</v>
      </c>
      <c r="AP16" s="453">
        <f t="shared" si="6"/>
        <v>1000</v>
      </c>
      <c r="AQ16" s="454">
        <f t="shared" si="7"/>
        <v>1000</v>
      </c>
      <c r="AR16" s="453">
        <f t="shared" si="8"/>
        <v>1000</v>
      </c>
      <c r="AS16" s="454">
        <f t="shared" si="9"/>
        <v>1000</v>
      </c>
      <c r="AT16" s="454">
        <f t="shared" si="10"/>
        <v>1000</v>
      </c>
      <c r="AU16" s="454">
        <f t="shared" si="11"/>
        <v>1000</v>
      </c>
      <c r="AV16" s="454">
        <f t="shared" si="12"/>
        <v>1000</v>
      </c>
      <c r="AW16" s="453">
        <f t="shared" si="13"/>
        <v>1000</v>
      </c>
      <c r="AX16" s="454">
        <f t="shared" si="14"/>
        <v>0</v>
      </c>
      <c r="AY16" s="455">
        <f t="shared" si="15"/>
        <v>0</v>
      </c>
      <c r="AZ16" s="375"/>
      <c r="BA16" s="456">
        <f t="shared" si="16"/>
        <v>9</v>
      </c>
      <c r="BB16" s="457">
        <f t="shared" si="17"/>
        <v>8</v>
      </c>
      <c r="BC16" s="457">
        <f t="shared" si="18"/>
        <v>6</v>
      </c>
      <c r="BD16" s="458">
        <f t="shared" si="19"/>
        <v>10</v>
      </c>
      <c r="BE16" s="457">
        <f t="shared" si="20"/>
        <v>12</v>
      </c>
      <c r="BF16" s="457">
        <f t="shared" si="21"/>
        <v>8</v>
      </c>
      <c r="BG16" s="457">
        <f t="shared" si="22"/>
        <v>10</v>
      </c>
      <c r="BH16" s="457">
        <f t="shared" si="23"/>
        <v>8</v>
      </c>
      <c r="BI16" s="457">
        <f t="shared" si="24"/>
        <v>2</v>
      </c>
      <c r="BJ16" s="457">
        <f t="shared" si="25"/>
        <v>0</v>
      </c>
      <c r="BK16" s="457">
        <f t="shared" si="26"/>
        <v>0</v>
      </c>
      <c r="BL16" s="459">
        <f t="shared" si="31"/>
        <v>73</v>
      </c>
      <c r="BM16" s="453">
        <f t="shared" si="32"/>
        <v>2</v>
      </c>
      <c r="BN16" s="453">
        <f t="shared" si="33"/>
        <v>12</v>
      </c>
      <c r="BO16" s="460">
        <f t="shared" si="28"/>
        <v>71</v>
      </c>
      <c r="BP16" s="381"/>
    </row>
    <row r="17" spans="1:68" ht="15">
      <c r="A17" s="432">
        <v>13</v>
      </c>
      <c r="B17" s="433" t="s">
        <v>228</v>
      </c>
      <c r="C17" s="58" t="s">
        <v>48</v>
      </c>
      <c r="D17" s="434"/>
      <c r="E17" s="461">
        <f t="shared" si="29"/>
        <v>1000</v>
      </c>
      <c r="F17" s="436">
        <f t="shared" si="0"/>
        <v>0</v>
      </c>
      <c r="G17" s="437">
        <v>1000</v>
      </c>
      <c r="H17" s="438">
        <f t="shared" si="1"/>
        <v>13.76</v>
      </c>
      <c r="I17" s="439">
        <f t="shared" si="30"/>
        <v>0</v>
      </c>
      <c r="J17" s="440">
        <v>14</v>
      </c>
      <c r="K17" s="441">
        <v>6</v>
      </c>
      <c r="L17" s="442">
        <v>9</v>
      </c>
      <c r="M17" s="443">
        <f t="shared" si="2"/>
        <v>1000</v>
      </c>
      <c r="N17" s="464">
        <f t="shared" si="3"/>
        <v>77</v>
      </c>
      <c r="O17" s="465">
        <f t="shared" si="4"/>
        <v>75</v>
      </c>
      <c r="P17" s="445">
        <v>5</v>
      </c>
      <c r="Q17" s="446">
        <v>1</v>
      </c>
      <c r="R17" s="447">
        <v>1</v>
      </c>
      <c r="S17" s="448">
        <v>1</v>
      </c>
      <c r="T17" s="449">
        <v>12</v>
      </c>
      <c r="U17" s="450">
        <v>0</v>
      </c>
      <c r="V17" s="447">
        <v>7</v>
      </c>
      <c r="W17" s="450">
        <v>0</v>
      </c>
      <c r="X17" s="449">
        <v>14</v>
      </c>
      <c r="Y17" s="450">
        <v>2</v>
      </c>
      <c r="Z17" s="449">
        <v>11</v>
      </c>
      <c r="AA17" s="467">
        <v>2</v>
      </c>
      <c r="AB17" s="449">
        <v>15</v>
      </c>
      <c r="AC17" s="448">
        <v>0</v>
      </c>
      <c r="AD17" s="445">
        <v>3</v>
      </c>
      <c r="AE17" s="446">
        <v>0</v>
      </c>
      <c r="AF17" s="451">
        <v>2</v>
      </c>
      <c r="AG17" s="448">
        <v>0</v>
      </c>
      <c r="AH17" s="447">
        <v>99</v>
      </c>
      <c r="AI17" s="450">
        <v>0</v>
      </c>
      <c r="AJ17" s="447">
        <v>99</v>
      </c>
      <c r="AK17" s="450">
        <v>0</v>
      </c>
      <c r="AL17" s="421"/>
      <c r="AM17" s="422">
        <f t="shared" si="27"/>
        <v>6</v>
      </c>
      <c r="AN17" s="421"/>
      <c r="AO17" s="452">
        <f t="shared" si="5"/>
        <v>1000</v>
      </c>
      <c r="AP17" s="453">
        <f t="shared" si="6"/>
        <v>1000</v>
      </c>
      <c r="AQ17" s="454">
        <f t="shared" si="7"/>
        <v>1000</v>
      </c>
      <c r="AR17" s="453">
        <f t="shared" si="8"/>
        <v>1000</v>
      </c>
      <c r="AS17" s="454">
        <f t="shared" si="9"/>
        <v>1000</v>
      </c>
      <c r="AT17" s="454">
        <f t="shared" si="10"/>
        <v>1000</v>
      </c>
      <c r="AU17" s="454">
        <f t="shared" si="11"/>
        <v>1000</v>
      </c>
      <c r="AV17" s="454">
        <f t="shared" si="12"/>
        <v>1000</v>
      </c>
      <c r="AW17" s="453">
        <f t="shared" si="13"/>
        <v>1000</v>
      </c>
      <c r="AX17" s="454">
        <f t="shared" si="14"/>
        <v>0</v>
      </c>
      <c r="AY17" s="455">
        <f t="shared" si="15"/>
        <v>0</v>
      </c>
      <c r="AZ17" s="375"/>
      <c r="BA17" s="456">
        <f t="shared" si="16"/>
        <v>12</v>
      </c>
      <c r="BB17" s="457">
        <f t="shared" si="17"/>
        <v>8</v>
      </c>
      <c r="BC17" s="457">
        <f t="shared" si="18"/>
        <v>7</v>
      </c>
      <c r="BD17" s="458">
        <f t="shared" si="19"/>
        <v>6</v>
      </c>
      <c r="BE17" s="457">
        <f t="shared" si="20"/>
        <v>2</v>
      </c>
      <c r="BF17" s="457">
        <f t="shared" si="21"/>
        <v>8</v>
      </c>
      <c r="BG17" s="457">
        <f t="shared" si="22"/>
        <v>14</v>
      </c>
      <c r="BH17" s="457">
        <f t="shared" si="23"/>
        <v>12</v>
      </c>
      <c r="BI17" s="457">
        <f t="shared" si="24"/>
        <v>8</v>
      </c>
      <c r="BJ17" s="457">
        <f t="shared" si="25"/>
        <v>0</v>
      </c>
      <c r="BK17" s="457">
        <f t="shared" si="26"/>
        <v>0</v>
      </c>
      <c r="BL17" s="459">
        <f t="shared" si="31"/>
        <v>77</v>
      </c>
      <c r="BM17" s="453">
        <f t="shared" si="32"/>
        <v>2</v>
      </c>
      <c r="BN17" s="453">
        <f t="shared" si="33"/>
        <v>14</v>
      </c>
      <c r="BO17" s="460">
        <f t="shared" si="28"/>
        <v>75</v>
      </c>
      <c r="BP17" s="381"/>
    </row>
    <row r="18" spans="1:68" ht="15">
      <c r="A18" s="432">
        <v>14</v>
      </c>
      <c r="B18" s="433" t="s">
        <v>29</v>
      </c>
      <c r="C18" s="240" t="s">
        <v>44</v>
      </c>
      <c r="D18" s="434"/>
      <c r="E18" s="461">
        <f t="shared" si="29"/>
        <v>1000</v>
      </c>
      <c r="F18" s="436">
        <f t="shared" si="0"/>
        <v>0</v>
      </c>
      <c r="G18" s="437">
        <v>1000</v>
      </c>
      <c r="H18" s="438">
        <f t="shared" si="1"/>
        <v>12.04</v>
      </c>
      <c r="I18" s="439">
        <f t="shared" si="30"/>
        <v>0</v>
      </c>
      <c r="J18" s="440">
        <v>16</v>
      </c>
      <c r="K18" s="441">
        <v>2</v>
      </c>
      <c r="L18" s="442">
        <v>9</v>
      </c>
      <c r="M18" s="443">
        <f t="shared" si="2"/>
        <v>1000</v>
      </c>
      <c r="N18" s="439">
        <f t="shared" si="3"/>
        <v>73</v>
      </c>
      <c r="O18" s="444">
        <f t="shared" si="4"/>
        <v>67</v>
      </c>
      <c r="P18" s="445">
        <v>6</v>
      </c>
      <c r="Q18" s="446">
        <v>0</v>
      </c>
      <c r="R18" s="447">
        <v>7</v>
      </c>
      <c r="S18" s="448">
        <v>1</v>
      </c>
      <c r="T18" s="449">
        <v>16</v>
      </c>
      <c r="U18" s="450">
        <v>0</v>
      </c>
      <c r="V18" s="447">
        <v>11</v>
      </c>
      <c r="W18" s="450">
        <v>0</v>
      </c>
      <c r="X18" s="449">
        <v>13</v>
      </c>
      <c r="Y18" s="450">
        <v>0</v>
      </c>
      <c r="Z18" s="449">
        <v>2</v>
      </c>
      <c r="AA18" s="450">
        <v>0</v>
      </c>
      <c r="AB18" s="449">
        <v>1</v>
      </c>
      <c r="AC18" s="448">
        <v>0</v>
      </c>
      <c r="AD18" s="445">
        <v>9</v>
      </c>
      <c r="AE18" s="446">
        <v>0</v>
      </c>
      <c r="AF18" s="451">
        <v>12</v>
      </c>
      <c r="AG18" s="448">
        <v>1</v>
      </c>
      <c r="AH18" s="447">
        <v>99</v>
      </c>
      <c r="AI18" s="450">
        <v>0</v>
      </c>
      <c r="AJ18" s="447">
        <v>99</v>
      </c>
      <c r="AK18" s="450">
        <v>0</v>
      </c>
      <c r="AL18" s="421"/>
      <c r="AM18" s="422">
        <f t="shared" si="27"/>
        <v>2</v>
      </c>
      <c r="AN18" s="421"/>
      <c r="AO18" s="452">
        <f t="shared" si="5"/>
        <v>1000</v>
      </c>
      <c r="AP18" s="453">
        <f t="shared" si="6"/>
        <v>1000</v>
      </c>
      <c r="AQ18" s="454">
        <f t="shared" si="7"/>
        <v>1000</v>
      </c>
      <c r="AR18" s="453">
        <f t="shared" si="8"/>
        <v>1000</v>
      </c>
      <c r="AS18" s="454">
        <f t="shared" si="9"/>
        <v>1000</v>
      </c>
      <c r="AT18" s="454">
        <f t="shared" si="10"/>
        <v>1000</v>
      </c>
      <c r="AU18" s="454">
        <f t="shared" si="11"/>
        <v>1000</v>
      </c>
      <c r="AV18" s="454">
        <f t="shared" si="12"/>
        <v>1000</v>
      </c>
      <c r="AW18" s="453">
        <f t="shared" si="13"/>
        <v>1000</v>
      </c>
      <c r="AX18" s="454">
        <f t="shared" si="14"/>
        <v>0</v>
      </c>
      <c r="AY18" s="455">
        <f t="shared" si="15"/>
        <v>0</v>
      </c>
      <c r="AZ18" s="375"/>
      <c r="BA18" s="456">
        <f t="shared" si="16"/>
        <v>10</v>
      </c>
      <c r="BB18" s="457">
        <f t="shared" si="17"/>
        <v>6</v>
      </c>
      <c r="BC18" s="457">
        <f t="shared" si="18"/>
        <v>10</v>
      </c>
      <c r="BD18" s="458">
        <f t="shared" si="19"/>
        <v>8</v>
      </c>
      <c r="BE18" s="457">
        <f t="shared" si="20"/>
        <v>6</v>
      </c>
      <c r="BF18" s="457">
        <f t="shared" si="21"/>
        <v>8</v>
      </c>
      <c r="BG18" s="457">
        <f t="shared" si="22"/>
        <v>8</v>
      </c>
      <c r="BH18" s="457">
        <f t="shared" si="23"/>
        <v>10</v>
      </c>
      <c r="BI18" s="457">
        <f t="shared" si="24"/>
        <v>7</v>
      </c>
      <c r="BJ18" s="457">
        <f t="shared" si="25"/>
        <v>0</v>
      </c>
      <c r="BK18" s="457">
        <f t="shared" si="26"/>
        <v>0</v>
      </c>
      <c r="BL18" s="459">
        <f t="shared" si="31"/>
        <v>73</v>
      </c>
      <c r="BM18" s="453">
        <f t="shared" si="32"/>
        <v>6</v>
      </c>
      <c r="BN18" s="453">
        <f t="shared" si="33"/>
        <v>10</v>
      </c>
      <c r="BO18" s="460">
        <f t="shared" si="28"/>
        <v>67</v>
      </c>
      <c r="BP18" s="381"/>
    </row>
    <row r="19" spans="1:68" ht="15">
      <c r="A19" s="432">
        <v>15</v>
      </c>
      <c r="B19" s="433" t="s">
        <v>73</v>
      </c>
      <c r="C19" s="58" t="s">
        <v>48</v>
      </c>
      <c r="D19" s="434"/>
      <c r="E19" s="461">
        <f t="shared" si="29"/>
        <v>1030</v>
      </c>
      <c r="F19" s="436">
        <f t="shared" si="0"/>
        <v>30</v>
      </c>
      <c r="G19" s="437">
        <v>1000</v>
      </c>
      <c r="H19" s="438">
        <f t="shared" si="1"/>
        <v>24.94</v>
      </c>
      <c r="I19" s="439">
        <f t="shared" si="30"/>
        <v>0</v>
      </c>
      <c r="J19" s="463">
        <v>1</v>
      </c>
      <c r="K19" s="441">
        <v>14</v>
      </c>
      <c r="L19" s="442">
        <v>9</v>
      </c>
      <c r="M19" s="443">
        <f t="shared" si="2"/>
        <v>1000</v>
      </c>
      <c r="N19" s="439">
        <f t="shared" si="3"/>
        <v>87</v>
      </c>
      <c r="O19" s="444">
        <f t="shared" si="4"/>
        <v>81</v>
      </c>
      <c r="P19" s="445">
        <v>7</v>
      </c>
      <c r="Q19" s="446">
        <v>2</v>
      </c>
      <c r="R19" s="447">
        <v>3</v>
      </c>
      <c r="S19" s="448">
        <v>2</v>
      </c>
      <c r="T19" s="449">
        <v>8</v>
      </c>
      <c r="U19" s="450">
        <v>0</v>
      </c>
      <c r="V19" s="447">
        <v>10</v>
      </c>
      <c r="W19" s="450">
        <v>2</v>
      </c>
      <c r="X19" s="449">
        <v>6</v>
      </c>
      <c r="Y19" s="450">
        <v>2</v>
      </c>
      <c r="Z19" s="449">
        <v>5</v>
      </c>
      <c r="AA19" s="450">
        <v>2</v>
      </c>
      <c r="AB19" s="449">
        <v>13</v>
      </c>
      <c r="AC19" s="448">
        <v>2</v>
      </c>
      <c r="AD19" s="445">
        <v>16</v>
      </c>
      <c r="AE19" s="446">
        <v>0</v>
      </c>
      <c r="AF19" s="451">
        <v>4</v>
      </c>
      <c r="AG19" s="448">
        <v>2</v>
      </c>
      <c r="AH19" s="447">
        <v>99</v>
      </c>
      <c r="AI19" s="450">
        <v>0</v>
      </c>
      <c r="AJ19" s="447">
        <v>99</v>
      </c>
      <c r="AK19" s="450">
        <v>0</v>
      </c>
      <c r="AL19" s="421"/>
      <c r="AM19" s="422">
        <f t="shared" si="27"/>
        <v>14</v>
      </c>
      <c r="AN19" s="421"/>
      <c r="AO19" s="452">
        <f t="shared" si="5"/>
        <v>1000</v>
      </c>
      <c r="AP19" s="453">
        <f t="shared" si="6"/>
        <v>1000</v>
      </c>
      <c r="AQ19" s="454">
        <f t="shared" si="7"/>
        <v>1000</v>
      </c>
      <c r="AR19" s="453">
        <f t="shared" si="8"/>
        <v>1000</v>
      </c>
      <c r="AS19" s="454">
        <f t="shared" si="9"/>
        <v>1000</v>
      </c>
      <c r="AT19" s="454">
        <f t="shared" si="10"/>
        <v>1000</v>
      </c>
      <c r="AU19" s="454">
        <f t="shared" si="11"/>
        <v>1000</v>
      </c>
      <c r="AV19" s="454">
        <f t="shared" si="12"/>
        <v>1000</v>
      </c>
      <c r="AW19" s="453">
        <f t="shared" si="13"/>
        <v>1000</v>
      </c>
      <c r="AX19" s="454">
        <f t="shared" si="14"/>
        <v>0</v>
      </c>
      <c r="AY19" s="455">
        <f t="shared" si="15"/>
        <v>0</v>
      </c>
      <c r="AZ19" s="375"/>
      <c r="BA19" s="456">
        <f t="shared" si="16"/>
        <v>6</v>
      </c>
      <c r="BB19" s="457">
        <f t="shared" si="17"/>
        <v>12</v>
      </c>
      <c r="BC19" s="457">
        <f t="shared" si="18"/>
        <v>10</v>
      </c>
      <c r="BD19" s="458">
        <f t="shared" si="19"/>
        <v>12</v>
      </c>
      <c r="BE19" s="457">
        <f t="shared" si="20"/>
        <v>10</v>
      </c>
      <c r="BF19" s="457">
        <f t="shared" si="21"/>
        <v>12</v>
      </c>
      <c r="BG19" s="457">
        <f t="shared" si="22"/>
        <v>6</v>
      </c>
      <c r="BH19" s="457">
        <f t="shared" si="23"/>
        <v>10</v>
      </c>
      <c r="BI19" s="457">
        <f t="shared" si="24"/>
        <v>9</v>
      </c>
      <c r="BJ19" s="457">
        <f t="shared" si="25"/>
        <v>0</v>
      </c>
      <c r="BK19" s="457">
        <f t="shared" si="26"/>
        <v>0</v>
      </c>
      <c r="BL19" s="459">
        <f t="shared" si="31"/>
        <v>87</v>
      </c>
      <c r="BM19" s="453">
        <f t="shared" si="32"/>
        <v>6</v>
      </c>
      <c r="BN19" s="453">
        <f t="shared" si="33"/>
        <v>12</v>
      </c>
      <c r="BO19" s="460">
        <f t="shared" si="28"/>
        <v>81</v>
      </c>
      <c r="BP19" s="381"/>
    </row>
    <row r="20" spans="1:68" ht="15">
      <c r="A20" s="432">
        <v>16</v>
      </c>
      <c r="B20" s="433" t="s">
        <v>248</v>
      </c>
      <c r="C20" s="503" t="s">
        <v>261</v>
      </c>
      <c r="D20" s="434"/>
      <c r="E20" s="461">
        <f t="shared" si="29"/>
        <v>1000</v>
      </c>
      <c r="F20" s="436">
        <f t="shared" si="0"/>
        <v>0</v>
      </c>
      <c r="G20" s="437">
        <v>1000</v>
      </c>
      <c r="H20" s="438">
        <f t="shared" si="1"/>
        <v>19.78</v>
      </c>
      <c r="I20" s="439">
        <f t="shared" si="30"/>
        <v>0</v>
      </c>
      <c r="J20" s="440">
        <v>7</v>
      </c>
      <c r="K20" s="441">
        <v>10</v>
      </c>
      <c r="L20" s="442">
        <v>9</v>
      </c>
      <c r="M20" s="443">
        <f t="shared" si="2"/>
        <v>1000</v>
      </c>
      <c r="N20" s="439">
        <f t="shared" si="3"/>
        <v>80</v>
      </c>
      <c r="O20" s="444">
        <f t="shared" si="4"/>
        <v>78</v>
      </c>
      <c r="P20" s="445">
        <v>8</v>
      </c>
      <c r="Q20" s="446">
        <v>0</v>
      </c>
      <c r="R20" s="447">
        <v>4</v>
      </c>
      <c r="S20" s="448">
        <v>0</v>
      </c>
      <c r="T20" s="449">
        <v>14</v>
      </c>
      <c r="U20" s="450">
        <v>2</v>
      </c>
      <c r="V20" s="447">
        <v>1</v>
      </c>
      <c r="W20" s="450">
        <v>1</v>
      </c>
      <c r="X20" s="449">
        <v>2</v>
      </c>
      <c r="Y20" s="450">
        <v>2</v>
      </c>
      <c r="Z20" s="449">
        <v>9</v>
      </c>
      <c r="AA20" s="450">
        <v>1</v>
      </c>
      <c r="AB20" s="449">
        <v>12</v>
      </c>
      <c r="AC20" s="448">
        <v>2</v>
      </c>
      <c r="AD20" s="462">
        <v>15</v>
      </c>
      <c r="AE20" s="446">
        <v>2</v>
      </c>
      <c r="AF20" s="451">
        <v>3</v>
      </c>
      <c r="AG20" s="448">
        <v>0</v>
      </c>
      <c r="AH20" s="447">
        <v>99</v>
      </c>
      <c r="AI20" s="450">
        <v>0</v>
      </c>
      <c r="AJ20" s="447">
        <v>99</v>
      </c>
      <c r="AK20" s="450">
        <v>0</v>
      </c>
      <c r="AL20" s="421"/>
      <c r="AM20" s="422">
        <f t="shared" si="27"/>
        <v>10</v>
      </c>
      <c r="AN20" s="421"/>
      <c r="AO20" s="452">
        <f t="shared" si="5"/>
        <v>1000</v>
      </c>
      <c r="AP20" s="453">
        <f t="shared" si="6"/>
        <v>1000</v>
      </c>
      <c r="AQ20" s="454">
        <f t="shared" si="7"/>
        <v>1000</v>
      </c>
      <c r="AR20" s="453">
        <f t="shared" si="8"/>
        <v>1000</v>
      </c>
      <c r="AS20" s="454">
        <f t="shared" si="9"/>
        <v>1000</v>
      </c>
      <c r="AT20" s="454">
        <f t="shared" si="10"/>
        <v>1000</v>
      </c>
      <c r="AU20" s="454">
        <f t="shared" si="11"/>
        <v>1000</v>
      </c>
      <c r="AV20" s="454">
        <f t="shared" si="12"/>
        <v>1000</v>
      </c>
      <c r="AW20" s="453">
        <f t="shared" si="13"/>
        <v>1000</v>
      </c>
      <c r="AX20" s="454">
        <f t="shared" si="14"/>
        <v>0</v>
      </c>
      <c r="AY20" s="455">
        <f t="shared" si="15"/>
        <v>0</v>
      </c>
      <c r="AZ20" s="375"/>
      <c r="BA20" s="456">
        <f t="shared" si="16"/>
        <v>10</v>
      </c>
      <c r="BB20" s="457">
        <f t="shared" si="17"/>
        <v>9</v>
      </c>
      <c r="BC20" s="457">
        <f t="shared" si="18"/>
        <v>2</v>
      </c>
      <c r="BD20" s="458">
        <f t="shared" si="19"/>
        <v>8</v>
      </c>
      <c r="BE20" s="457">
        <f t="shared" si="20"/>
        <v>8</v>
      </c>
      <c r="BF20" s="457">
        <f t="shared" si="21"/>
        <v>10</v>
      </c>
      <c r="BG20" s="457">
        <f t="shared" si="22"/>
        <v>7</v>
      </c>
      <c r="BH20" s="457">
        <f t="shared" si="23"/>
        <v>14</v>
      </c>
      <c r="BI20" s="457">
        <f t="shared" si="24"/>
        <v>12</v>
      </c>
      <c r="BJ20" s="457">
        <f t="shared" si="25"/>
        <v>0</v>
      </c>
      <c r="BK20" s="457">
        <f t="shared" si="26"/>
        <v>0</v>
      </c>
      <c r="BL20" s="459">
        <f t="shared" si="31"/>
        <v>80</v>
      </c>
      <c r="BM20" s="453">
        <f t="shared" si="32"/>
        <v>2</v>
      </c>
      <c r="BN20" s="453">
        <f t="shared" si="33"/>
        <v>14</v>
      </c>
      <c r="BO20" s="460">
        <f t="shared" si="28"/>
        <v>78</v>
      </c>
      <c r="BP20" s="381"/>
    </row>
    <row r="21" spans="1:68" ht="14.25" customHeight="1" hidden="1">
      <c r="A21" s="470">
        <v>99</v>
      </c>
      <c r="B21" s="471"/>
      <c r="C21" s="472"/>
      <c r="D21" s="473"/>
      <c r="E21" s="474"/>
      <c r="F21" s="475"/>
      <c r="G21" s="476">
        <v>0</v>
      </c>
      <c r="H21" s="477"/>
      <c r="I21" s="478"/>
      <c r="J21" s="479"/>
      <c r="K21" s="480"/>
      <c r="L21" s="481"/>
      <c r="M21" s="482"/>
      <c r="N21" s="478"/>
      <c r="O21" s="478"/>
      <c r="P21" s="483"/>
      <c r="Q21" s="484"/>
      <c r="R21" s="483"/>
      <c r="S21" s="484"/>
      <c r="T21" s="483"/>
      <c r="U21" s="484"/>
      <c r="V21" s="483"/>
      <c r="W21" s="484"/>
      <c r="X21" s="483"/>
      <c r="Y21" s="484"/>
      <c r="Z21" s="483"/>
      <c r="AA21" s="484"/>
      <c r="AB21" s="483"/>
      <c r="AC21" s="484"/>
      <c r="AD21" s="483"/>
      <c r="AE21" s="484"/>
      <c r="AF21" s="483"/>
      <c r="AG21" s="484"/>
      <c r="AH21" s="483"/>
      <c r="AI21" s="484"/>
      <c r="AJ21" s="483"/>
      <c r="AK21" s="484"/>
      <c r="AL21" s="421"/>
      <c r="AM21" s="422"/>
      <c r="AN21" s="421"/>
      <c r="AO21" s="485"/>
      <c r="AP21" s="485"/>
      <c r="AQ21" s="485"/>
      <c r="AR21" s="485"/>
      <c r="AS21" s="485"/>
      <c r="AT21" s="485"/>
      <c r="AU21" s="485"/>
      <c r="AV21" s="485"/>
      <c r="AW21" s="485"/>
      <c r="AX21" s="485"/>
      <c r="AY21" s="485"/>
      <c r="AZ21" s="375"/>
      <c r="BA21" s="486"/>
      <c r="BB21" s="486"/>
      <c r="BC21" s="486"/>
      <c r="BD21" s="486"/>
      <c r="BE21" s="486"/>
      <c r="BF21" s="486"/>
      <c r="BG21" s="486"/>
      <c r="BH21" s="486"/>
      <c r="BI21" s="486"/>
      <c r="BJ21" s="486"/>
      <c r="BK21" s="486"/>
      <c r="BL21" s="487"/>
      <c r="BM21" s="488"/>
      <c r="BN21" s="488"/>
      <c r="BO21" s="487"/>
      <c r="BP21" s="381"/>
    </row>
    <row r="22" spans="1:68" ht="14.25" customHeight="1" hidden="1">
      <c r="A22" s="489">
        <f>IF(B5=0,0,COUNTA(A5:A20)+1)</f>
        <v>17</v>
      </c>
      <c r="B22" s="380"/>
      <c r="C22" s="490"/>
      <c r="D22" s="491"/>
      <c r="E22" s="492"/>
      <c r="F22" s="475"/>
      <c r="G22" s="493"/>
      <c r="H22" s="477"/>
      <c r="I22" s="493"/>
      <c r="J22" s="479"/>
      <c r="K22" s="480"/>
      <c r="L22" s="481"/>
      <c r="M22" s="482"/>
      <c r="N22" s="478"/>
      <c r="O22" s="478"/>
      <c r="P22" s="483"/>
      <c r="Q22" s="484"/>
      <c r="R22" s="483"/>
      <c r="S22" s="484"/>
      <c r="T22" s="494"/>
      <c r="U22" s="484"/>
      <c r="V22" s="494"/>
      <c r="W22" s="484"/>
      <c r="X22" s="494"/>
      <c r="Y22" s="484"/>
      <c r="Z22" s="494"/>
      <c r="AA22" s="484"/>
      <c r="AB22" s="494"/>
      <c r="AC22" s="484"/>
      <c r="AD22" s="483"/>
      <c r="AE22" s="484"/>
      <c r="AF22" s="494"/>
      <c r="AG22" s="484"/>
      <c r="AH22" s="494"/>
      <c r="AI22" s="484"/>
      <c r="AJ22" s="483"/>
      <c r="AK22" s="484"/>
      <c r="AL22" s="421"/>
      <c r="AM22" s="422"/>
      <c r="AN22" s="421"/>
      <c r="AO22" s="488"/>
      <c r="AP22" s="488"/>
      <c r="AQ22" s="488"/>
      <c r="AR22" s="488"/>
      <c r="AS22" s="488"/>
      <c r="AT22" s="488"/>
      <c r="AU22" s="488"/>
      <c r="AV22" s="488"/>
      <c r="AW22" s="488"/>
      <c r="AX22" s="488"/>
      <c r="AY22" s="488"/>
      <c r="AZ22" s="375"/>
      <c r="BA22" s="486"/>
      <c r="BB22" s="486"/>
      <c r="BC22" s="486"/>
      <c r="BD22" s="486"/>
      <c r="BE22" s="486"/>
      <c r="BF22" s="486"/>
      <c r="BG22" s="486"/>
      <c r="BH22" s="486"/>
      <c r="BI22" s="486"/>
      <c r="BJ22" s="486"/>
      <c r="BK22" s="486"/>
      <c r="BL22" s="487"/>
      <c r="BM22" s="488"/>
      <c r="BN22" s="488"/>
      <c r="BO22" s="487"/>
      <c r="BP22" s="381"/>
    </row>
    <row r="23" spans="1:68" ht="14.25" customHeight="1">
      <c r="A23" s="495">
        <f>IF(B5=0,0,COUNTA(A5:A20))</f>
        <v>16</v>
      </c>
      <c r="B23" s="496"/>
      <c r="C23" s="497"/>
      <c r="D23" s="497"/>
      <c r="E23" s="497"/>
      <c r="F23" s="475"/>
      <c r="G23" s="498"/>
      <c r="H23" s="499"/>
      <c r="I23" s="499"/>
      <c r="J23" s="499"/>
      <c r="K23" s="480"/>
      <c r="L23" s="499"/>
      <c r="M23" s="499"/>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7"/>
      <c r="AK23" s="497"/>
      <c r="AL23" s="500"/>
      <c r="AM23" s="500"/>
      <c r="AN23" s="500"/>
      <c r="AO23" s="488"/>
      <c r="AP23" s="501"/>
      <c r="AQ23" s="501"/>
      <c r="AR23" s="488"/>
      <c r="AS23" s="488"/>
      <c r="AT23" s="488"/>
      <c r="AU23" s="488"/>
      <c r="AV23" s="488"/>
      <c r="AW23" s="488"/>
      <c r="AX23" s="488"/>
      <c r="AY23" s="501"/>
      <c r="AZ23" s="375"/>
      <c r="BA23" s="375"/>
      <c r="BB23" s="375"/>
      <c r="BC23" s="380"/>
      <c r="BD23" s="380"/>
      <c r="BE23" s="501"/>
      <c r="BF23" s="486"/>
      <c r="BG23" s="501"/>
      <c r="BH23" s="501"/>
      <c r="BI23" s="501"/>
      <c r="BJ23" s="501"/>
      <c r="BK23" s="501"/>
      <c r="BL23" s="501"/>
      <c r="BM23" s="488"/>
      <c r="BN23" s="501"/>
      <c r="BO23" s="380"/>
      <c r="BP23" s="381"/>
    </row>
    <row r="24" spans="1:256" ht="12.75">
      <c r="A24" s="214"/>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215"/>
      <c r="BV24" s="215"/>
      <c r="BW24" s="215"/>
      <c r="BX24" s="215"/>
      <c r="BY24" s="215"/>
      <c r="BZ24" s="215"/>
      <c r="CA24" s="215"/>
      <c r="CB24" s="215"/>
      <c r="CC24" s="215"/>
      <c r="CD24" s="215"/>
      <c r="CE24" s="215"/>
      <c r="CF24" s="215"/>
      <c r="CG24" s="215"/>
      <c r="CH24" s="214"/>
      <c r="CI24" s="214"/>
      <c r="CJ24" s="214"/>
      <c r="CK24" s="214"/>
      <c r="CL24" s="214"/>
      <c r="CM24" s="214"/>
      <c r="CN24" s="214"/>
      <c r="CO24" s="214"/>
      <c r="CP24" s="214"/>
      <c r="CQ24" s="214"/>
      <c r="CR24" s="214"/>
      <c r="CS24" s="214"/>
      <c r="CT24" s="214"/>
      <c r="CU24" s="214"/>
      <c r="CV24" s="214"/>
      <c r="CW24" s="214"/>
      <c r="CX24" s="214"/>
      <c r="CY24" s="214"/>
      <c r="CZ24" s="214"/>
      <c r="DA24" s="214"/>
      <c r="DB24" s="214"/>
      <c r="DC24" s="214"/>
      <c r="DD24" s="214"/>
      <c r="DE24" s="214"/>
      <c r="DF24" s="214"/>
      <c r="DG24" s="214"/>
      <c r="DH24" s="214"/>
      <c r="DI24" s="214"/>
      <c r="DJ24" s="214"/>
      <c r="DK24" s="214"/>
      <c r="DL24" s="214"/>
      <c r="DM24" s="214"/>
      <c r="DN24" s="214"/>
      <c r="DO24" s="214"/>
      <c r="DP24" s="214"/>
      <c r="DQ24" s="214"/>
      <c r="DR24" s="214"/>
      <c r="DS24" s="214"/>
      <c r="DT24" s="214"/>
      <c r="DU24" s="214"/>
      <c r="DV24" s="214"/>
      <c r="DW24" s="214"/>
      <c r="DX24" s="214"/>
      <c r="DY24" s="214"/>
      <c r="DZ24" s="214"/>
      <c r="EA24" s="214"/>
      <c r="EB24" s="214"/>
      <c r="EC24" s="214"/>
      <c r="ED24" s="214"/>
      <c r="EE24" s="214"/>
      <c r="EF24" s="214"/>
      <c r="EG24" s="214"/>
      <c r="EH24" s="214"/>
      <c r="EI24" s="214"/>
      <c r="EJ24" s="214"/>
      <c r="EK24" s="214"/>
      <c r="EL24" s="214"/>
      <c r="EM24" s="214"/>
      <c r="EN24" s="214"/>
      <c r="EO24" s="214"/>
      <c r="EP24" s="214"/>
      <c r="EQ24" s="214"/>
      <c r="ER24" s="214"/>
      <c r="ES24" s="214"/>
      <c r="ET24" s="214"/>
      <c r="EU24" s="214"/>
      <c r="EV24" s="214"/>
      <c r="EW24" s="214"/>
      <c r="EX24" s="214"/>
      <c r="EY24" s="214"/>
      <c r="EZ24" s="214"/>
      <c r="FA24" s="214"/>
      <c r="FB24" s="214"/>
      <c r="FC24" s="214"/>
      <c r="FD24" s="214"/>
      <c r="FE24" s="214"/>
      <c r="FF24" s="214"/>
      <c r="FG24" s="214"/>
      <c r="FH24" s="214"/>
      <c r="FI24" s="214"/>
      <c r="FJ24" s="214"/>
      <c r="FK24" s="214"/>
      <c r="FL24" s="214"/>
      <c r="FM24" s="214"/>
      <c r="FN24" s="214"/>
      <c r="FO24" s="214"/>
      <c r="FP24" s="214"/>
      <c r="FQ24" s="214"/>
      <c r="FR24" s="214"/>
      <c r="FS24" s="214"/>
      <c r="FT24" s="214"/>
      <c r="FU24" s="214"/>
      <c r="FV24" s="214"/>
      <c r="FW24" s="214"/>
      <c r="FX24" s="214"/>
      <c r="FY24" s="214"/>
      <c r="FZ24" s="214"/>
      <c r="GA24" s="214"/>
      <c r="GB24" s="214"/>
      <c r="GC24" s="214"/>
      <c r="GD24" s="214"/>
      <c r="GE24" s="214"/>
      <c r="GF24" s="214"/>
      <c r="GG24" s="214"/>
      <c r="GH24" s="214"/>
      <c r="GI24" s="214"/>
      <c r="GJ24" s="214"/>
      <c r="GK24" s="214"/>
      <c r="GL24" s="214"/>
      <c r="GM24" s="214"/>
      <c r="GN24" s="214"/>
      <c r="GO24" s="214"/>
      <c r="GP24" s="214"/>
      <c r="GQ24" s="214"/>
      <c r="GR24" s="214"/>
      <c r="GS24" s="214"/>
      <c r="GT24" s="214"/>
      <c r="GU24" s="214"/>
      <c r="GV24" s="214"/>
      <c r="GW24" s="214"/>
      <c r="GX24" s="214"/>
      <c r="GY24" s="214"/>
      <c r="GZ24" s="214"/>
      <c r="HA24" s="214"/>
      <c r="HB24" s="214"/>
      <c r="HC24" s="214"/>
      <c r="HD24" s="214"/>
      <c r="HE24" s="214"/>
      <c r="HF24" s="214"/>
      <c r="HG24" s="214"/>
      <c r="HH24" s="214"/>
      <c r="HI24" s="214"/>
      <c r="HJ24" s="214"/>
      <c r="HK24" s="214"/>
      <c r="HL24" s="214"/>
      <c r="HM24" s="214"/>
      <c r="HN24" s="214"/>
      <c r="HO24" s="214"/>
      <c r="HP24" s="214"/>
      <c r="HQ24" s="214"/>
      <c r="HR24" s="214"/>
      <c r="HS24" s="214"/>
      <c r="HT24" s="214"/>
      <c r="HU24" s="214"/>
      <c r="HV24" s="214"/>
      <c r="HW24" s="214"/>
      <c r="HX24" s="214"/>
      <c r="HY24" s="214"/>
      <c r="HZ24" s="214"/>
      <c r="IA24" s="214"/>
      <c r="IB24" s="214"/>
      <c r="IC24" s="214"/>
      <c r="ID24" s="214"/>
      <c r="IE24" s="214"/>
      <c r="IF24" s="214"/>
      <c r="IG24" s="214"/>
      <c r="IH24" s="214"/>
      <c r="II24" s="214"/>
      <c r="IJ24" s="214"/>
      <c r="IK24" s="214"/>
      <c r="IL24" s="214"/>
      <c r="IM24" s="214"/>
      <c r="IN24" s="214"/>
      <c r="IO24" s="214"/>
      <c r="IP24" s="214"/>
      <c r="IQ24" s="214"/>
      <c r="IR24" s="214"/>
      <c r="IS24" s="214"/>
      <c r="IT24" s="214"/>
      <c r="IU24" s="214"/>
      <c r="IV24" s="214"/>
    </row>
    <row r="25" spans="1:256" ht="12.75">
      <c r="A25" s="216"/>
      <c r="B25" s="214"/>
      <c r="C25" s="214"/>
      <c r="D25" s="214"/>
      <c r="E25" s="214"/>
      <c r="F25" s="214"/>
      <c r="G25" s="214"/>
      <c r="H25" s="217"/>
      <c r="I25" s="218"/>
      <c r="J25" s="219"/>
      <c r="K25" s="217"/>
      <c r="L25" s="218"/>
      <c r="M25" s="219"/>
      <c r="N25" s="217"/>
      <c r="O25" s="218"/>
      <c r="P25" s="219"/>
      <c r="Q25" s="217"/>
      <c r="R25" s="218"/>
      <c r="S25" s="219"/>
      <c r="T25" s="217"/>
      <c r="U25" s="218"/>
      <c r="V25" s="219"/>
      <c r="W25" s="217"/>
      <c r="X25" s="218"/>
      <c r="Y25" s="219"/>
      <c r="Z25" s="219"/>
      <c r="AA25" s="218"/>
      <c r="AB25" s="218"/>
      <c r="AC25" s="218"/>
      <c r="AD25" s="218"/>
      <c r="AE25" s="218"/>
      <c r="AF25" s="218"/>
      <c r="AG25" s="218"/>
      <c r="AH25" s="218"/>
      <c r="AI25" s="218"/>
      <c r="AJ25" s="218"/>
      <c r="AK25" s="218"/>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215"/>
      <c r="CQ25" s="215"/>
      <c r="CR25" s="215"/>
      <c r="CS25" s="215"/>
      <c r="CT25" s="215"/>
      <c r="CU25" s="215"/>
      <c r="CV25" s="215"/>
      <c r="CW25" s="215"/>
      <c r="CX25" s="215"/>
      <c r="CY25" s="215"/>
      <c r="CZ25" s="215"/>
      <c r="DA25" s="215"/>
      <c r="DB25" s="215"/>
      <c r="DC25" s="215"/>
      <c r="DD25" s="215"/>
      <c r="DE25" s="215"/>
      <c r="DF25" s="215"/>
      <c r="DG25" s="215"/>
      <c r="DH25" s="215"/>
      <c r="DI25" s="215"/>
      <c r="DJ25" s="215"/>
      <c r="DK25" s="215"/>
      <c r="DL25" s="215"/>
      <c r="DM25" s="215"/>
      <c r="DN25" s="215"/>
      <c r="DO25" s="215"/>
      <c r="DP25" s="215"/>
      <c r="DQ25" s="215"/>
      <c r="DR25" s="215"/>
      <c r="DS25" s="215"/>
      <c r="DT25" s="215"/>
      <c r="DU25" s="215"/>
      <c r="DV25" s="215"/>
      <c r="DW25" s="215"/>
      <c r="DX25" s="215"/>
      <c r="DY25" s="215"/>
      <c r="DZ25" s="215"/>
      <c r="EA25" s="215"/>
      <c r="EB25" s="215"/>
      <c r="EC25" s="215"/>
      <c r="ED25" s="215"/>
      <c r="EE25" s="215"/>
      <c r="EF25" s="215"/>
      <c r="EG25" s="215"/>
      <c r="EH25" s="215"/>
      <c r="EI25" s="215"/>
      <c r="EJ25" s="215"/>
      <c r="EK25" s="215"/>
      <c r="EL25" s="215"/>
      <c r="EM25" s="215"/>
      <c r="EN25" s="215"/>
      <c r="EO25" s="215"/>
      <c r="EP25" s="215"/>
      <c r="EQ25" s="215"/>
      <c r="ER25" s="215"/>
      <c r="ES25" s="215"/>
      <c r="ET25" s="215"/>
      <c r="EU25" s="215"/>
      <c r="EV25" s="215"/>
      <c r="EW25" s="215"/>
      <c r="EX25" s="215"/>
      <c r="EY25" s="215"/>
      <c r="EZ25" s="215"/>
      <c r="FA25" s="215"/>
      <c r="FB25" s="215"/>
      <c r="FC25" s="215"/>
      <c r="FD25" s="215"/>
      <c r="FE25" s="215"/>
      <c r="FF25" s="215"/>
      <c r="FG25" s="215"/>
      <c r="FH25" s="215"/>
      <c r="FI25" s="215"/>
      <c r="FJ25" s="215"/>
      <c r="FK25" s="215"/>
      <c r="FL25" s="215"/>
      <c r="FM25" s="215"/>
      <c r="FN25" s="215"/>
      <c r="FO25" s="215"/>
      <c r="FP25" s="215"/>
      <c r="FQ25" s="215"/>
      <c r="FR25" s="215"/>
      <c r="FS25" s="215"/>
      <c r="FT25" s="215"/>
      <c r="FU25" s="215"/>
      <c r="FV25" s="215"/>
      <c r="FW25" s="215"/>
      <c r="FX25" s="215"/>
      <c r="FY25" s="215"/>
      <c r="FZ25" s="215"/>
      <c r="GA25" s="215"/>
      <c r="GB25" s="215"/>
      <c r="GC25" s="215"/>
      <c r="GD25" s="215"/>
      <c r="GE25" s="215"/>
      <c r="GF25" s="215"/>
      <c r="GG25" s="215"/>
      <c r="GH25" s="220"/>
      <c r="GI25" s="220"/>
      <c r="GJ25" s="220"/>
      <c r="GK25" s="220"/>
      <c r="GL25" s="220"/>
      <c r="GM25" s="220"/>
      <c r="GN25" s="220"/>
      <c r="GO25" s="220"/>
      <c r="GP25" s="220"/>
      <c r="GQ25" s="220"/>
      <c r="GR25" s="220"/>
      <c r="GS25" s="220"/>
      <c r="GT25" s="220"/>
      <c r="GU25" s="220"/>
      <c r="GV25" s="220"/>
      <c r="GW25" s="220"/>
      <c r="GX25" s="220"/>
      <c r="GY25" s="220"/>
      <c r="GZ25" s="220"/>
      <c r="HA25" s="220"/>
      <c r="HB25" s="220"/>
      <c r="HC25" s="220"/>
      <c r="HD25" s="220"/>
      <c r="HE25" s="220"/>
      <c r="HF25" s="220"/>
      <c r="HG25" s="220"/>
      <c r="HH25" s="220"/>
      <c r="HI25" s="220"/>
      <c r="HJ25" s="220"/>
      <c r="HK25" s="220"/>
      <c r="HL25" s="220"/>
      <c r="HM25" s="220"/>
      <c r="HN25" s="220"/>
      <c r="HO25" s="220"/>
      <c r="HP25" s="220"/>
      <c r="HQ25" s="220"/>
      <c r="HR25" s="220"/>
      <c r="HS25" s="220"/>
      <c r="HT25" s="220"/>
      <c r="HU25" s="220"/>
      <c r="HV25" s="220"/>
      <c r="HW25" s="220"/>
      <c r="HX25" s="220"/>
      <c r="HY25" s="220"/>
      <c r="HZ25" s="220"/>
      <c r="IA25" s="220"/>
      <c r="IB25" s="220"/>
      <c r="IC25" s="220"/>
      <c r="ID25" s="220"/>
      <c r="IE25" s="220"/>
      <c r="IF25" s="220"/>
      <c r="IG25" s="220"/>
      <c r="IH25" s="220"/>
      <c r="II25" s="220"/>
      <c r="IJ25" s="220"/>
      <c r="IK25" s="220"/>
      <c r="IL25" s="220"/>
      <c r="IM25" s="220"/>
      <c r="IN25" s="220"/>
      <c r="IO25" s="220"/>
      <c r="IP25" s="220"/>
      <c r="IQ25" s="220"/>
      <c r="IR25" s="220"/>
      <c r="IS25" s="220"/>
      <c r="IT25" s="220"/>
      <c r="IU25" s="220"/>
      <c r="IV25" s="220"/>
    </row>
    <row r="26" spans="1:256" ht="12.75">
      <c r="A26" s="216"/>
      <c r="B26" s="214"/>
      <c r="C26" s="214"/>
      <c r="D26" s="214"/>
      <c r="E26" s="214"/>
      <c r="F26" s="214"/>
      <c r="G26" s="214"/>
      <c r="H26" s="217"/>
      <c r="I26" s="214"/>
      <c r="J26" s="219"/>
      <c r="K26" s="217"/>
      <c r="L26" s="218"/>
      <c r="M26" s="219"/>
      <c r="N26" s="217"/>
      <c r="O26" s="218"/>
      <c r="P26" s="219"/>
      <c r="Q26" s="217"/>
      <c r="R26" s="218"/>
      <c r="S26" s="219"/>
      <c r="T26" s="217"/>
      <c r="U26" s="218"/>
      <c r="V26" s="219"/>
      <c r="W26" s="217"/>
      <c r="X26" s="218"/>
      <c r="Y26" s="219"/>
      <c r="Z26" s="219"/>
      <c r="AA26" s="218"/>
      <c r="AB26" s="218"/>
      <c r="AC26" s="218"/>
      <c r="AD26" s="218"/>
      <c r="AE26" s="218"/>
      <c r="AF26" s="218"/>
      <c r="AG26" s="218"/>
      <c r="AH26" s="218"/>
      <c r="AI26" s="218"/>
      <c r="AJ26" s="218"/>
      <c r="AK26" s="218"/>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215"/>
      <c r="CN26" s="215"/>
      <c r="CO26" s="215"/>
      <c r="CP26" s="215"/>
      <c r="CQ26" s="215"/>
      <c r="CR26" s="215"/>
      <c r="CS26" s="215"/>
      <c r="CT26" s="215"/>
      <c r="CU26" s="215"/>
      <c r="CV26" s="215"/>
      <c r="CW26" s="215"/>
      <c r="CX26" s="215"/>
      <c r="CY26" s="215"/>
      <c r="CZ26" s="215"/>
      <c r="DA26" s="215"/>
      <c r="DB26" s="215"/>
      <c r="DC26" s="215"/>
      <c r="DD26" s="215"/>
      <c r="DE26" s="215"/>
      <c r="DF26" s="215"/>
      <c r="DG26" s="215"/>
      <c r="DH26" s="215"/>
      <c r="DI26" s="215"/>
      <c r="DJ26" s="215"/>
      <c r="DK26" s="215"/>
      <c r="DL26" s="215"/>
      <c r="DM26" s="215"/>
      <c r="DN26" s="215"/>
      <c r="DO26" s="215"/>
      <c r="DP26" s="215"/>
      <c r="DQ26" s="215"/>
      <c r="DR26" s="215"/>
      <c r="DS26" s="215"/>
      <c r="DT26" s="215"/>
      <c r="DU26" s="215"/>
      <c r="DV26" s="215"/>
      <c r="DW26" s="215"/>
      <c r="DX26" s="215"/>
      <c r="DY26" s="215"/>
      <c r="DZ26" s="215"/>
      <c r="EA26" s="215"/>
      <c r="EB26" s="215"/>
      <c r="EC26" s="215"/>
      <c r="ED26" s="215"/>
      <c r="EE26" s="215"/>
      <c r="EF26" s="215"/>
      <c r="EG26" s="215"/>
      <c r="EH26" s="215"/>
      <c r="EI26" s="215"/>
      <c r="EJ26" s="215"/>
      <c r="EK26" s="215"/>
      <c r="EL26" s="215"/>
      <c r="EM26" s="215"/>
      <c r="EN26" s="215"/>
      <c r="EO26" s="215"/>
      <c r="EP26" s="215"/>
      <c r="EQ26" s="215"/>
      <c r="ER26" s="215"/>
      <c r="ES26" s="215"/>
      <c r="ET26" s="215"/>
      <c r="EU26" s="215"/>
      <c r="EV26" s="215"/>
      <c r="EW26" s="215"/>
      <c r="EX26" s="215"/>
      <c r="EY26" s="215"/>
      <c r="EZ26" s="215"/>
      <c r="FA26" s="215"/>
      <c r="FB26" s="215"/>
      <c r="FC26" s="215"/>
      <c r="FD26" s="215"/>
      <c r="FE26" s="215"/>
      <c r="FF26" s="215"/>
      <c r="FG26" s="215"/>
      <c r="FH26" s="215"/>
      <c r="FI26" s="215"/>
      <c r="FJ26" s="215"/>
      <c r="FK26" s="215"/>
      <c r="FL26" s="215"/>
      <c r="FM26" s="215"/>
      <c r="FN26" s="215"/>
      <c r="FO26" s="215"/>
      <c r="FP26" s="215"/>
      <c r="FQ26" s="215"/>
      <c r="FR26" s="215"/>
      <c r="FS26" s="215"/>
      <c r="FT26" s="215"/>
      <c r="FU26" s="215"/>
      <c r="FV26" s="215"/>
      <c r="FW26" s="215"/>
      <c r="FX26" s="215"/>
      <c r="FY26" s="215"/>
      <c r="FZ26" s="215"/>
      <c r="GA26" s="215"/>
      <c r="GB26" s="215"/>
      <c r="GC26" s="215"/>
      <c r="GD26" s="215"/>
      <c r="GE26" s="215"/>
      <c r="GF26" s="215"/>
      <c r="GG26" s="215"/>
      <c r="GH26" s="220"/>
      <c r="GI26" s="220"/>
      <c r="GJ26" s="220"/>
      <c r="GK26" s="220"/>
      <c r="GL26" s="220"/>
      <c r="GM26" s="220"/>
      <c r="GN26" s="220"/>
      <c r="GO26" s="220"/>
      <c r="GP26" s="220"/>
      <c r="GQ26" s="220"/>
      <c r="GR26" s="220"/>
      <c r="GS26" s="220"/>
      <c r="GT26" s="220"/>
      <c r="GU26" s="220"/>
      <c r="GV26" s="220"/>
      <c r="GW26" s="220"/>
      <c r="GX26" s="220"/>
      <c r="GY26" s="220"/>
      <c r="GZ26" s="220"/>
      <c r="HA26" s="220"/>
      <c r="HB26" s="220"/>
      <c r="HC26" s="220"/>
      <c r="HD26" s="220"/>
      <c r="HE26" s="220"/>
      <c r="HF26" s="220"/>
      <c r="HG26" s="220"/>
      <c r="HH26" s="220"/>
      <c r="HI26" s="220"/>
      <c r="HJ26" s="220"/>
      <c r="HK26" s="220"/>
      <c r="HL26" s="220"/>
      <c r="HM26" s="220"/>
      <c r="HN26" s="220"/>
      <c r="HO26" s="220"/>
      <c r="HP26" s="220"/>
      <c r="HQ26" s="220"/>
      <c r="HR26" s="220"/>
      <c r="HS26" s="220"/>
      <c r="HT26" s="220"/>
      <c r="HU26" s="220"/>
      <c r="HV26" s="220"/>
      <c r="HW26" s="220"/>
      <c r="HX26" s="220"/>
      <c r="HY26" s="220"/>
      <c r="HZ26" s="220"/>
      <c r="IA26" s="220"/>
      <c r="IB26" s="220"/>
      <c r="IC26" s="220"/>
      <c r="ID26" s="220"/>
      <c r="IE26" s="220"/>
      <c r="IF26" s="220"/>
      <c r="IG26" s="220"/>
      <c r="IH26" s="220"/>
      <c r="II26" s="220"/>
      <c r="IJ26" s="220"/>
      <c r="IK26" s="220"/>
      <c r="IL26" s="220"/>
      <c r="IM26" s="220"/>
      <c r="IN26" s="220"/>
      <c r="IO26" s="220"/>
      <c r="IP26" s="220"/>
      <c r="IQ26" s="220"/>
      <c r="IR26" s="220"/>
      <c r="IS26" s="220"/>
      <c r="IT26" s="220"/>
      <c r="IU26" s="220"/>
      <c r="IV26" s="220"/>
    </row>
    <row r="27" spans="1:256" ht="12.75">
      <c r="A27" s="216"/>
      <c r="B27" s="214"/>
      <c r="C27" s="214"/>
      <c r="D27" s="214"/>
      <c r="E27" s="214"/>
      <c r="F27" s="214"/>
      <c r="G27" s="214"/>
      <c r="H27" s="217"/>
      <c r="I27" s="218"/>
      <c r="J27" s="219"/>
      <c r="K27" s="217"/>
      <c r="L27" s="218"/>
      <c r="M27" s="219"/>
      <c r="N27" s="217"/>
      <c r="O27" s="218"/>
      <c r="P27" s="219"/>
      <c r="Q27" s="217"/>
      <c r="R27" s="218"/>
      <c r="S27" s="219"/>
      <c r="T27" s="217"/>
      <c r="U27" s="218"/>
      <c r="V27" s="219"/>
      <c r="W27" s="217"/>
      <c r="X27" s="218"/>
      <c r="Y27" s="219"/>
      <c r="Z27" s="219"/>
      <c r="AA27" s="218"/>
      <c r="AB27" s="218"/>
      <c r="AC27" s="218"/>
      <c r="AD27" s="218"/>
      <c r="AE27" s="218"/>
      <c r="AF27" s="218"/>
      <c r="AG27" s="218"/>
      <c r="AH27" s="218"/>
      <c r="AI27" s="218"/>
      <c r="AJ27" s="218"/>
      <c r="AK27" s="218"/>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215"/>
      <c r="CD27" s="215"/>
      <c r="CE27" s="215"/>
      <c r="CF27" s="215"/>
      <c r="CG27" s="215"/>
      <c r="CH27" s="215"/>
      <c r="CI27" s="215"/>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c r="DK27" s="215"/>
      <c r="DL27" s="215"/>
      <c r="DM27" s="215"/>
      <c r="DN27" s="215"/>
      <c r="DO27" s="215"/>
      <c r="DP27" s="215"/>
      <c r="DQ27" s="215"/>
      <c r="DR27" s="215"/>
      <c r="DS27" s="215"/>
      <c r="DT27" s="215"/>
      <c r="DU27" s="215"/>
      <c r="DV27" s="215"/>
      <c r="DW27" s="215"/>
      <c r="DX27" s="215"/>
      <c r="DY27" s="215"/>
      <c r="DZ27" s="215"/>
      <c r="EA27" s="215"/>
      <c r="EB27" s="215"/>
      <c r="EC27" s="215"/>
      <c r="ED27" s="215"/>
      <c r="EE27" s="215"/>
      <c r="EF27" s="215"/>
      <c r="EG27" s="215"/>
      <c r="EH27" s="215"/>
      <c r="EI27" s="215"/>
      <c r="EJ27" s="215"/>
      <c r="EK27" s="215"/>
      <c r="EL27" s="215"/>
      <c r="EM27" s="215"/>
      <c r="EN27" s="215"/>
      <c r="EO27" s="215"/>
      <c r="EP27" s="215"/>
      <c r="EQ27" s="215"/>
      <c r="ER27" s="215"/>
      <c r="ES27" s="215"/>
      <c r="ET27" s="215"/>
      <c r="EU27" s="215"/>
      <c r="EV27" s="215"/>
      <c r="EW27" s="215"/>
      <c r="EX27" s="215"/>
      <c r="EY27" s="215"/>
      <c r="EZ27" s="215"/>
      <c r="FA27" s="215"/>
      <c r="FB27" s="215"/>
      <c r="FC27" s="215"/>
      <c r="FD27" s="215"/>
      <c r="FE27" s="215"/>
      <c r="FF27" s="215"/>
      <c r="FG27" s="215"/>
      <c r="FH27" s="215"/>
      <c r="FI27" s="215"/>
      <c r="FJ27" s="215"/>
      <c r="FK27" s="215"/>
      <c r="FL27" s="215"/>
      <c r="FM27" s="215"/>
      <c r="FN27" s="215"/>
      <c r="FO27" s="215"/>
      <c r="FP27" s="215"/>
      <c r="FQ27" s="215"/>
      <c r="FR27" s="215"/>
      <c r="FS27" s="215"/>
      <c r="FT27" s="215"/>
      <c r="FU27" s="215"/>
      <c r="FV27" s="215"/>
      <c r="FW27" s="215"/>
      <c r="FX27" s="215"/>
      <c r="FY27" s="215"/>
      <c r="FZ27" s="215"/>
      <c r="GA27" s="215"/>
      <c r="GB27" s="215"/>
      <c r="GC27" s="215"/>
      <c r="GD27" s="215"/>
      <c r="GE27" s="215"/>
      <c r="GF27" s="215"/>
      <c r="GG27" s="215"/>
      <c r="GH27" s="220"/>
      <c r="GI27" s="220"/>
      <c r="GJ27" s="220"/>
      <c r="GK27" s="220"/>
      <c r="GL27" s="220"/>
      <c r="GM27" s="220"/>
      <c r="GN27" s="220"/>
      <c r="GO27" s="220"/>
      <c r="GP27" s="220"/>
      <c r="GQ27" s="220"/>
      <c r="GR27" s="220"/>
      <c r="GS27" s="220"/>
      <c r="GT27" s="220"/>
      <c r="GU27" s="220"/>
      <c r="GV27" s="220"/>
      <c r="GW27" s="220"/>
      <c r="GX27" s="220"/>
      <c r="GY27" s="220"/>
      <c r="GZ27" s="220"/>
      <c r="HA27" s="220"/>
      <c r="HB27" s="220"/>
      <c r="HC27" s="220"/>
      <c r="HD27" s="220"/>
      <c r="HE27" s="220"/>
      <c r="HF27" s="220"/>
      <c r="HG27" s="220"/>
      <c r="HH27" s="220"/>
      <c r="HI27" s="220"/>
      <c r="HJ27" s="220"/>
      <c r="HK27" s="220"/>
      <c r="HL27" s="220"/>
      <c r="HM27" s="220"/>
      <c r="HN27" s="220"/>
      <c r="HO27" s="220"/>
      <c r="HP27" s="220"/>
      <c r="HQ27" s="220"/>
      <c r="HR27" s="220"/>
      <c r="HS27" s="220"/>
      <c r="HT27" s="220"/>
      <c r="HU27" s="220"/>
      <c r="HV27" s="220"/>
      <c r="HW27" s="220"/>
      <c r="HX27" s="220"/>
      <c r="HY27" s="220"/>
      <c r="HZ27" s="220"/>
      <c r="IA27" s="220"/>
      <c r="IB27" s="220"/>
      <c r="IC27" s="220"/>
      <c r="ID27" s="220"/>
      <c r="IE27" s="220"/>
      <c r="IF27" s="220"/>
      <c r="IG27" s="220"/>
      <c r="IH27" s="220"/>
      <c r="II27" s="220"/>
      <c r="IJ27" s="220"/>
      <c r="IK27" s="220"/>
      <c r="IL27" s="220"/>
      <c r="IM27" s="220"/>
      <c r="IN27" s="220"/>
      <c r="IO27" s="220"/>
      <c r="IP27" s="220"/>
      <c r="IQ27" s="220"/>
      <c r="IR27" s="220"/>
      <c r="IS27" s="220"/>
      <c r="IT27" s="220"/>
      <c r="IU27" s="220"/>
      <c r="IV27" s="220"/>
    </row>
    <row r="28" spans="1:256" ht="12.75">
      <c r="A28" s="216"/>
      <c r="B28" s="214"/>
      <c r="C28" s="214"/>
      <c r="D28" s="214"/>
      <c r="E28" s="214"/>
      <c r="F28" s="214"/>
      <c r="G28" s="214"/>
      <c r="H28" s="217"/>
      <c r="I28" s="218"/>
      <c r="J28" s="219"/>
      <c r="K28" s="217"/>
      <c r="L28" s="218"/>
      <c r="M28" s="219"/>
      <c r="N28" s="217"/>
      <c r="O28" s="218"/>
      <c r="P28" s="219"/>
      <c r="Q28" s="217"/>
      <c r="R28" s="218"/>
      <c r="S28" s="219"/>
      <c r="T28" s="217"/>
      <c r="U28" s="218"/>
      <c r="V28" s="219"/>
      <c r="W28" s="217"/>
      <c r="X28" s="218"/>
      <c r="Y28" s="219"/>
      <c r="Z28" s="219"/>
      <c r="AA28" s="218"/>
      <c r="AB28" s="218"/>
      <c r="AC28" s="218"/>
      <c r="AD28" s="218"/>
      <c r="AE28" s="218"/>
      <c r="AF28" s="218"/>
      <c r="AG28" s="218"/>
      <c r="AH28" s="218"/>
      <c r="AI28" s="218"/>
      <c r="AJ28" s="218"/>
      <c r="AK28" s="218"/>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215"/>
      <c r="BU28" s="215"/>
      <c r="BV28" s="215"/>
      <c r="BW28" s="215"/>
      <c r="BX28" s="215"/>
      <c r="BY28" s="215"/>
      <c r="BZ28" s="215"/>
      <c r="CA28" s="215"/>
      <c r="CB28" s="215"/>
      <c r="CC28" s="215"/>
      <c r="CD28" s="215"/>
      <c r="CE28" s="215"/>
      <c r="CF28" s="215"/>
      <c r="CG28" s="215"/>
      <c r="CH28" s="215"/>
      <c r="CI28" s="215"/>
      <c r="CJ28" s="215"/>
      <c r="CK28" s="215"/>
      <c r="CL28" s="215"/>
      <c r="CM28" s="215"/>
      <c r="CN28" s="215"/>
      <c r="CO28" s="215"/>
      <c r="CP28" s="215"/>
      <c r="CQ28" s="215"/>
      <c r="CR28" s="215"/>
      <c r="CS28" s="215"/>
      <c r="CT28" s="215"/>
      <c r="CU28" s="215"/>
      <c r="CV28" s="215"/>
      <c r="CW28" s="215"/>
      <c r="CX28" s="215"/>
      <c r="CY28" s="215"/>
      <c r="CZ28" s="215"/>
      <c r="DA28" s="215"/>
      <c r="DB28" s="215"/>
      <c r="DC28" s="215"/>
      <c r="DD28" s="215"/>
      <c r="DE28" s="215"/>
      <c r="DF28" s="215"/>
      <c r="DG28" s="215"/>
      <c r="DH28" s="215"/>
      <c r="DI28" s="215"/>
      <c r="DJ28" s="215"/>
      <c r="DK28" s="215"/>
      <c r="DL28" s="215"/>
      <c r="DM28" s="215"/>
      <c r="DN28" s="215"/>
      <c r="DO28" s="215"/>
      <c r="DP28" s="215"/>
      <c r="DQ28" s="215"/>
      <c r="DR28" s="215"/>
      <c r="DS28" s="215"/>
      <c r="DT28" s="215"/>
      <c r="DU28" s="215"/>
      <c r="DV28" s="215"/>
      <c r="DW28" s="215"/>
      <c r="DX28" s="215"/>
      <c r="DY28" s="215"/>
      <c r="DZ28" s="215"/>
      <c r="EA28" s="215"/>
      <c r="EB28" s="215"/>
      <c r="EC28" s="215"/>
      <c r="ED28" s="215"/>
      <c r="EE28" s="215"/>
      <c r="EF28" s="215"/>
      <c r="EG28" s="215"/>
      <c r="EH28" s="215"/>
      <c r="EI28" s="215"/>
      <c r="EJ28" s="215"/>
      <c r="EK28" s="215"/>
      <c r="EL28" s="215"/>
      <c r="EM28" s="215"/>
      <c r="EN28" s="215"/>
      <c r="EO28" s="215"/>
      <c r="EP28" s="215"/>
      <c r="EQ28" s="215"/>
      <c r="ER28" s="215"/>
      <c r="ES28" s="215"/>
      <c r="ET28" s="215"/>
      <c r="EU28" s="215"/>
      <c r="EV28" s="215"/>
      <c r="EW28" s="215"/>
      <c r="EX28" s="215"/>
      <c r="EY28" s="215"/>
      <c r="EZ28" s="215"/>
      <c r="FA28" s="215"/>
      <c r="FB28" s="215"/>
      <c r="FC28" s="215"/>
      <c r="FD28" s="215"/>
      <c r="FE28" s="215"/>
      <c r="FF28" s="215"/>
      <c r="FG28" s="215"/>
      <c r="FH28" s="215"/>
      <c r="FI28" s="215"/>
      <c r="FJ28" s="215"/>
      <c r="FK28" s="215"/>
      <c r="FL28" s="215"/>
      <c r="FM28" s="215"/>
      <c r="FN28" s="215"/>
      <c r="FO28" s="215"/>
      <c r="FP28" s="215"/>
      <c r="FQ28" s="215"/>
      <c r="FR28" s="215"/>
      <c r="FS28" s="215"/>
      <c r="FT28" s="215"/>
      <c r="FU28" s="215"/>
      <c r="FV28" s="215"/>
      <c r="FW28" s="215"/>
      <c r="FX28" s="215"/>
      <c r="FY28" s="215"/>
      <c r="FZ28" s="215"/>
      <c r="GA28" s="215"/>
      <c r="GB28" s="215"/>
      <c r="GC28" s="215"/>
      <c r="GD28" s="215"/>
      <c r="GE28" s="215"/>
      <c r="GF28" s="215"/>
      <c r="GG28" s="215"/>
      <c r="GH28" s="220"/>
      <c r="GI28" s="220"/>
      <c r="GJ28" s="220"/>
      <c r="GK28" s="220"/>
      <c r="GL28" s="220"/>
      <c r="GM28" s="220"/>
      <c r="GN28" s="220"/>
      <c r="GO28" s="220"/>
      <c r="GP28" s="220"/>
      <c r="GQ28" s="220"/>
      <c r="GR28" s="220"/>
      <c r="GS28" s="220"/>
      <c r="GT28" s="220"/>
      <c r="GU28" s="220"/>
      <c r="GV28" s="220"/>
      <c r="GW28" s="220"/>
      <c r="GX28" s="220"/>
      <c r="GY28" s="220"/>
      <c r="GZ28" s="220"/>
      <c r="HA28" s="220"/>
      <c r="HB28" s="220"/>
      <c r="HC28" s="220"/>
      <c r="HD28" s="220"/>
      <c r="HE28" s="220"/>
      <c r="HF28" s="220"/>
      <c r="HG28" s="220"/>
      <c r="HH28" s="220"/>
      <c r="HI28" s="220"/>
      <c r="HJ28" s="220"/>
      <c r="HK28" s="220"/>
      <c r="HL28" s="220"/>
      <c r="HM28" s="220"/>
      <c r="HN28" s="220"/>
      <c r="HO28" s="220"/>
      <c r="HP28" s="220"/>
      <c r="HQ28" s="220"/>
      <c r="HR28" s="220"/>
      <c r="HS28" s="220"/>
      <c r="HT28" s="220"/>
      <c r="HU28" s="220"/>
      <c r="HV28" s="220"/>
      <c r="HW28" s="220"/>
      <c r="HX28" s="220"/>
      <c r="HY28" s="220"/>
      <c r="HZ28" s="220"/>
      <c r="IA28" s="220"/>
      <c r="IB28" s="220"/>
      <c r="IC28" s="220"/>
      <c r="ID28" s="220"/>
      <c r="IE28" s="220"/>
      <c r="IF28" s="220"/>
      <c r="IG28" s="220"/>
      <c r="IH28" s="220"/>
      <c r="II28" s="220"/>
      <c r="IJ28" s="220"/>
      <c r="IK28" s="220"/>
      <c r="IL28" s="220"/>
      <c r="IM28" s="220"/>
      <c r="IN28" s="220"/>
      <c r="IO28" s="220"/>
      <c r="IP28" s="220"/>
      <c r="IQ28" s="220"/>
      <c r="IR28" s="220"/>
      <c r="IS28" s="220"/>
      <c r="IT28" s="220"/>
      <c r="IU28" s="220"/>
      <c r="IV28" s="220"/>
    </row>
    <row r="29" spans="1:256" ht="12.75">
      <c r="A29" s="221" t="s">
        <v>203</v>
      </c>
      <c r="B29" s="221"/>
      <c r="C29" s="222"/>
      <c r="D29" s="222"/>
      <c r="E29" s="222"/>
      <c r="F29" s="222"/>
      <c r="G29" s="222"/>
      <c r="H29" s="222"/>
      <c r="I29" s="222"/>
      <c r="J29" s="222"/>
      <c r="K29" s="222"/>
      <c r="L29" s="222"/>
      <c r="M29" s="219"/>
      <c r="N29" s="217"/>
      <c r="O29" s="218"/>
      <c r="P29" s="219"/>
      <c r="Q29" s="217"/>
      <c r="R29" s="218"/>
      <c r="S29" s="219"/>
      <c r="T29" s="217"/>
      <c r="U29" s="218"/>
      <c r="V29" s="219"/>
      <c r="W29" s="217"/>
      <c r="X29" s="218"/>
      <c r="Y29" s="219"/>
      <c r="Z29" s="217"/>
      <c r="AA29" s="218"/>
      <c r="AB29" s="218"/>
      <c r="AC29" s="218"/>
      <c r="AD29" s="218"/>
      <c r="AE29" s="218"/>
      <c r="AF29" s="218"/>
      <c r="AG29" s="218"/>
      <c r="AH29" s="218"/>
      <c r="AI29" s="218"/>
      <c r="AJ29" s="218"/>
      <c r="AK29" s="218"/>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5"/>
      <c r="BT29" s="215"/>
      <c r="BU29" s="215"/>
      <c r="BV29" s="215"/>
      <c r="BW29" s="215"/>
      <c r="BX29" s="215"/>
      <c r="BY29" s="215"/>
      <c r="BZ29" s="215"/>
      <c r="CA29" s="215"/>
      <c r="CB29" s="215"/>
      <c r="CC29" s="215"/>
      <c r="CD29" s="215"/>
      <c r="CE29" s="215"/>
      <c r="CF29" s="215"/>
      <c r="CG29" s="215"/>
      <c r="CH29" s="215"/>
      <c r="CI29" s="215"/>
      <c r="CJ29" s="215"/>
      <c r="CK29" s="215"/>
      <c r="CL29" s="215"/>
      <c r="CM29" s="215"/>
      <c r="CN29" s="215"/>
      <c r="CO29" s="215"/>
      <c r="CP29" s="215"/>
      <c r="CQ29" s="215"/>
      <c r="CR29" s="215"/>
      <c r="CS29" s="215"/>
      <c r="CT29" s="215"/>
      <c r="CU29" s="215"/>
      <c r="CV29" s="215"/>
      <c r="CW29" s="215"/>
      <c r="CX29" s="215"/>
      <c r="CY29" s="215"/>
      <c r="CZ29" s="215"/>
      <c r="DA29" s="215"/>
      <c r="DB29" s="215"/>
      <c r="DC29" s="215"/>
      <c r="DD29" s="215"/>
      <c r="DE29" s="215"/>
      <c r="DF29" s="215"/>
      <c r="DG29" s="215"/>
      <c r="DH29" s="215"/>
      <c r="DI29" s="215"/>
      <c r="DJ29" s="215"/>
      <c r="DK29" s="215"/>
      <c r="DL29" s="215"/>
      <c r="DM29" s="215"/>
      <c r="DN29" s="215"/>
      <c r="DO29" s="215"/>
      <c r="DP29" s="215"/>
      <c r="DQ29" s="215"/>
      <c r="DR29" s="215"/>
      <c r="DS29" s="215"/>
      <c r="DT29" s="215"/>
      <c r="DU29" s="215"/>
      <c r="DV29" s="215"/>
      <c r="DW29" s="215"/>
      <c r="DX29" s="215"/>
      <c r="DY29" s="215"/>
      <c r="DZ29" s="215"/>
      <c r="EA29" s="215"/>
      <c r="EB29" s="215"/>
      <c r="EC29" s="215"/>
      <c r="ED29" s="215"/>
      <c r="EE29" s="215"/>
      <c r="EF29" s="215"/>
      <c r="EG29" s="215"/>
      <c r="EH29" s="215"/>
      <c r="EI29" s="215"/>
      <c r="EJ29" s="215"/>
      <c r="EK29" s="215"/>
      <c r="EL29" s="215"/>
      <c r="EM29" s="215"/>
      <c r="EN29" s="215"/>
      <c r="EO29" s="215"/>
      <c r="EP29" s="215"/>
      <c r="EQ29" s="215"/>
      <c r="ER29" s="215"/>
      <c r="ES29" s="215"/>
      <c r="ET29" s="215"/>
      <c r="EU29" s="215"/>
      <c r="EV29" s="215"/>
      <c r="EW29" s="215"/>
      <c r="EX29" s="215"/>
      <c r="EY29" s="215"/>
      <c r="EZ29" s="215"/>
      <c r="FA29" s="215"/>
      <c r="FB29" s="215"/>
      <c r="FC29" s="215"/>
      <c r="FD29" s="215"/>
      <c r="FE29" s="215"/>
      <c r="FF29" s="215"/>
      <c r="FG29" s="215"/>
      <c r="FH29" s="215"/>
      <c r="FI29" s="215"/>
      <c r="FJ29" s="215"/>
      <c r="FK29" s="215"/>
      <c r="FL29" s="215"/>
      <c r="FM29" s="215"/>
      <c r="FN29" s="215"/>
      <c r="FO29" s="215"/>
      <c r="FP29" s="215"/>
      <c r="FQ29" s="215"/>
      <c r="FR29" s="215"/>
      <c r="FS29" s="215"/>
      <c r="FT29" s="215"/>
      <c r="FU29" s="215"/>
      <c r="FV29" s="215"/>
      <c r="FW29" s="215"/>
      <c r="FX29" s="215"/>
      <c r="FY29" s="215"/>
      <c r="FZ29" s="215"/>
      <c r="GA29" s="215"/>
      <c r="GB29" s="215"/>
      <c r="GC29" s="215"/>
      <c r="GD29" s="215"/>
      <c r="GE29" s="215"/>
      <c r="GF29" s="215"/>
      <c r="GG29" s="215"/>
      <c r="GH29" s="220"/>
      <c r="GI29" s="220"/>
      <c r="GJ29" s="220"/>
      <c r="GK29" s="220"/>
      <c r="GL29" s="220"/>
      <c r="GM29" s="220"/>
      <c r="GN29" s="220"/>
      <c r="GO29" s="220"/>
      <c r="GP29" s="220"/>
      <c r="GQ29" s="220"/>
      <c r="GR29" s="220"/>
      <c r="GS29" s="220"/>
      <c r="GT29" s="220"/>
      <c r="GU29" s="220"/>
      <c r="GV29" s="220"/>
      <c r="GW29" s="220"/>
      <c r="GX29" s="220"/>
      <c r="GY29" s="220"/>
      <c r="GZ29" s="220"/>
      <c r="HA29" s="220"/>
      <c r="HB29" s="220"/>
      <c r="HC29" s="220"/>
      <c r="HD29" s="220"/>
      <c r="HE29" s="220"/>
      <c r="HF29" s="220"/>
      <c r="HG29" s="220"/>
      <c r="HH29" s="220"/>
      <c r="HI29" s="220"/>
      <c r="HJ29" s="220"/>
      <c r="HK29" s="220"/>
      <c r="HL29" s="220"/>
      <c r="HM29" s="220"/>
      <c r="HN29" s="220"/>
      <c r="HO29" s="220"/>
      <c r="HP29" s="220"/>
      <c r="HQ29" s="220"/>
      <c r="HR29" s="220"/>
      <c r="HS29" s="220"/>
      <c r="HT29" s="220"/>
      <c r="HU29" s="220"/>
      <c r="HV29" s="220"/>
      <c r="HW29" s="220"/>
      <c r="HX29" s="220"/>
      <c r="HY29" s="220"/>
      <c r="HZ29" s="220"/>
      <c r="IA29" s="220"/>
      <c r="IB29" s="220"/>
      <c r="IC29" s="220"/>
      <c r="ID29" s="220"/>
      <c r="IE29" s="220"/>
      <c r="IF29" s="220"/>
      <c r="IG29" s="220"/>
      <c r="IH29" s="220"/>
      <c r="II29" s="220"/>
      <c r="IJ29" s="220"/>
      <c r="IK29" s="220"/>
      <c r="IL29" s="220"/>
      <c r="IM29" s="220"/>
      <c r="IN29" s="220"/>
      <c r="IO29" s="220"/>
      <c r="IP29" s="220"/>
      <c r="IQ29" s="220"/>
      <c r="IR29" s="220"/>
      <c r="IS29" s="220"/>
      <c r="IT29" s="220"/>
      <c r="IU29" s="220"/>
      <c r="IV29" s="220"/>
    </row>
  </sheetData>
  <sheetProtection/>
  <protectedRanges>
    <protectedRange sqref="L5:L22" name="Diapazons4"/>
    <protectedRange sqref="P5:AK21" name="Diapazons2"/>
    <protectedRange sqref="A3 B21:D21 A23 K21:K23 K5:L20 L21:L22 G5:G21 A14:D14 A20:D20 A5:B13 A15:B19 D15:D19 D5:D13" name="Diapazons1"/>
    <protectedRange sqref="Q3 J5:J22" name="Diapazons3"/>
    <protectedRange sqref="N25:N29" name="Diapazons4_1_1"/>
    <protectedRange sqref="R25:Z29" name="Diapazons2_1_1"/>
    <protectedRange sqref="I25:I29 M25:N29 A25:F29" name="Diapazons1_9_2_1_1_1_1"/>
    <protectedRange sqref="L25:L29" name="Diapazons3_1_1"/>
    <protectedRange sqref="A1" name="Diapazons1_6_1"/>
    <protectedRange sqref="C8" name="Diapazons1_3"/>
    <protectedRange sqref="C12" name="Diapazons1_3_2"/>
    <protectedRange sqref="C6" name="Diapazons1_4_1"/>
    <protectedRange sqref="C7" name="Diapazons1_7"/>
    <protectedRange sqref="C11" name="Diapazons1_7_1"/>
    <protectedRange sqref="C15:C16" name="Diapazons1_7_2"/>
    <protectedRange sqref="C18" name="Diapazons1_7_4"/>
    <protectedRange sqref="C9:C10 C5" name="Diapazons1_9_1"/>
    <protectedRange sqref="C13 C17 C19" name="Diapazons1_9_2"/>
  </protectedRanges>
  <mergeCells count="21">
    <mergeCell ref="AH4:AI4"/>
    <mergeCell ref="AJ4:AK4"/>
    <mergeCell ref="BA3:BO3"/>
    <mergeCell ref="P4:Q4"/>
    <mergeCell ref="R4:S4"/>
    <mergeCell ref="T4:U4"/>
    <mergeCell ref="V4:W4"/>
    <mergeCell ref="X4:Y4"/>
    <mergeCell ref="Z4:AA4"/>
    <mergeCell ref="AB4:AC4"/>
    <mergeCell ref="AD4:AE4"/>
    <mergeCell ref="AF4:AG4"/>
    <mergeCell ref="A1:AG2"/>
    <mergeCell ref="AO1:AP1"/>
    <mergeCell ref="AR1:AT1"/>
    <mergeCell ref="AV1:AW1"/>
    <mergeCell ref="A3:B3"/>
    <mergeCell ref="D3:G3"/>
    <mergeCell ref="M3:P3"/>
    <mergeCell ref="Q3:AK3"/>
    <mergeCell ref="AO3:AY3"/>
  </mergeCells>
  <conditionalFormatting sqref="E5:E20">
    <cfRule type="expression" priority="84" dxfId="0" stopIfTrue="1">
      <formula>A5=0</formula>
    </cfRule>
  </conditionalFormatting>
  <conditionalFormatting sqref="F5:F22">
    <cfRule type="expression" priority="88" dxfId="0" stopIfTrue="1">
      <formula>A5=0</formula>
    </cfRule>
  </conditionalFormatting>
  <conditionalFormatting sqref="H5:H20">
    <cfRule type="expression" priority="89" dxfId="0" stopIfTrue="1">
      <formula>A5=0</formula>
    </cfRule>
  </conditionalFormatting>
  <conditionalFormatting sqref="P5:P20">
    <cfRule type="expression" priority="90" dxfId="0" stopIfTrue="1">
      <formula>A5=0</formula>
    </cfRule>
    <cfRule type="expression" priority="91" dxfId="29" stopIfTrue="1">
      <formula>P5=99</formula>
    </cfRule>
  </conditionalFormatting>
  <conditionalFormatting sqref="M5:M20">
    <cfRule type="expression" priority="92" dxfId="0" stopIfTrue="1">
      <formula>A5=0</formula>
    </cfRule>
  </conditionalFormatting>
  <conditionalFormatting sqref="N5:N20">
    <cfRule type="expression" priority="93" dxfId="0" stopIfTrue="1">
      <formula>A5=0</formula>
    </cfRule>
  </conditionalFormatting>
  <conditionalFormatting sqref="O5:O20">
    <cfRule type="expression" priority="94" dxfId="0" stopIfTrue="1">
      <formula>A5=0</formula>
    </cfRule>
  </conditionalFormatting>
  <conditionalFormatting sqref="Q5:Q20">
    <cfRule type="expression" priority="95" dxfId="0" stopIfTrue="1">
      <formula>A5=0</formula>
    </cfRule>
  </conditionalFormatting>
  <conditionalFormatting sqref="S5:S20">
    <cfRule type="expression" priority="96" dxfId="0" stopIfTrue="1">
      <formula>A5=0</formula>
    </cfRule>
  </conditionalFormatting>
  <conditionalFormatting sqref="U5:U20">
    <cfRule type="expression" priority="97" dxfId="0" stopIfTrue="1">
      <formula>A5=0</formula>
    </cfRule>
  </conditionalFormatting>
  <conditionalFormatting sqref="W5:W20">
    <cfRule type="expression" priority="98" dxfId="0" stopIfTrue="1">
      <formula>A5=0</formula>
    </cfRule>
  </conditionalFormatting>
  <conditionalFormatting sqref="Y5:Y20">
    <cfRule type="expression" priority="99" dxfId="0" stopIfTrue="1">
      <formula>A5=0</formula>
    </cfRule>
  </conditionalFormatting>
  <conditionalFormatting sqref="AA5:AA20">
    <cfRule type="expression" priority="100" dxfId="0" stopIfTrue="1">
      <formula>A5=0</formula>
    </cfRule>
  </conditionalFormatting>
  <conditionalFormatting sqref="B5:B20">
    <cfRule type="expression" priority="101" dxfId="21" stopIfTrue="1">
      <formula>J5=1</formula>
    </cfRule>
    <cfRule type="expression" priority="102" dxfId="20" stopIfTrue="1">
      <formula>J5=2</formula>
    </cfRule>
    <cfRule type="expression" priority="103" dxfId="19" stopIfTrue="1">
      <formula>J5=3</formula>
    </cfRule>
  </conditionalFormatting>
  <conditionalFormatting sqref="AC5:AC20">
    <cfRule type="expression" priority="108" dxfId="0" stopIfTrue="1">
      <formula>A5=0</formula>
    </cfRule>
  </conditionalFormatting>
  <conditionalFormatting sqref="AE5:AE20">
    <cfRule type="expression" priority="109" dxfId="0" stopIfTrue="1">
      <formula>A5=0</formula>
    </cfRule>
  </conditionalFormatting>
  <conditionalFormatting sqref="AG5:AG20">
    <cfRule type="expression" priority="110" dxfId="0" stopIfTrue="1">
      <formula>A5=0</formula>
    </cfRule>
  </conditionalFormatting>
  <conditionalFormatting sqref="AI5:AI20">
    <cfRule type="expression" priority="111" dxfId="0" stopIfTrue="1">
      <formula>A5=0</formula>
    </cfRule>
  </conditionalFormatting>
  <conditionalFormatting sqref="AK5:AK20">
    <cfRule type="expression" priority="112" dxfId="0" stopIfTrue="1">
      <formula>A5=0</formula>
    </cfRule>
  </conditionalFormatting>
  <conditionalFormatting sqref="I5:I20">
    <cfRule type="expression" priority="113" dxfId="0" stopIfTrue="1">
      <formula>A5=0</formula>
    </cfRule>
    <cfRule type="expression" priority="114" dxfId="13" stopIfTrue="1">
      <formula>I5&gt;150</formula>
    </cfRule>
    <cfRule type="expression" priority="115" dxfId="291" stopIfTrue="1">
      <formula>I5&lt;-150</formula>
    </cfRule>
  </conditionalFormatting>
  <conditionalFormatting sqref="R5:R20">
    <cfRule type="expression" priority="116" dxfId="0" stopIfTrue="1">
      <formula>A5=0</formula>
    </cfRule>
    <cfRule type="expression" priority="117" dxfId="13" stopIfTrue="1">
      <formula>R5=99</formula>
    </cfRule>
  </conditionalFormatting>
  <conditionalFormatting sqref="T5:T20">
    <cfRule type="expression" priority="118" dxfId="16" stopIfTrue="1">
      <formula>A5=0</formula>
    </cfRule>
    <cfRule type="expression" priority="119" dxfId="13" stopIfTrue="1">
      <formula>T5=99</formula>
    </cfRule>
  </conditionalFormatting>
  <conditionalFormatting sqref="V5:V20">
    <cfRule type="expression" priority="120" dxfId="0" stopIfTrue="1">
      <formula>A5=0</formula>
    </cfRule>
    <cfRule type="expression" priority="121" dxfId="13" stopIfTrue="1">
      <formula>V5=99</formula>
    </cfRule>
  </conditionalFormatting>
  <conditionalFormatting sqref="X5:X20">
    <cfRule type="expression" priority="122" dxfId="12" stopIfTrue="1">
      <formula>A5=0</formula>
    </cfRule>
    <cfRule type="expression" priority="123" dxfId="11" stopIfTrue="1">
      <formula>X5=99</formula>
    </cfRule>
  </conditionalFormatting>
  <conditionalFormatting sqref="Z5:Z20">
    <cfRule type="expression" priority="124" dxfId="0" stopIfTrue="1">
      <formula>A5=0</formula>
    </cfRule>
    <cfRule type="expression" priority="125" dxfId="11" stopIfTrue="1">
      <formula>Z5=99</formula>
    </cfRule>
  </conditionalFormatting>
  <conditionalFormatting sqref="AB5:AB20">
    <cfRule type="expression" priority="126" dxfId="0" stopIfTrue="1">
      <formula>A5=0</formula>
    </cfRule>
    <cfRule type="expression" priority="127" dxfId="11" stopIfTrue="1">
      <formula>AB5=99</formula>
    </cfRule>
  </conditionalFormatting>
  <conditionalFormatting sqref="AD5:AD20">
    <cfRule type="expression" priority="128" dxfId="0" stopIfTrue="1">
      <formula>A5=0</formula>
    </cfRule>
    <cfRule type="expression" priority="129" dxfId="11" stopIfTrue="1">
      <formula>AD5=99</formula>
    </cfRule>
  </conditionalFormatting>
  <conditionalFormatting sqref="AF5:AF20">
    <cfRule type="expression" priority="130" dxfId="0" stopIfTrue="1">
      <formula>A5=0</formula>
    </cfRule>
    <cfRule type="expression" priority="131" dxfId="11" stopIfTrue="1">
      <formula>AF5=99</formula>
    </cfRule>
  </conditionalFormatting>
  <conditionalFormatting sqref="AH5:AH20">
    <cfRule type="expression" priority="132" dxfId="0" stopIfTrue="1">
      <formula>A5=0</formula>
    </cfRule>
    <cfRule type="expression" priority="133" dxfId="11" stopIfTrue="1">
      <formula>AH5=99</formula>
    </cfRule>
  </conditionalFormatting>
  <conditionalFormatting sqref="AJ5:AJ20">
    <cfRule type="expression" priority="134" dxfId="0" stopIfTrue="1">
      <formula>A5=0</formula>
    </cfRule>
    <cfRule type="expression" priority="135" dxfId="11" stopIfTrue="1">
      <formula>AJ5=99</formula>
    </cfRule>
  </conditionalFormatting>
  <conditionalFormatting sqref="AO5:AO20">
    <cfRule type="expression" priority="136" dxfId="12" stopIfTrue="1">
      <formula>A5=0</formula>
    </cfRule>
  </conditionalFormatting>
  <conditionalFormatting sqref="AP5:AP20">
    <cfRule type="expression" priority="137" dxfId="0" stopIfTrue="1">
      <formula>A5=0</formula>
    </cfRule>
  </conditionalFormatting>
  <conditionalFormatting sqref="AQ5:AQ20">
    <cfRule type="expression" priority="138" dxfId="0" stopIfTrue="1">
      <formula>A5=0</formula>
    </cfRule>
  </conditionalFormatting>
  <conditionalFormatting sqref="AR5:AR20">
    <cfRule type="expression" priority="139" dxfId="0" stopIfTrue="1">
      <formula>A5=0</formula>
    </cfRule>
  </conditionalFormatting>
  <conditionalFormatting sqref="AS5:AS20">
    <cfRule type="expression" priority="140" dxfId="0" stopIfTrue="1">
      <formula>A5=0</formula>
    </cfRule>
  </conditionalFormatting>
  <conditionalFormatting sqref="AT5:AT20">
    <cfRule type="expression" priority="141" dxfId="0" stopIfTrue="1">
      <formula>A5=0</formula>
    </cfRule>
  </conditionalFormatting>
  <conditionalFormatting sqref="AU5:AU20">
    <cfRule type="expression" priority="142" dxfId="0" stopIfTrue="1">
      <formula>A5=0</formula>
    </cfRule>
  </conditionalFormatting>
  <conditionalFormatting sqref="AV5:AV20">
    <cfRule type="expression" priority="143" dxfId="0" stopIfTrue="1">
      <formula>A5=0</formula>
    </cfRule>
  </conditionalFormatting>
  <conditionalFormatting sqref="AW5:AW20">
    <cfRule type="expression" priority="144" dxfId="0" stopIfTrue="1">
      <formula>A5=0</formula>
    </cfRule>
  </conditionalFormatting>
  <conditionalFormatting sqref="AX5:AX20">
    <cfRule type="expression" priority="145" dxfId="0" stopIfTrue="1">
      <formula>A5=0</formula>
    </cfRule>
  </conditionalFormatting>
  <conditionalFormatting sqref="AY5:AY20">
    <cfRule type="expression" priority="146" dxfId="0" stopIfTrue="1">
      <formula>A5=0</formula>
    </cfRule>
  </conditionalFormatting>
  <conditionalFormatting sqref="BA5:BA20">
    <cfRule type="expression" priority="147" dxfId="0" stopIfTrue="1">
      <formula>A5=0</formula>
    </cfRule>
  </conditionalFormatting>
  <conditionalFormatting sqref="BB5:BB20">
    <cfRule type="expression" priority="148" dxfId="0" stopIfTrue="1">
      <formula>A5=0</formula>
    </cfRule>
  </conditionalFormatting>
  <conditionalFormatting sqref="BC5:BC20">
    <cfRule type="expression" priority="149" dxfId="0" stopIfTrue="1">
      <formula>A5=0</formula>
    </cfRule>
  </conditionalFormatting>
  <conditionalFormatting sqref="BD5:BD20">
    <cfRule type="expression" priority="150" dxfId="0" stopIfTrue="1">
      <formula>A5=0</formula>
    </cfRule>
  </conditionalFormatting>
  <conditionalFormatting sqref="BE5:BE20">
    <cfRule type="expression" priority="151" dxfId="0" stopIfTrue="1">
      <formula>A5=0</formula>
    </cfRule>
  </conditionalFormatting>
  <conditionalFormatting sqref="BF5:BF20">
    <cfRule type="expression" priority="152" dxfId="0" stopIfTrue="1">
      <formula>A5=0</formula>
    </cfRule>
  </conditionalFormatting>
  <conditionalFormatting sqref="BG5:BG20">
    <cfRule type="expression" priority="153" dxfId="0" stopIfTrue="1">
      <formula>A5=0</formula>
    </cfRule>
  </conditionalFormatting>
  <conditionalFormatting sqref="BH5:BH20">
    <cfRule type="expression" priority="154" dxfId="0" stopIfTrue="1">
      <formula>A5=0</formula>
    </cfRule>
  </conditionalFormatting>
  <conditionalFormatting sqref="BI5:BI20">
    <cfRule type="expression" priority="155" dxfId="0" stopIfTrue="1">
      <formula>A5=0</formula>
    </cfRule>
  </conditionalFormatting>
  <conditionalFormatting sqref="BJ5:BJ20">
    <cfRule type="expression" priority="156" dxfId="0" stopIfTrue="1">
      <formula>A5=0</formula>
    </cfRule>
  </conditionalFormatting>
  <conditionalFormatting sqref="BK5:BK20">
    <cfRule type="expression" priority="157" dxfId="0" stopIfTrue="1">
      <formula>A5=0</formula>
    </cfRule>
  </conditionalFormatting>
  <conditionalFormatting sqref="BL5:BL20">
    <cfRule type="expression" priority="158" dxfId="0" stopIfTrue="1">
      <formula>A5=0</formula>
    </cfRule>
  </conditionalFormatting>
  <conditionalFormatting sqref="BM5:BM20">
    <cfRule type="expression" priority="159" dxfId="0" stopIfTrue="1">
      <formula>A5=0</formula>
    </cfRule>
  </conditionalFormatting>
  <conditionalFormatting sqref="BN5:BN20">
    <cfRule type="expression" priority="160" dxfId="0" stopIfTrue="1">
      <formula>A5=0</formula>
    </cfRule>
  </conditionalFormatting>
  <conditionalFormatting sqref="BO5:BO20">
    <cfRule type="expression" priority="161" dxfId="0" stopIfTrue="1">
      <formula>A5=0</formula>
    </cfRule>
  </conditionalFormatting>
  <conditionalFormatting sqref="K5:K20">
    <cfRule type="expression" priority="162" dxfId="0" stopIfTrue="1">
      <formula>A5=0</formula>
    </cfRule>
  </conditionalFormatting>
  <conditionalFormatting sqref="Q3:AK3">
    <cfRule type="expression" priority="87" dxfId="243" stopIfTrue="1">
      <formula>$Q$3=0</formula>
    </cfRule>
  </conditionalFormatting>
  <conditionalFormatting sqref="J5:J20">
    <cfRule type="cellIs" priority="104" dxfId="21" operator="equal" stopIfTrue="1">
      <formula>1</formula>
    </cfRule>
    <cfRule type="cellIs" priority="105" dxfId="20" operator="equal" stopIfTrue="1">
      <formula>2</formula>
    </cfRule>
    <cfRule type="cellIs" priority="106" dxfId="19" operator="equal" stopIfTrue="1">
      <formula>3</formula>
    </cfRule>
  </conditionalFormatting>
  <conditionalFormatting sqref="H3">
    <cfRule type="cellIs" priority="107" dxfId="0" operator="equal" stopIfTrue="1">
      <formula>0</formula>
    </cfRule>
  </conditionalFormatting>
  <conditionalFormatting sqref="G25:G28">
    <cfRule type="expression" priority="79" dxfId="0" stopIfTrue="1">
      <formula>A25=0</formula>
    </cfRule>
  </conditionalFormatting>
  <conditionalFormatting sqref="H25:H28">
    <cfRule type="expression" priority="78" dxfId="0" stopIfTrue="1">
      <formula>A25=0</formula>
    </cfRule>
  </conditionalFormatting>
  <conditionalFormatting sqref="J25:J28">
    <cfRule type="expression" priority="77" dxfId="0" stopIfTrue="1">
      <formula>A25=0</formula>
    </cfRule>
  </conditionalFormatting>
  <conditionalFormatting sqref="R25:R29">
    <cfRule type="expression" priority="75" dxfId="0" stopIfTrue="1">
      <formula>A25=0</formula>
    </cfRule>
    <cfRule type="expression" priority="76" dxfId="29" stopIfTrue="1">
      <formula>R25=99</formula>
    </cfRule>
  </conditionalFormatting>
  <conditionalFormatting sqref="O25:O29 AA25:AA29">
    <cfRule type="expression" priority="74" dxfId="0" stopIfTrue="1">
      <formula>A25=0</formula>
    </cfRule>
  </conditionalFormatting>
  <conditionalFormatting sqref="P25:P29">
    <cfRule type="expression" priority="73" dxfId="0" stopIfTrue="1">
      <formula>A25=0</formula>
    </cfRule>
  </conditionalFormatting>
  <conditionalFormatting sqref="S25:S29">
    <cfRule type="expression" priority="72" dxfId="0" stopIfTrue="1">
      <formula>A25=0</formula>
    </cfRule>
  </conditionalFormatting>
  <conditionalFormatting sqref="W25:W29">
    <cfRule type="expression" priority="71" dxfId="0" stopIfTrue="1">
      <formula>A25=0</formula>
    </cfRule>
  </conditionalFormatting>
  <conditionalFormatting sqref="Y25:Y29">
    <cfRule type="expression" priority="70" dxfId="0" stopIfTrue="1">
      <formula>A25=0</formula>
    </cfRule>
  </conditionalFormatting>
  <conditionalFormatting sqref="D25:D28">
    <cfRule type="expression" priority="67" dxfId="21" stopIfTrue="1">
      <formula>L25=1</formula>
    </cfRule>
    <cfRule type="expression" priority="68" dxfId="20" stopIfTrue="1">
      <formula>L25=2</formula>
    </cfRule>
    <cfRule type="expression" priority="69" dxfId="19" stopIfTrue="1">
      <formula>L25=3</formula>
    </cfRule>
  </conditionalFormatting>
  <conditionalFormatting sqref="T25:T29">
    <cfRule type="expression" priority="65" dxfId="0" stopIfTrue="1">
      <formula>A25=0</formula>
    </cfRule>
    <cfRule type="expression" priority="66" dxfId="13" stopIfTrue="1">
      <formula>T25=99</formula>
    </cfRule>
  </conditionalFormatting>
  <conditionalFormatting sqref="V25:V29">
    <cfRule type="expression" priority="63" dxfId="16" stopIfTrue="1">
      <formula>A25=0</formula>
    </cfRule>
    <cfRule type="expression" priority="64" dxfId="13" stopIfTrue="1">
      <formula>V25=99</formula>
    </cfRule>
  </conditionalFormatting>
  <conditionalFormatting sqref="X25:X29">
    <cfRule type="expression" priority="61" dxfId="0" stopIfTrue="1">
      <formula>A25=0</formula>
    </cfRule>
    <cfRule type="expression" priority="62" dxfId="13" stopIfTrue="1">
      <formula>X25=99</formula>
    </cfRule>
  </conditionalFormatting>
  <conditionalFormatting sqref="Z25:Z29">
    <cfRule type="expression" priority="59" dxfId="12" stopIfTrue="1">
      <formula>A25=0</formula>
    </cfRule>
    <cfRule type="expression" priority="60" dxfId="11" stopIfTrue="1">
      <formula>Z25=99</formula>
    </cfRule>
  </conditionalFormatting>
  <conditionalFormatting sqref="M25:M29 AL25:AL29">
    <cfRule type="expression" priority="58" dxfId="0" stopIfTrue="1">
      <formula>A25=0</formula>
    </cfRule>
  </conditionalFormatting>
  <conditionalFormatting sqref="L25:L28">
    <cfRule type="cellIs" priority="55" dxfId="21" operator="equal" stopIfTrue="1">
      <formula>1</formula>
    </cfRule>
    <cfRule type="cellIs" priority="56" dxfId="20" operator="equal" stopIfTrue="1">
      <formula>2</formula>
    </cfRule>
    <cfRule type="cellIs" priority="57" dxfId="19" operator="equal" stopIfTrue="1">
      <formula>3</formula>
    </cfRule>
  </conditionalFormatting>
  <conditionalFormatting sqref="G25:G27">
    <cfRule type="expression" priority="54" dxfId="0" stopIfTrue="1">
      <formula>A25=0</formula>
    </cfRule>
  </conditionalFormatting>
  <conditionalFormatting sqref="H25:H28">
    <cfRule type="expression" priority="53" dxfId="0" stopIfTrue="1">
      <formula>A25=0</formula>
    </cfRule>
  </conditionalFormatting>
  <conditionalFormatting sqref="J25:J27">
    <cfRule type="expression" priority="52" dxfId="0" stopIfTrue="1">
      <formula>A25=0</formula>
    </cfRule>
  </conditionalFormatting>
  <conditionalFormatting sqref="R25:R27">
    <cfRule type="expression" priority="50" dxfId="0" stopIfTrue="1">
      <formula>A25=0</formula>
    </cfRule>
    <cfRule type="expression" priority="51" dxfId="29" stopIfTrue="1">
      <formula>R25=99</formula>
    </cfRule>
  </conditionalFormatting>
  <conditionalFormatting sqref="O25:O27">
    <cfRule type="expression" priority="49" dxfId="0" stopIfTrue="1">
      <formula>A25=0</formula>
    </cfRule>
  </conditionalFormatting>
  <conditionalFormatting sqref="P25:P27">
    <cfRule type="expression" priority="48" dxfId="0" stopIfTrue="1">
      <formula>A25=0</formula>
    </cfRule>
  </conditionalFormatting>
  <conditionalFormatting sqref="Q25:Q29">
    <cfRule type="expression" priority="47" dxfId="0" stopIfTrue="1">
      <formula>A25=0</formula>
    </cfRule>
  </conditionalFormatting>
  <conditionalFormatting sqref="S25:S27">
    <cfRule type="expression" priority="46" dxfId="0" stopIfTrue="1">
      <formula>A25=0</formula>
    </cfRule>
  </conditionalFormatting>
  <conditionalFormatting sqref="U25:U29">
    <cfRule type="expression" priority="45" dxfId="0" stopIfTrue="1">
      <formula>A25=0</formula>
    </cfRule>
  </conditionalFormatting>
  <conditionalFormatting sqref="W25:W27">
    <cfRule type="expression" priority="44" dxfId="0" stopIfTrue="1">
      <formula>A25=0</formula>
    </cfRule>
  </conditionalFormatting>
  <conditionalFormatting sqref="Y25:Y27">
    <cfRule type="expression" priority="43" dxfId="0" stopIfTrue="1">
      <formula>A25=0</formula>
    </cfRule>
  </conditionalFormatting>
  <conditionalFormatting sqref="D25:D27">
    <cfRule type="expression" priority="40" dxfId="21" stopIfTrue="1">
      <formula>L25=1</formula>
    </cfRule>
    <cfRule type="expression" priority="41" dxfId="20" stopIfTrue="1">
      <formula>L25=2</formula>
    </cfRule>
    <cfRule type="expression" priority="42" dxfId="19" stopIfTrue="1">
      <formula>L25=3</formula>
    </cfRule>
  </conditionalFormatting>
  <conditionalFormatting sqref="T25:T27">
    <cfRule type="expression" priority="38" dxfId="0" stopIfTrue="1">
      <formula>A25=0</formula>
    </cfRule>
    <cfRule type="expression" priority="39" dxfId="13" stopIfTrue="1">
      <formula>T25=99</formula>
    </cfRule>
  </conditionalFormatting>
  <conditionalFormatting sqref="V25:V27">
    <cfRule type="expression" priority="36" dxfId="16" stopIfTrue="1">
      <formula>A25=0</formula>
    </cfRule>
    <cfRule type="expression" priority="37" dxfId="13" stopIfTrue="1">
      <formula>V25=99</formula>
    </cfRule>
  </conditionalFormatting>
  <conditionalFormatting sqref="X25:X27">
    <cfRule type="expression" priority="34" dxfId="0" stopIfTrue="1">
      <formula>A25=0</formula>
    </cfRule>
    <cfRule type="expression" priority="35" dxfId="13" stopIfTrue="1">
      <formula>X25=99</formula>
    </cfRule>
  </conditionalFormatting>
  <conditionalFormatting sqref="Z25:Z27">
    <cfRule type="expression" priority="32" dxfId="12" stopIfTrue="1">
      <formula>A25=0</formula>
    </cfRule>
    <cfRule type="expression" priority="33" dxfId="11" stopIfTrue="1">
      <formula>Z25=99</formula>
    </cfRule>
  </conditionalFormatting>
  <conditionalFormatting sqref="M25:M27">
    <cfRule type="expression" priority="31" dxfId="0" stopIfTrue="1">
      <formula>A25=0</formula>
    </cfRule>
  </conditionalFormatting>
  <conditionalFormatting sqref="G25:G28">
    <cfRule type="expression" priority="30" dxfId="0" stopIfTrue="1">
      <formula>A25=0</formula>
    </cfRule>
  </conditionalFormatting>
  <conditionalFormatting sqref="H25:H28">
    <cfRule type="expression" priority="29" dxfId="0" stopIfTrue="1">
      <formula>A25=0</formula>
    </cfRule>
  </conditionalFormatting>
  <conditionalFormatting sqref="J25:J28">
    <cfRule type="expression" priority="28" dxfId="0" stopIfTrue="1">
      <formula>A25=0</formula>
    </cfRule>
  </conditionalFormatting>
  <conditionalFormatting sqref="R25:R29">
    <cfRule type="expression" priority="26" dxfId="0" stopIfTrue="1">
      <formula>A25=0</formula>
    </cfRule>
    <cfRule type="expression" priority="27" dxfId="29" stopIfTrue="1">
      <formula>R25=99</formula>
    </cfRule>
  </conditionalFormatting>
  <conditionalFormatting sqref="O25:O29">
    <cfRule type="expression" priority="25" dxfId="0" stopIfTrue="1">
      <formula>A25=0</formula>
    </cfRule>
  </conditionalFormatting>
  <conditionalFormatting sqref="P25:P29">
    <cfRule type="expression" priority="24" dxfId="0" stopIfTrue="1">
      <formula>A25=0</formula>
    </cfRule>
  </conditionalFormatting>
  <conditionalFormatting sqref="Q25:Q29">
    <cfRule type="expression" priority="23" dxfId="0" stopIfTrue="1">
      <formula>A25=0</formula>
    </cfRule>
  </conditionalFormatting>
  <conditionalFormatting sqref="S25:S29">
    <cfRule type="expression" priority="22" dxfId="0" stopIfTrue="1">
      <formula>A25=0</formula>
    </cfRule>
  </conditionalFormatting>
  <conditionalFormatting sqref="U25:U29">
    <cfRule type="expression" priority="21" dxfId="0" stopIfTrue="1">
      <formula>A25=0</formula>
    </cfRule>
  </conditionalFormatting>
  <conditionalFormatting sqref="W25:W29">
    <cfRule type="expression" priority="20" dxfId="0" stopIfTrue="1">
      <formula>A25=0</formula>
    </cfRule>
  </conditionalFormatting>
  <conditionalFormatting sqref="Y25:Y29">
    <cfRule type="expression" priority="19" dxfId="0" stopIfTrue="1">
      <formula>A25=0</formula>
    </cfRule>
  </conditionalFormatting>
  <conditionalFormatting sqref="D25:D28">
    <cfRule type="expression" priority="16" dxfId="21" stopIfTrue="1">
      <formula>L25=1</formula>
    </cfRule>
    <cfRule type="expression" priority="17" dxfId="20" stopIfTrue="1">
      <formula>L25=2</formula>
    </cfRule>
    <cfRule type="expression" priority="18" dxfId="19" stopIfTrue="1">
      <formula>L25=3</formula>
    </cfRule>
  </conditionalFormatting>
  <conditionalFormatting sqref="T25:T29">
    <cfRule type="expression" priority="14" dxfId="0" stopIfTrue="1">
      <formula>A25=0</formula>
    </cfRule>
    <cfRule type="expression" priority="15" dxfId="13" stopIfTrue="1">
      <formula>T25=99</formula>
    </cfRule>
  </conditionalFormatting>
  <conditionalFormatting sqref="V25:V29">
    <cfRule type="expression" priority="12" dxfId="16" stopIfTrue="1">
      <formula>A25=0</formula>
    </cfRule>
    <cfRule type="expression" priority="13" dxfId="13" stopIfTrue="1">
      <formula>V25=99</formula>
    </cfRule>
  </conditionalFormatting>
  <conditionalFormatting sqref="X25:X29">
    <cfRule type="expression" priority="10" dxfId="0" stopIfTrue="1">
      <formula>A25=0</formula>
    </cfRule>
    <cfRule type="expression" priority="11" dxfId="13" stopIfTrue="1">
      <formula>X25=99</formula>
    </cfRule>
  </conditionalFormatting>
  <conditionalFormatting sqref="Z25:Z29">
    <cfRule type="expression" priority="8" dxfId="12" stopIfTrue="1">
      <formula>A25=0</formula>
    </cfRule>
    <cfRule type="expression" priority="9" dxfId="11" stopIfTrue="1">
      <formula>Z25=99</formula>
    </cfRule>
  </conditionalFormatting>
  <conditionalFormatting sqref="M25:M29">
    <cfRule type="expression" priority="7" dxfId="0" stopIfTrue="1">
      <formula>A25=0</formula>
    </cfRule>
  </conditionalFormatting>
  <conditionalFormatting sqref="V25:V28">
    <cfRule type="expression" priority="6" dxfId="0" stopIfTrue="1">
      <formula>FR25=0</formula>
    </cfRule>
  </conditionalFormatting>
  <conditionalFormatting sqref="Z25:Z28">
    <cfRule type="expression" priority="5" dxfId="0" stopIfTrue="1">
      <formula>FV25=0</formula>
    </cfRule>
  </conditionalFormatting>
  <conditionalFormatting sqref="F26">
    <cfRule type="expression" priority="4" dxfId="0" stopIfTrue="1">
      <formula>A26=0</formula>
    </cfRule>
  </conditionalFormatting>
  <conditionalFormatting sqref="I26">
    <cfRule type="expression" priority="3" dxfId="0" stopIfTrue="1">
      <formula>E26=0</formula>
    </cfRule>
  </conditionalFormatting>
  <conditionalFormatting sqref="E26">
    <cfRule type="expression" priority="80" dxfId="0" stopIfTrue="1">
      <formula>FW26=0</formula>
    </cfRule>
  </conditionalFormatting>
  <conditionalFormatting sqref="AB25:AK25 AJ29:AK29 AK26:AK28 AB29:AF29 AB26:AE28">
    <cfRule type="expression" priority="81" dxfId="0" stopIfTrue="1">
      <formula>Q25=0</formula>
    </cfRule>
  </conditionalFormatting>
  <conditionalFormatting sqref="AG29:AI29">
    <cfRule type="expression" priority="2" dxfId="0" stopIfTrue="1">
      <formula>V29=0</formula>
    </cfRule>
  </conditionalFormatting>
  <conditionalFormatting sqref="AN25:AR29">
    <cfRule type="expression" priority="82" dxfId="0" stopIfTrue="1">
      <formula>Z25=0</formula>
    </cfRule>
  </conditionalFormatting>
  <conditionalFormatting sqref="AM25:AM29">
    <cfRule type="expression" priority="83" dxfId="0" stopIfTrue="1">
      <formula>Z25=0</formula>
    </cfRule>
  </conditionalFormatting>
  <conditionalFormatting sqref="AF26:AJ28">
    <cfRule type="expression" priority="1" dxfId="0" stopIfTrue="1">
      <formula>U26=0</formula>
    </cfRule>
  </conditionalFormatting>
  <printOptions/>
  <pageMargins left="0.75" right="0.75" top="1" bottom="1" header="0" footer="0"/>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sheetPr>
    <tabColor indexed="11"/>
  </sheetPr>
  <dimension ref="A1:IV29"/>
  <sheetViews>
    <sheetView zoomScalePageLayoutView="0" workbookViewId="0" topLeftCell="A1">
      <selection activeCell="AK2" sqref="AK2"/>
    </sheetView>
  </sheetViews>
  <sheetFormatPr defaultColWidth="9.140625" defaultRowHeight="12.75"/>
  <cols>
    <col min="1" max="1" width="3.8515625" style="0" customWidth="1"/>
    <col min="2" max="2" width="19.8515625" style="0" customWidth="1"/>
    <col min="3" max="3" width="12.8515625" style="0" customWidth="1"/>
    <col min="4" max="4" width="5.7109375" style="0" customWidth="1"/>
    <col min="5" max="7" width="5.28125" style="0" customWidth="1"/>
    <col min="8" max="8" width="6.57421875" style="0" customWidth="1"/>
    <col min="9" max="9" width="5.28125" style="0" customWidth="1"/>
    <col min="10" max="12" width="3.7109375" style="0" customWidth="1"/>
    <col min="13" max="15" width="5.7109375" style="0" customWidth="1"/>
    <col min="16" max="37" width="3.7109375" style="0" customWidth="1"/>
    <col min="38" max="38" width="2.7109375" style="114" customWidth="1"/>
    <col min="39" max="39" width="5.8515625" style="114" hidden="1" customWidth="1"/>
    <col min="40" max="40" width="2.7109375" style="114" customWidth="1"/>
    <col min="41" max="51" width="4.7109375" style="0" customWidth="1"/>
    <col min="52" max="52" width="2.7109375" style="0" customWidth="1"/>
    <col min="53" max="63" width="4.7109375" style="0" customWidth="1"/>
    <col min="64" max="64" width="6.7109375" style="0" customWidth="1"/>
    <col min="65" max="67" width="7.7109375" style="0" customWidth="1"/>
  </cols>
  <sheetData>
    <row r="1" spans="1:68" ht="18.75" customHeight="1">
      <c r="A1" s="540" t="s">
        <v>260</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I1" s="1"/>
      <c r="AJ1" s="1"/>
      <c r="AK1" s="1"/>
      <c r="AL1" s="2"/>
      <c r="AM1" s="2"/>
      <c r="AN1" s="2"/>
      <c r="AO1" s="561" t="s">
        <v>0</v>
      </c>
      <c r="AP1" s="562"/>
      <c r="AQ1" s="3">
        <f>SUM(MAX(L5:L20)*2)</f>
        <v>18</v>
      </c>
      <c r="AR1" s="561" t="s">
        <v>1</v>
      </c>
      <c r="AS1" s="562"/>
      <c r="AT1" s="562"/>
      <c r="AU1" s="4">
        <f>SUM(AQ1/100*65)</f>
        <v>11.7</v>
      </c>
      <c r="AV1" s="563" t="s">
        <v>2</v>
      </c>
      <c r="AW1" s="564"/>
      <c r="AX1" s="5">
        <f>MAX(L5:L20)</f>
        <v>9</v>
      </c>
      <c r="AY1" s="6"/>
      <c r="AZ1" s="1"/>
      <c r="BA1" s="1"/>
      <c r="BB1" s="1"/>
      <c r="BC1" s="6"/>
      <c r="BD1" s="6"/>
      <c r="BE1" s="6"/>
      <c r="BF1" s="6"/>
      <c r="BG1" s="6"/>
      <c r="BH1" s="6"/>
      <c r="BI1" s="6"/>
      <c r="BJ1" s="6"/>
      <c r="BK1" s="6"/>
      <c r="BL1" s="6"/>
      <c r="BM1" s="6"/>
      <c r="BN1" s="6"/>
      <c r="BO1" s="6"/>
      <c r="BP1" s="7"/>
    </row>
    <row r="2" spans="1:68" ht="45.75" customHeight="1">
      <c r="A2" s="540"/>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8"/>
      <c r="AI2" s="8"/>
      <c r="AJ2" s="8"/>
      <c r="AK2" s="8"/>
      <c r="AL2" s="9"/>
      <c r="AM2" s="9"/>
      <c r="AN2" s="9"/>
      <c r="AO2" s="6"/>
      <c r="AP2" s="6"/>
      <c r="AQ2" s="6"/>
      <c r="AR2" s="6"/>
      <c r="AS2" s="6"/>
      <c r="AT2" s="6"/>
      <c r="AU2" s="6"/>
      <c r="AV2" s="6"/>
      <c r="AW2" s="6"/>
      <c r="AX2" s="6"/>
      <c r="AY2" s="6"/>
      <c r="AZ2" s="1"/>
      <c r="BA2" s="1"/>
      <c r="BB2" s="1"/>
      <c r="BC2" s="6"/>
      <c r="BD2" s="6"/>
      <c r="BE2" s="6"/>
      <c r="BF2" s="6"/>
      <c r="BG2" s="6"/>
      <c r="BH2" s="6"/>
      <c r="BI2" s="6"/>
      <c r="BJ2" s="6"/>
      <c r="BK2" s="6"/>
      <c r="BL2" s="6"/>
      <c r="BM2" s="6"/>
      <c r="BN2" s="6"/>
      <c r="BO2" s="6"/>
      <c r="BP2" s="7"/>
    </row>
    <row r="3" spans="1:68" ht="15.75">
      <c r="A3" s="565" t="s">
        <v>242</v>
      </c>
      <c r="B3" s="565"/>
      <c r="C3" s="10"/>
      <c r="D3" s="566" t="s">
        <v>4</v>
      </c>
      <c r="E3" s="566"/>
      <c r="F3" s="566"/>
      <c r="G3" s="566"/>
      <c r="H3" s="11">
        <f>IF(A23&lt;12,0)+IF(A23=12,0.82)+IF(A23=13,0.83)+IF(A23=14,0.84)+IF(A23=15,0.85)+IF(A23=16,0.86)+IF(A23=17,0.87)+IF(A23=18,0.88)+IF(A23=19,0.89)+IF(A23=20,0.9)+IF(A23=21,0.91)+IF(A23=22,0.92)+IF(A23=23,0.93)+IF(A23=24,0.94)+IF(A23=25,0.95)+IF(A23=26,0.96)+IF(A23=27,0.97)+IF(A23=28,0.98)+IF(A23=29,0.99)+IF(A23=30,1)</f>
        <v>0.86</v>
      </c>
      <c r="I3" s="10"/>
      <c r="J3" s="10"/>
      <c r="K3" s="10"/>
      <c r="L3" s="10"/>
      <c r="M3" s="566" t="s">
        <v>5</v>
      </c>
      <c r="N3" s="566"/>
      <c r="O3" s="566"/>
      <c r="P3" s="566"/>
      <c r="Q3" s="555"/>
      <c r="R3" s="555"/>
      <c r="S3" s="555"/>
      <c r="T3" s="555"/>
      <c r="U3" s="555"/>
      <c r="V3" s="555"/>
      <c r="W3" s="555"/>
      <c r="X3" s="555"/>
      <c r="Y3" s="555"/>
      <c r="Z3" s="555"/>
      <c r="AA3" s="555"/>
      <c r="AB3" s="555"/>
      <c r="AC3" s="555"/>
      <c r="AD3" s="555"/>
      <c r="AE3" s="555"/>
      <c r="AF3" s="555"/>
      <c r="AG3" s="555"/>
      <c r="AH3" s="555"/>
      <c r="AI3" s="555"/>
      <c r="AJ3" s="555"/>
      <c r="AK3" s="555"/>
      <c r="AL3" s="12"/>
      <c r="AM3" s="12"/>
      <c r="AN3" s="12"/>
      <c r="AO3" s="558" t="s">
        <v>6</v>
      </c>
      <c r="AP3" s="558"/>
      <c r="AQ3" s="558"/>
      <c r="AR3" s="558"/>
      <c r="AS3" s="558"/>
      <c r="AT3" s="558"/>
      <c r="AU3" s="558"/>
      <c r="AV3" s="558"/>
      <c r="AW3" s="558"/>
      <c r="AX3" s="558"/>
      <c r="AY3" s="558"/>
      <c r="AZ3" s="1"/>
      <c r="BA3" s="558" t="s">
        <v>7</v>
      </c>
      <c r="BB3" s="558"/>
      <c r="BC3" s="558"/>
      <c r="BD3" s="558"/>
      <c r="BE3" s="558"/>
      <c r="BF3" s="558"/>
      <c r="BG3" s="558"/>
      <c r="BH3" s="558"/>
      <c r="BI3" s="558"/>
      <c r="BJ3" s="558"/>
      <c r="BK3" s="558"/>
      <c r="BL3" s="558"/>
      <c r="BM3" s="558"/>
      <c r="BN3" s="558"/>
      <c r="BO3" s="558"/>
      <c r="BP3" s="7"/>
    </row>
    <row r="4" spans="1:68" ht="24">
      <c r="A4" s="13" t="s">
        <v>8</v>
      </c>
      <c r="B4" s="14" t="s">
        <v>9</v>
      </c>
      <c r="C4" s="15" t="s">
        <v>10</v>
      </c>
      <c r="D4" s="16" t="s">
        <v>11</v>
      </c>
      <c r="E4" s="17" t="s">
        <v>12</v>
      </c>
      <c r="F4" s="18" t="s">
        <v>13</v>
      </c>
      <c r="G4" s="18" t="s">
        <v>14</v>
      </c>
      <c r="H4" s="18" t="s">
        <v>15</v>
      </c>
      <c r="I4" s="18" t="s">
        <v>16</v>
      </c>
      <c r="J4" s="18" t="s">
        <v>17</v>
      </c>
      <c r="K4" s="18" t="s">
        <v>18</v>
      </c>
      <c r="L4" s="18" t="s">
        <v>19</v>
      </c>
      <c r="M4" s="18" t="s">
        <v>20</v>
      </c>
      <c r="N4" s="18" t="s">
        <v>21</v>
      </c>
      <c r="O4" s="19" t="s">
        <v>22</v>
      </c>
      <c r="P4" s="559">
        <v>1</v>
      </c>
      <c r="Q4" s="560"/>
      <c r="R4" s="557">
        <v>2</v>
      </c>
      <c r="S4" s="554"/>
      <c r="T4" s="554">
        <v>3</v>
      </c>
      <c r="U4" s="554"/>
      <c r="V4" s="554">
        <v>4</v>
      </c>
      <c r="W4" s="554"/>
      <c r="X4" s="554">
        <v>5</v>
      </c>
      <c r="Y4" s="554"/>
      <c r="Z4" s="554">
        <v>6</v>
      </c>
      <c r="AA4" s="554"/>
      <c r="AB4" s="554">
        <v>7</v>
      </c>
      <c r="AC4" s="554"/>
      <c r="AD4" s="554">
        <v>8</v>
      </c>
      <c r="AE4" s="554"/>
      <c r="AF4" s="554">
        <v>9</v>
      </c>
      <c r="AG4" s="554"/>
      <c r="AH4" s="556">
        <v>10</v>
      </c>
      <c r="AI4" s="557"/>
      <c r="AJ4" s="556">
        <v>11</v>
      </c>
      <c r="AK4" s="557"/>
      <c r="AL4" s="20"/>
      <c r="AM4" s="20"/>
      <c r="AN4" s="20"/>
      <c r="AO4" s="21">
        <v>1</v>
      </c>
      <c r="AP4" s="21">
        <v>2</v>
      </c>
      <c r="AQ4" s="21">
        <v>3</v>
      </c>
      <c r="AR4" s="21">
        <v>4</v>
      </c>
      <c r="AS4" s="21">
        <v>5</v>
      </c>
      <c r="AT4" s="21">
        <v>6</v>
      </c>
      <c r="AU4" s="21">
        <v>7</v>
      </c>
      <c r="AV4" s="21">
        <v>8</v>
      </c>
      <c r="AW4" s="21">
        <v>9</v>
      </c>
      <c r="AX4" s="21">
        <v>10</v>
      </c>
      <c r="AY4" s="21">
        <v>11</v>
      </c>
      <c r="AZ4" s="22"/>
      <c r="BA4" s="21">
        <v>1</v>
      </c>
      <c r="BB4" s="21">
        <v>2</v>
      </c>
      <c r="BC4" s="21">
        <v>3</v>
      </c>
      <c r="BD4" s="21">
        <v>4</v>
      </c>
      <c r="BE4" s="21">
        <v>5</v>
      </c>
      <c r="BF4" s="21">
        <v>6</v>
      </c>
      <c r="BG4" s="21">
        <v>7</v>
      </c>
      <c r="BH4" s="21">
        <v>8</v>
      </c>
      <c r="BI4" s="21">
        <v>9</v>
      </c>
      <c r="BJ4" s="21">
        <v>10</v>
      </c>
      <c r="BK4" s="21">
        <v>11</v>
      </c>
      <c r="BL4" s="21" t="s">
        <v>23</v>
      </c>
      <c r="BM4" s="23" t="s">
        <v>24</v>
      </c>
      <c r="BN4" s="23" t="s">
        <v>25</v>
      </c>
      <c r="BO4" s="24" t="s">
        <v>26</v>
      </c>
      <c r="BP4" s="7"/>
    </row>
    <row r="5" spans="1:68" ht="15">
      <c r="A5" s="25">
        <v>1</v>
      </c>
      <c r="B5" s="224" t="s">
        <v>27</v>
      </c>
      <c r="C5" s="240" t="s">
        <v>44</v>
      </c>
      <c r="D5" s="225"/>
      <c r="E5" s="26">
        <f>IF(G5=0,0,IF(G5+F5&lt;1000,1000,G5+F5))</f>
        <v>1000</v>
      </c>
      <c r="F5" s="27">
        <f aca="true" t="shared" si="0" ref="F5:F20">IF(L5=0,0,IF(G5+(IF(I5&gt;-150,(IF(I5&gt;=150,IF(K5&gt;=$AU$1,0,SUM(IF(MAX(P5:AK5)=99,K5-2,K5)-L5*2*(15+50)%)*10),SUM(IF(MAX(P5:AK5)=99,K5-2,K5)-L5*2*(I5/10+50)%)*10)),(IF(I5&lt;-150,IF((IF(MAX(P5:AK5)=99,K5-2,K5)-L5*2*(I5/10+50)%)*10&lt;1,0,(IF(MAX(P5:AK5)=99,K5-2,K5)-L5*2*(I5/10+50)%)*10)))))&lt;1000,0,(IF(I5&gt;-150,(IF(I5&gt;150,IF(K5&gt;=$AU$1,0,SUM(IF(MAX(P5:AK5)=99,K5-2,K5)-L5*2*(15+50)%)*10),SUM(IF(MAX(P5:AK5)=99,K5-2,K5)-L5*2*(I5/10+50)%)*10)),(IF(I5&lt;-150,IF((IF(MAX(P5:AK5)=99,K5-2,K5)-L5*2*(I5/10+50)%)*10&lt;1,0,(IF(MAX(P5:AK5)=99,K5-2,K5)-L5*2*(I5/10+50)%)*10)))))))</f>
        <v>0</v>
      </c>
      <c r="G5" s="28">
        <v>1000</v>
      </c>
      <c r="H5" s="29">
        <f aca="true" t="shared" si="1" ref="H5:H20">IF(J5=0,0,(IF(IF($A$23&gt;=30,(SUM(31-J5)*$H$3),(SUM(30-J5)*$H$3))&lt;0,0,IF($A$23&gt;=30,(SUM(31-J5)*$H$3),(SUM(30-J5)*$H$3)))))</f>
        <v>12.04</v>
      </c>
      <c r="I5" s="30">
        <f>IF(M5=0,0,G5-M5)</f>
        <v>0</v>
      </c>
      <c r="J5" s="31">
        <v>16</v>
      </c>
      <c r="K5" s="116">
        <v>2</v>
      </c>
      <c r="L5" s="32">
        <v>9</v>
      </c>
      <c r="M5" s="33">
        <f aca="true" t="shared" si="2" ref="M5:M20">IF(L5=0,0,SUM(AO5:AY5)/L5)</f>
        <v>1000</v>
      </c>
      <c r="N5" s="30">
        <f aca="true" t="shared" si="3" ref="N5:N20">BL5</f>
        <v>71</v>
      </c>
      <c r="O5" s="34">
        <f aca="true" t="shared" si="4" ref="O5:O20">BO5</f>
        <v>69</v>
      </c>
      <c r="P5" s="35">
        <v>9</v>
      </c>
      <c r="Q5" s="36">
        <v>0</v>
      </c>
      <c r="R5" s="37">
        <v>14</v>
      </c>
      <c r="S5" s="36">
        <v>0</v>
      </c>
      <c r="T5" s="38">
        <v>4</v>
      </c>
      <c r="U5" s="39">
        <v>0</v>
      </c>
      <c r="V5" s="40">
        <v>5</v>
      </c>
      <c r="W5" s="39">
        <v>0</v>
      </c>
      <c r="X5" s="38">
        <v>3</v>
      </c>
      <c r="Y5" s="39">
        <v>0</v>
      </c>
      <c r="Z5" s="38">
        <v>10</v>
      </c>
      <c r="AA5" s="39">
        <v>2</v>
      </c>
      <c r="AB5" s="38">
        <v>11</v>
      </c>
      <c r="AC5" s="41">
        <v>0</v>
      </c>
      <c r="AD5" s="42">
        <v>12</v>
      </c>
      <c r="AE5" s="43">
        <v>0</v>
      </c>
      <c r="AF5" s="40">
        <v>16</v>
      </c>
      <c r="AG5" s="41">
        <v>0</v>
      </c>
      <c r="AH5" s="40">
        <v>99</v>
      </c>
      <c r="AI5" s="39">
        <v>0</v>
      </c>
      <c r="AJ5" s="38">
        <v>99</v>
      </c>
      <c r="AK5" s="39">
        <v>0</v>
      </c>
      <c r="AL5" s="44"/>
      <c r="AM5" s="45">
        <f>SUM(Q5+S5+U5+W5+Y5+AA5+AC5+AE5+AG5+AI5+AK5)</f>
        <v>2</v>
      </c>
      <c r="AN5" s="44"/>
      <c r="AO5" s="46">
        <f aca="true" t="shared" si="5" ref="AO5:AO20">IF(B5=0,0,IF(B5="BRIVS",0,(LOOKUP(P5,$A$5:$A$21,$G$5:$G$21))))</f>
        <v>1000</v>
      </c>
      <c r="AP5" s="47">
        <f aca="true" t="shared" si="6" ref="AP5:AP20">IF(B5=0,0,IF(B5="BRIVS",0,(LOOKUP(R5,$A$5:$A$21,$G$5:$G$21))))</f>
        <v>1000</v>
      </c>
      <c r="AQ5" s="48">
        <f aca="true" t="shared" si="7" ref="AQ5:AQ20">IF(B5=0,0,IF(B5="BRIVS",0,(LOOKUP(T5,$A$5:$A$21,$G$5:$G$21))))</f>
        <v>1000</v>
      </c>
      <c r="AR5" s="47">
        <f aca="true" t="shared" si="8" ref="AR5:AR20">IF(B5=0,0,IF(B5="BRIVS",0,(LOOKUP(V5,$A$5:$A$21,$G$5:$G$21))))</f>
        <v>1000</v>
      </c>
      <c r="AS5" s="48">
        <f aca="true" t="shared" si="9" ref="AS5:AS20">IF(B5=0,0,IF(B5="BRIVS",0,(LOOKUP(X5,$A$5:$A$21,$G$5:$G$21))))</f>
        <v>1000</v>
      </c>
      <c r="AT5" s="48">
        <f aca="true" t="shared" si="10" ref="AT5:AT20">IF(B5=0,0,IF(B5="BRIVS",0,(LOOKUP(Z5,$A$5:$A$21,$G$5:$G$21))))</f>
        <v>1000</v>
      </c>
      <c r="AU5" s="48">
        <f aca="true" t="shared" si="11" ref="AU5:AU20">IF(B5=0,0,IF(B5="BRIVS",0,(LOOKUP(AB5,$A$5:$A$21,$G$5:$G$21))))</f>
        <v>1000</v>
      </c>
      <c r="AV5" s="48">
        <f aca="true" t="shared" si="12" ref="AV5:AV20">IF(B5=0,0,IF(B5="BRIVS",0,(LOOKUP(AD5,$A$5:$A$21,$G$5:$G$21))))</f>
        <v>1000</v>
      </c>
      <c r="AW5" s="47">
        <f aca="true" t="shared" si="13" ref="AW5:AW20">IF(B5=0,0,IF(B5="BRIVS",0,(LOOKUP(AF5,$A$5:$A$21,$G$5:$G$21))))</f>
        <v>1000</v>
      </c>
      <c r="AX5" s="48">
        <f aca="true" t="shared" si="14" ref="AX5:AX20">IF(B5=0,0,IF(B5="BRIVS",0,(LOOKUP(AH5,$A$5:$A$21,$G$5:$G$21))))</f>
        <v>0</v>
      </c>
      <c r="AY5" s="49">
        <f aca="true" t="shared" si="15" ref="AY5:AY20">IF(B5=0,0,IF(B5="BRIVS",0,(LOOKUP(AJ5,$A$5:$A$21,$G$5:$G$21))))</f>
        <v>0</v>
      </c>
      <c r="AZ5" s="1"/>
      <c r="BA5" s="50">
        <f aca="true" t="shared" si="16" ref="BA5:BA20">IF(P5=99,0,(LOOKUP($P5,$A$5:$A$22,$K$5:$K$22)))</f>
        <v>9</v>
      </c>
      <c r="BB5" s="51">
        <f aca="true" t="shared" si="17" ref="BB5:BB20">IF(R5=99,0,(LOOKUP($R5,$A$5:$A$22,$K$5:$K$22)))</f>
        <v>12</v>
      </c>
      <c r="BC5" s="51">
        <f aca="true" t="shared" si="18" ref="BC5:BC20">IF(T5=99,0,(LOOKUP($T5,$A$5:$A$22,$K$5:$K$22)))</f>
        <v>9</v>
      </c>
      <c r="BD5" s="52">
        <f aca="true" t="shared" si="19" ref="BD5:BD20">IF(V5=99,0,(LOOKUP($V5,$A$5:$A$22,$K$5:$K$22)))</f>
        <v>7</v>
      </c>
      <c r="BE5" s="51">
        <f aca="true" t="shared" si="20" ref="BE5:BE20">IF(X5=99,0,(LOOKUP($X5,$A$5:$A$22,$K$5:$K$22)))</f>
        <v>9</v>
      </c>
      <c r="BF5" s="51">
        <f aca="true" t="shared" si="21" ref="BF5:BF20">IF(Z5=99,0,(LOOKUP($Z5,$A$5:$A$22,$K$5:$K$22)))</f>
        <v>2</v>
      </c>
      <c r="BG5" s="51">
        <f aca="true" t="shared" si="22" ref="BG5:BG20">IF(AB5=99,0,(LOOKUP($AB5,$A$5:$A$22,$K$5:$K$22)))</f>
        <v>6</v>
      </c>
      <c r="BH5" s="51">
        <f aca="true" t="shared" si="23" ref="BH5:BH20">IF(AD5=99,0,(LOOKUP($AD5,$A$5:$A$22,$K$5:$K$22)))</f>
        <v>8</v>
      </c>
      <c r="BI5" s="51">
        <f aca="true" t="shared" si="24" ref="BI5:BI20">IF(AF5=99,0,(LOOKUP($AF5,$A$5:$A$22,$K$5:$K$22)))</f>
        <v>9</v>
      </c>
      <c r="BJ5" s="51">
        <f aca="true" t="shared" si="25" ref="BJ5:BJ20">IF(AH5=99,0,(LOOKUP($AH5,$A$5:$A$22,$K$5:$K$22)))</f>
        <v>0</v>
      </c>
      <c r="BK5" s="51">
        <f aca="true" t="shared" si="26" ref="BK5:BK20">IF(AJ5=99,0,(LOOKUP($AJ5,$A$5:$A$22,$K$5:$K$22)))</f>
        <v>0</v>
      </c>
      <c r="BL5" s="53">
        <f>SUM(BA5,BB5,BC5,BD5,BE5,BG5,BF5,BH5,BI5,BJ5,BK5)</f>
        <v>71</v>
      </c>
      <c r="BM5" s="47">
        <f>IF($AX$1&gt;7,(IF($AX$1=8,MIN(BA5:BH5),IF($AX$1=9,MIN(BA5:BI5),IF($AX$1=10,MIN(BA5:BJ5),IF($AX$1=11,MIN(BA5:BK5)))))),(IF($AX$1=4,MIN(BA5:BD5),IF($AX$1=5,MIN(BA5:BE5),IF($AX$1=6,MIN(BA5:BF5),IF($AX$1=7,MIN(BA5:BG5)))))))</f>
        <v>2</v>
      </c>
      <c r="BN5" s="47">
        <f>IF($AX$1&gt;7,(IF($AX$1=8,MAX(BA5:BH5),IF($AX$1=9,MAX(BA5:BI5),IF($AX$1=10,MAX(BA5:BJ5),IF($AX$1=11,MAX(BA5:BK5)))))),(IF($AX$1=4,MAX(BA5:BD5),IF($AX$1=5,MAX(BA5:BE5),IF($AX$1=6,MAX(BA5:BF5),IF($AX$1=7,MAX(BA5:BG5)))))))</f>
        <v>12</v>
      </c>
      <c r="BO5" s="54">
        <f>SUM($BL5-$BM5)</f>
        <v>69</v>
      </c>
      <c r="BP5" s="7"/>
    </row>
    <row r="6" spans="1:68" ht="15">
      <c r="A6" s="55">
        <v>2</v>
      </c>
      <c r="B6" s="226" t="s">
        <v>28</v>
      </c>
      <c r="C6" s="240" t="s">
        <v>44</v>
      </c>
      <c r="D6" s="227"/>
      <c r="E6" s="56">
        <f>IF(G6=0,0,IF(G6+F6&lt;1000,1000,G6+F6))</f>
        <v>1000</v>
      </c>
      <c r="F6" s="57">
        <f t="shared" si="0"/>
        <v>0</v>
      </c>
      <c r="G6" s="58">
        <v>1000</v>
      </c>
      <c r="H6" s="59">
        <f t="shared" si="1"/>
        <v>21.5</v>
      </c>
      <c r="I6" s="60">
        <f>IF(M6=0,0,G6-M6)</f>
        <v>0</v>
      </c>
      <c r="J6" s="61">
        <v>5</v>
      </c>
      <c r="K6" s="117">
        <v>11</v>
      </c>
      <c r="L6" s="62">
        <v>9</v>
      </c>
      <c r="M6" s="63">
        <f t="shared" si="2"/>
        <v>1000</v>
      </c>
      <c r="N6" s="60">
        <f t="shared" si="3"/>
        <v>79</v>
      </c>
      <c r="O6" s="64">
        <f t="shared" si="4"/>
        <v>77</v>
      </c>
      <c r="P6" s="65">
        <v>10</v>
      </c>
      <c r="Q6" s="66">
        <v>1</v>
      </c>
      <c r="R6" s="67">
        <v>16</v>
      </c>
      <c r="S6" s="68">
        <v>1</v>
      </c>
      <c r="T6" s="69">
        <v>15</v>
      </c>
      <c r="U6" s="70">
        <v>0</v>
      </c>
      <c r="V6" s="67">
        <v>4</v>
      </c>
      <c r="W6" s="70">
        <v>1</v>
      </c>
      <c r="X6" s="69">
        <v>7</v>
      </c>
      <c r="Y6" s="70">
        <v>2</v>
      </c>
      <c r="Z6" s="69">
        <v>3</v>
      </c>
      <c r="AA6" s="70">
        <v>1</v>
      </c>
      <c r="AB6" s="69">
        <v>12</v>
      </c>
      <c r="AC6" s="68">
        <v>1</v>
      </c>
      <c r="AD6" s="65">
        <v>11</v>
      </c>
      <c r="AE6" s="66">
        <v>2</v>
      </c>
      <c r="AF6" s="71">
        <v>13</v>
      </c>
      <c r="AG6" s="68">
        <v>2</v>
      </c>
      <c r="AH6" s="67">
        <v>99</v>
      </c>
      <c r="AI6" s="70">
        <v>0</v>
      </c>
      <c r="AJ6" s="67">
        <v>99</v>
      </c>
      <c r="AK6" s="70">
        <v>0</v>
      </c>
      <c r="AL6" s="44"/>
      <c r="AM6" s="45">
        <f aca="true" t="shared" si="27" ref="AM6:AM20">SUM(Q6+S6+U6+W6+Y6+AA6+AC6+AE6+AG6+AI6+AK6)</f>
        <v>11</v>
      </c>
      <c r="AN6" s="44"/>
      <c r="AO6" s="72">
        <f t="shared" si="5"/>
        <v>1000</v>
      </c>
      <c r="AP6" s="73">
        <f t="shared" si="6"/>
        <v>1000</v>
      </c>
      <c r="AQ6" s="74">
        <f t="shared" si="7"/>
        <v>1000</v>
      </c>
      <c r="AR6" s="73">
        <f t="shared" si="8"/>
        <v>1000</v>
      </c>
      <c r="AS6" s="74">
        <f t="shared" si="9"/>
        <v>1000</v>
      </c>
      <c r="AT6" s="74">
        <f t="shared" si="10"/>
        <v>1000</v>
      </c>
      <c r="AU6" s="74">
        <f t="shared" si="11"/>
        <v>1000</v>
      </c>
      <c r="AV6" s="74">
        <f t="shared" si="12"/>
        <v>1000</v>
      </c>
      <c r="AW6" s="73">
        <f t="shared" si="13"/>
        <v>1000</v>
      </c>
      <c r="AX6" s="74">
        <f t="shared" si="14"/>
        <v>0</v>
      </c>
      <c r="AY6" s="75">
        <f t="shared" si="15"/>
        <v>0</v>
      </c>
      <c r="AZ6" s="1"/>
      <c r="BA6" s="76">
        <f t="shared" si="16"/>
        <v>2</v>
      </c>
      <c r="BB6" s="77">
        <f t="shared" si="17"/>
        <v>9</v>
      </c>
      <c r="BC6" s="77">
        <f t="shared" si="18"/>
        <v>14</v>
      </c>
      <c r="BD6" s="78">
        <f t="shared" si="19"/>
        <v>9</v>
      </c>
      <c r="BE6" s="77">
        <f t="shared" si="20"/>
        <v>7</v>
      </c>
      <c r="BF6" s="77">
        <f t="shared" si="21"/>
        <v>9</v>
      </c>
      <c r="BG6" s="77">
        <f t="shared" si="22"/>
        <v>8</v>
      </c>
      <c r="BH6" s="77">
        <f t="shared" si="23"/>
        <v>6</v>
      </c>
      <c r="BI6" s="77">
        <f t="shared" si="24"/>
        <v>15</v>
      </c>
      <c r="BJ6" s="77">
        <f t="shared" si="25"/>
        <v>0</v>
      </c>
      <c r="BK6" s="77">
        <f t="shared" si="26"/>
        <v>0</v>
      </c>
      <c r="BL6" s="79">
        <f>SUM(BA6,BB6,BC6,BD6,BE6,BG6,BF6,BH6,BI6,BJ6,BK6)</f>
        <v>79</v>
      </c>
      <c r="BM6" s="73">
        <f>IF($AX$1&gt;7,(IF($AX$1=8,MIN(BA6:BH6),IF($AX$1=9,MIN(BA6:BI6),IF($AX$1=10,MIN(BA6:BJ6),IF($AX$1=11,MIN(BA6:BK6)))))),(IF($AX$1=4,MIN(BA6:BD6),IF($AX$1=5,MIN(BA6:BE6),IF($AX$1=6,MIN(BA6:BF6),IF($AX$1=7,MIN(BA6:BG6)))))))</f>
        <v>2</v>
      </c>
      <c r="BN6" s="73">
        <f>IF($AX$1&gt;7,(IF($AX$1=8,MAX(BA6:BH6),IF($AX$1=9,MAX(BA6:BI6),IF($AX$1=10,MAX(BA6:BJ6),IF($AX$1=11,MAX(BA6:BK6)))))),(IF($AX$1=4,MAX(BA6:BD6),IF($AX$1=5,MAX(BA6:BE6),IF($AX$1=6,MAX(BA6:BF6),IF($AX$1=7,MAX(BA6:BG6)))))))</f>
        <v>15</v>
      </c>
      <c r="BO6" s="80">
        <f aca="true" t="shared" si="28" ref="BO6:BO20">SUM($BL6-$BM6)</f>
        <v>77</v>
      </c>
      <c r="BP6" s="7"/>
    </row>
    <row r="7" spans="1:68" ht="15">
      <c r="A7" s="55">
        <v>3</v>
      </c>
      <c r="B7" s="226" t="s">
        <v>68</v>
      </c>
      <c r="C7" s="240" t="s">
        <v>44</v>
      </c>
      <c r="D7" s="227"/>
      <c r="E7" s="81">
        <f aca="true" t="shared" si="29" ref="E7:E20">IF(G7=0,0,IF(G7+F7&lt;1000,1000,G7+F7))</f>
        <v>1000</v>
      </c>
      <c r="F7" s="57">
        <f t="shared" si="0"/>
        <v>0</v>
      </c>
      <c r="G7" s="58">
        <v>1000</v>
      </c>
      <c r="H7" s="59">
        <f t="shared" si="1"/>
        <v>18.919999999999998</v>
      </c>
      <c r="I7" s="60">
        <f aca="true" t="shared" si="30" ref="I7:I20">IF(M7=0,0,G7-M7)</f>
        <v>0</v>
      </c>
      <c r="J7" s="61">
        <v>8</v>
      </c>
      <c r="K7" s="117">
        <v>9</v>
      </c>
      <c r="L7" s="62">
        <v>9</v>
      </c>
      <c r="M7" s="63">
        <f t="shared" si="2"/>
        <v>1000</v>
      </c>
      <c r="N7" s="60">
        <f t="shared" si="3"/>
        <v>85</v>
      </c>
      <c r="O7" s="64">
        <f t="shared" si="4"/>
        <v>83</v>
      </c>
      <c r="P7" s="65">
        <v>11</v>
      </c>
      <c r="Q7" s="66">
        <v>2</v>
      </c>
      <c r="R7" s="67">
        <v>15</v>
      </c>
      <c r="S7" s="68">
        <v>1</v>
      </c>
      <c r="T7" s="69">
        <v>6</v>
      </c>
      <c r="U7" s="70">
        <v>0</v>
      </c>
      <c r="V7" s="67">
        <v>16</v>
      </c>
      <c r="W7" s="70">
        <v>0</v>
      </c>
      <c r="X7" s="69">
        <v>1</v>
      </c>
      <c r="Y7" s="70">
        <v>2</v>
      </c>
      <c r="Z7" s="69">
        <v>2</v>
      </c>
      <c r="AA7" s="70">
        <v>1</v>
      </c>
      <c r="AB7" s="69">
        <v>4</v>
      </c>
      <c r="AC7" s="68">
        <v>1</v>
      </c>
      <c r="AD7" s="65">
        <v>14</v>
      </c>
      <c r="AE7" s="66">
        <v>1</v>
      </c>
      <c r="AF7" s="71">
        <v>5</v>
      </c>
      <c r="AG7" s="68">
        <v>1</v>
      </c>
      <c r="AH7" s="67">
        <v>99</v>
      </c>
      <c r="AI7" s="70">
        <v>0</v>
      </c>
      <c r="AJ7" s="67">
        <v>99</v>
      </c>
      <c r="AK7" s="70">
        <v>0</v>
      </c>
      <c r="AL7" s="44"/>
      <c r="AM7" s="45">
        <f t="shared" si="27"/>
        <v>9</v>
      </c>
      <c r="AN7" s="44"/>
      <c r="AO7" s="72">
        <f t="shared" si="5"/>
        <v>1000</v>
      </c>
      <c r="AP7" s="73">
        <f t="shared" si="6"/>
        <v>1000</v>
      </c>
      <c r="AQ7" s="74">
        <f t="shared" si="7"/>
        <v>1000</v>
      </c>
      <c r="AR7" s="73">
        <f t="shared" si="8"/>
        <v>1000</v>
      </c>
      <c r="AS7" s="74">
        <f t="shared" si="9"/>
        <v>1000</v>
      </c>
      <c r="AT7" s="74">
        <f t="shared" si="10"/>
        <v>1000</v>
      </c>
      <c r="AU7" s="74">
        <f t="shared" si="11"/>
        <v>1000</v>
      </c>
      <c r="AV7" s="74">
        <f t="shared" si="12"/>
        <v>1000</v>
      </c>
      <c r="AW7" s="73">
        <f t="shared" si="13"/>
        <v>1000</v>
      </c>
      <c r="AX7" s="74">
        <f t="shared" si="14"/>
        <v>0</v>
      </c>
      <c r="AY7" s="75">
        <f t="shared" si="15"/>
        <v>0</v>
      </c>
      <c r="AZ7" s="1"/>
      <c r="BA7" s="76">
        <f t="shared" si="16"/>
        <v>6</v>
      </c>
      <c r="BB7" s="77">
        <f t="shared" si="17"/>
        <v>14</v>
      </c>
      <c r="BC7" s="77">
        <f t="shared" si="18"/>
        <v>15</v>
      </c>
      <c r="BD7" s="78">
        <f t="shared" si="19"/>
        <v>9</v>
      </c>
      <c r="BE7" s="77">
        <f t="shared" si="20"/>
        <v>2</v>
      </c>
      <c r="BF7" s="77">
        <f t="shared" si="21"/>
        <v>11</v>
      </c>
      <c r="BG7" s="77">
        <f t="shared" si="22"/>
        <v>9</v>
      </c>
      <c r="BH7" s="77">
        <f t="shared" si="23"/>
        <v>12</v>
      </c>
      <c r="BI7" s="77">
        <f t="shared" si="24"/>
        <v>7</v>
      </c>
      <c r="BJ7" s="77">
        <f t="shared" si="25"/>
        <v>0</v>
      </c>
      <c r="BK7" s="77">
        <f t="shared" si="26"/>
        <v>0</v>
      </c>
      <c r="BL7" s="79">
        <f aca="true" t="shared" si="31" ref="BL7:BL20">SUM(BA7,BB7,BC7,BD7,BE7,BG7,BF7,BH7,BI7,BJ7,BK7)</f>
        <v>85</v>
      </c>
      <c r="BM7" s="73">
        <f aca="true" t="shared" si="32" ref="BM7:BM20">IF($AX$1&gt;7,(IF($AX$1=8,MIN(BA7:BH7),IF($AX$1=9,MIN(BA7:BI7),IF($AX$1=10,MIN(BA7:BJ7),IF($AX$1=11,MIN(BA7:BK7)))))),(IF($AX$1=4,MIN(BA7:BD7),IF($AX$1=5,MIN(BA7:BE7),IF($AX$1=6,MIN(BA7:BF7),IF($AX$1=7,MIN(BA7:BG7)))))))</f>
        <v>2</v>
      </c>
      <c r="BN7" s="73">
        <f aca="true" t="shared" si="33" ref="BN7:BN20">IF($AX$1&gt;7,(IF($AX$1=8,MAX(BA7:BH7),IF($AX$1=9,MAX(BA7:BI7),IF($AX$1=10,MAX(BA7:BJ7),IF($AX$1=11,MAX(BA7:BK7)))))),(IF($AX$1=4,MAX(BA7:BD7),IF($AX$1=5,MAX(BA7:BE7),IF($AX$1=6,MAX(BA7:BF7),IF($AX$1=7,MAX(BA7:BG7)))))))</f>
        <v>15</v>
      </c>
      <c r="BO7" s="80">
        <f t="shared" si="28"/>
        <v>83</v>
      </c>
      <c r="BP7" s="7"/>
    </row>
    <row r="8" spans="1:68" ht="15">
      <c r="A8" s="55">
        <v>4</v>
      </c>
      <c r="B8" s="226" t="s">
        <v>30</v>
      </c>
      <c r="C8" s="240" t="s">
        <v>44</v>
      </c>
      <c r="D8" s="227"/>
      <c r="E8" s="81">
        <f t="shared" si="29"/>
        <v>1000</v>
      </c>
      <c r="F8" s="57">
        <f t="shared" si="0"/>
        <v>0</v>
      </c>
      <c r="G8" s="58">
        <v>1000</v>
      </c>
      <c r="H8" s="59">
        <f t="shared" si="1"/>
        <v>17.2</v>
      </c>
      <c r="I8" s="60">
        <f t="shared" si="30"/>
        <v>0</v>
      </c>
      <c r="J8" s="61">
        <v>10</v>
      </c>
      <c r="K8" s="117">
        <v>9</v>
      </c>
      <c r="L8" s="62">
        <v>9</v>
      </c>
      <c r="M8" s="63">
        <f t="shared" si="2"/>
        <v>1000</v>
      </c>
      <c r="N8" s="60">
        <f t="shared" si="3"/>
        <v>66</v>
      </c>
      <c r="O8" s="64">
        <f t="shared" si="4"/>
        <v>64</v>
      </c>
      <c r="P8" s="65">
        <v>12</v>
      </c>
      <c r="Q8" s="66">
        <v>0</v>
      </c>
      <c r="R8" s="67">
        <v>7</v>
      </c>
      <c r="S8" s="68">
        <v>0</v>
      </c>
      <c r="T8" s="69">
        <v>1</v>
      </c>
      <c r="U8" s="70">
        <v>2</v>
      </c>
      <c r="V8" s="67">
        <v>2</v>
      </c>
      <c r="W8" s="70">
        <v>1</v>
      </c>
      <c r="X8" s="69">
        <v>5</v>
      </c>
      <c r="Y8" s="70">
        <v>1</v>
      </c>
      <c r="Z8" s="69">
        <v>11</v>
      </c>
      <c r="AA8" s="70">
        <v>2</v>
      </c>
      <c r="AB8" s="69">
        <v>3</v>
      </c>
      <c r="AC8" s="68">
        <v>1</v>
      </c>
      <c r="AD8" s="82">
        <v>15</v>
      </c>
      <c r="AE8" s="66">
        <v>0</v>
      </c>
      <c r="AF8" s="71">
        <v>10</v>
      </c>
      <c r="AG8" s="68">
        <v>2</v>
      </c>
      <c r="AH8" s="67">
        <v>99</v>
      </c>
      <c r="AI8" s="70">
        <v>0</v>
      </c>
      <c r="AJ8" s="67">
        <v>99</v>
      </c>
      <c r="AK8" s="70">
        <v>0</v>
      </c>
      <c r="AL8" s="44"/>
      <c r="AM8" s="45">
        <f t="shared" si="27"/>
        <v>9</v>
      </c>
      <c r="AN8" s="44"/>
      <c r="AO8" s="72">
        <f t="shared" si="5"/>
        <v>1000</v>
      </c>
      <c r="AP8" s="73">
        <f t="shared" si="6"/>
        <v>1000</v>
      </c>
      <c r="AQ8" s="74">
        <f t="shared" si="7"/>
        <v>1000</v>
      </c>
      <c r="AR8" s="73">
        <f t="shared" si="8"/>
        <v>1000</v>
      </c>
      <c r="AS8" s="74">
        <f t="shared" si="9"/>
        <v>1000</v>
      </c>
      <c r="AT8" s="74">
        <f t="shared" si="10"/>
        <v>1000</v>
      </c>
      <c r="AU8" s="74">
        <f t="shared" si="11"/>
        <v>1000</v>
      </c>
      <c r="AV8" s="74">
        <f t="shared" si="12"/>
        <v>1000</v>
      </c>
      <c r="AW8" s="73">
        <f t="shared" si="13"/>
        <v>1000</v>
      </c>
      <c r="AX8" s="74">
        <f t="shared" si="14"/>
        <v>0</v>
      </c>
      <c r="AY8" s="75">
        <f t="shared" si="15"/>
        <v>0</v>
      </c>
      <c r="AZ8" s="1"/>
      <c r="BA8" s="76">
        <f t="shared" si="16"/>
        <v>8</v>
      </c>
      <c r="BB8" s="77">
        <f t="shared" si="17"/>
        <v>7</v>
      </c>
      <c r="BC8" s="77">
        <f t="shared" si="18"/>
        <v>2</v>
      </c>
      <c r="BD8" s="78">
        <f t="shared" si="19"/>
        <v>11</v>
      </c>
      <c r="BE8" s="77">
        <f t="shared" si="20"/>
        <v>7</v>
      </c>
      <c r="BF8" s="77">
        <f t="shared" si="21"/>
        <v>6</v>
      </c>
      <c r="BG8" s="77">
        <f t="shared" si="22"/>
        <v>9</v>
      </c>
      <c r="BH8" s="77">
        <f t="shared" si="23"/>
        <v>14</v>
      </c>
      <c r="BI8" s="77">
        <f t="shared" si="24"/>
        <v>2</v>
      </c>
      <c r="BJ8" s="77">
        <f t="shared" si="25"/>
        <v>0</v>
      </c>
      <c r="BK8" s="77">
        <f t="shared" si="26"/>
        <v>0</v>
      </c>
      <c r="BL8" s="79">
        <f t="shared" si="31"/>
        <v>66</v>
      </c>
      <c r="BM8" s="73">
        <f t="shared" si="32"/>
        <v>2</v>
      </c>
      <c r="BN8" s="73">
        <f t="shared" si="33"/>
        <v>14</v>
      </c>
      <c r="BO8" s="80">
        <f t="shared" si="28"/>
        <v>64</v>
      </c>
      <c r="BP8" s="7"/>
    </row>
    <row r="9" spans="1:68" ht="15">
      <c r="A9" s="55">
        <v>5</v>
      </c>
      <c r="B9" s="226" t="s">
        <v>161</v>
      </c>
      <c r="C9" s="240" t="s">
        <v>44</v>
      </c>
      <c r="D9" s="227"/>
      <c r="E9" s="81">
        <f t="shared" si="29"/>
        <v>1000</v>
      </c>
      <c r="F9" s="57">
        <f t="shared" si="0"/>
        <v>0</v>
      </c>
      <c r="G9" s="58">
        <v>1000</v>
      </c>
      <c r="H9" s="59">
        <f t="shared" si="1"/>
        <v>14.62</v>
      </c>
      <c r="I9" s="60">
        <f t="shared" si="30"/>
        <v>0</v>
      </c>
      <c r="J9" s="61">
        <v>13</v>
      </c>
      <c r="K9" s="117">
        <v>7</v>
      </c>
      <c r="L9" s="62">
        <v>9</v>
      </c>
      <c r="M9" s="63">
        <f t="shared" si="2"/>
        <v>1000</v>
      </c>
      <c r="N9" s="60">
        <f t="shared" si="3"/>
        <v>68</v>
      </c>
      <c r="O9" s="64">
        <f t="shared" si="4"/>
        <v>66</v>
      </c>
      <c r="P9" s="65">
        <v>13</v>
      </c>
      <c r="Q9" s="66">
        <v>0</v>
      </c>
      <c r="R9" s="67">
        <v>11</v>
      </c>
      <c r="S9" s="68">
        <v>1</v>
      </c>
      <c r="T9" s="69">
        <v>16</v>
      </c>
      <c r="U9" s="70">
        <v>0</v>
      </c>
      <c r="V9" s="67">
        <v>1</v>
      </c>
      <c r="W9" s="70">
        <v>2</v>
      </c>
      <c r="X9" s="69">
        <v>4</v>
      </c>
      <c r="Y9" s="70">
        <v>1</v>
      </c>
      <c r="Z9" s="69">
        <v>7</v>
      </c>
      <c r="AA9" s="70">
        <v>0</v>
      </c>
      <c r="AB9" s="69">
        <v>10</v>
      </c>
      <c r="AC9" s="68">
        <v>2</v>
      </c>
      <c r="AD9" s="65">
        <v>8</v>
      </c>
      <c r="AE9" s="66">
        <v>0</v>
      </c>
      <c r="AF9" s="71">
        <v>3</v>
      </c>
      <c r="AG9" s="68">
        <v>1</v>
      </c>
      <c r="AH9" s="67">
        <v>99</v>
      </c>
      <c r="AI9" s="70">
        <v>0</v>
      </c>
      <c r="AJ9" s="67">
        <v>99</v>
      </c>
      <c r="AK9" s="70">
        <v>0</v>
      </c>
      <c r="AL9" s="44"/>
      <c r="AM9" s="45">
        <f t="shared" si="27"/>
        <v>7</v>
      </c>
      <c r="AN9" s="44"/>
      <c r="AO9" s="72">
        <f t="shared" si="5"/>
        <v>1000</v>
      </c>
      <c r="AP9" s="73">
        <f t="shared" si="6"/>
        <v>1000</v>
      </c>
      <c r="AQ9" s="74">
        <f t="shared" si="7"/>
        <v>1000</v>
      </c>
      <c r="AR9" s="73">
        <f t="shared" si="8"/>
        <v>1000</v>
      </c>
      <c r="AS9" s="74">
        <f t="shared" si="9"/>
        <v>1000</v>
      </c>
      <c r="AT9" s="74">
        <f t="shared" si="10"/>
        <v>1000</v>
      </c>
      <c r="AU9" s="74">
        <f t="shared" si="11"/>
        <v>1000</v>
      </c>
      <c r="AV9" s="74">
        <f t="shared" si="12"/>
        <v>1000</v>
      </c>
      <c r="AW9" s="73">
        <f t="shared" si="13"/>
        <v>1000</v>
      </c>
      <c r="AX9" s="74">
        <f t="shared" si="14"/>
        <v>0</v>
      </c>
      <c r="AY9" s="75">
        <f t="shared" si="15"/>
        <v>0</v>
      </c>
      <c r="AZ9" s="1"/>
      <c r="BA9" s="76">
        <f t="shared" si="16"/>
        <v>15</v>
      </c>
      <c r="BB9" s="77">
        <f t="shared" si="17"/>
        <v>6</v>
      </c>
      <c r="BC9" s="77">
        <f t="shared" si="18"/>
        <v>9</v>
      </c>
      <c r="BD9" s="78">
        <f t="shared" si="19"/>
        <v>2</v>
      </c>
      <c r="BE9" s="77">
        <f t="shared" si="20"/>
        <v>9</v>
      </c>
      <c r="BF9" s="77">
        <f t="shared" si="21"/>
        <v>7</v>
      </c>
      <c r="BG9" s="77">
        <f t="shared" si="22"/>
        <v>2</v>
      </c>
      <c r="BH9" s="77">
        <f t="shared" si="23"/>
        <v>9</v>
      </c>
      <c r="BI9" s="77">
        <f t="shared" si="24"/>
        <v>9</v>
      </c>
      <c r="BJ9" s="77">
        <f t="shared" si="25"/>
        <v>0</v>
      </c>
      <c r="BK9" s="77">
        <f t="shared" si="26"/>
        <v>0</v>
      </c>
      <c r="BL9" s="79">
        <f t="shared" si="31"/>
        <v>68</v>
      </c>
      <c r="BM9" s="73">
        <f t="shared" si="32"/>
        <v>2</v>
      </c>
      <c r="BN9" s="73">
        <f t="shared" si="33"/>
        <v>15</v>
      </c>
      <c r="BO9" s="80">
        <f t="shared" si="28"/>
        <v>66</v>
      </c>
      <c r="BP9" s="7"/>
    </row>
    <row r="10" spans="1:68" ht="15">
      <c r="A10" s="55">
        <v>6</v>
      </c>
      <c r="B10" s="226" t="s">
        <v>33</v>
      </c>
      <c r="C10" s="58" t="s">
        <v>48</v>
      </c>
      <c r="D10" s="227"/>
      <c r="E10" s="81">
        <f t="shared" si="29"/>
        <v>1040</v>
      </c>
      <c r="F10" s="57">
        <f t="shared" si="0"/>
        <v>40</v>
      </c>
      <c r="G10" s="58">
        <v>1000</v>
      </c>
      <c r="H10" s="59">
        <f t="shared" si="1"/>
        <v>24.08</v>
      </c>
      <c r="I10" s="60">
        <f t="shared" si="30"/>
        <v>0</v>
      </c>
      <c r="J10" s="212">
        <v>2</v>
      </c>
      <c r="K10" s="117">
        <v>15</v>
      </c>
      <c r="L10" s="62">
        <v>9</v>
      </c>
      <c r="M10" s="63">
        <f t="shared" si="2"/>
        <v>1000</v>
      </c>
      <c r="N10" s="60">
        <f t="shared" si="3"/>
        <v>87</v>
      </c>
      <c r="O10" s="64">
        <f t="shared" si="4"/>
        <v>85</v>
      </c>
      <c r="P10" s="65">
        <v>14</v>
      </c>
      <c r="Q10" s="66">
        <v>2</v>
      </c>
      <c r="R10" s="67">
        <v>10</v>
      </c>
      <c r="S10" s="68">
        <v>2</v>
      </c>
      <c r="T10" s="69">
        <v>3</v>
      </c>
      <c r="U10" s="70">
        <v>2</v>
      </c>
      <c r="V10" s="67">
        <v>13</v>
      </c>
      <c r="W10" s="70">
        <v>1</v>
      </c>
      <c r="X10" s="69">
        <v>9</v>
      </c>
      <c r="Y10" s="70">
        <v>2</v>
      </c>
      <c r="Z10" s="69">
        <v>8</v>
      </c>
      <c r="AA10" s="70">
        <v>2</v>
      </c>
      <c r="AB10" s="69">
        <v>15</v>
      </c>
      <c r="AC10" s="68">
        <v>0</v>
      </c>
      <c r="AD10" s="82">
        <v>16</v>
      </c>
      <c r="AE10" s="66">
        <v>2</v>
      </c>
      <c r="AF10" s="71">
        <v>12</v>
      </c>
      <c r="AG10" s="68">
        <v>2</v>
      </c>
      <c r="AH10" s="67">
        <v>99</v>
      </c>
      <c r="AI10" s="70">
        <v>0</v>
      </c>
      <c r="AJ10" s="67">
        <v>99</v>
      </c>
      <c r="AK10" s="70">
        <v>0</v>
      </c>
      <c r="AL10" s="44"/>
      <c r="AM10" s="45">
        <f t="shared" si="27"/>
        <v>15</v>
      </c>
      <c r="AN10" s="44"/>
      <c r="AO10" s="72">
        <f t="shared" si="5"/>
        <v>1000</v>
      </c>
      <c r="AP10" s="73">
        <f t="shared" si="6"/>
        <v>1000</v>
      </c>
      <c r="AQ10" s="74">
        <f t="shared" si="7"/>
        <v>1000</v>
      </c>
      <c r="AR10" s="73">
        <f t="shared" si="8"/>
        <v>1000</v>
      </c>
      <c r="AS10" s="74">
        <f t="shared" si="9"/>
        <v>1000</v>
      </c>
      <c r="AT10" s="74">
        <f t="shared" si="10"/>
        <v>1000</v>
      </c>
      <c r="AU10" s="74">
        <f t="shared" si="11"/>
        <v>1000</v>
      </c>
      <c r="AV10" s="74">
        <f t="shared" si="12"/>
        <v>1000</v>
      </c>
      <c r="AW10" s="73">
        <f t="shared" si="13"/>
        <v>1000</v>
      </c>
      <c r="AX10" s="74">
        <f t="shared" si="14"/>
        <v>0</v>
      </c>
      <c r="AY10" s="75">
        <f t="shared" si="15"/>
        <v>0</v>
      </c>
      <c r="AZ10" s="1"/>
      <c r="BA10" s="76">
        <f t="shared" si="16"/>
        <v>12</v>
      </c>
      <c r="BB10" s="77">
        <f t="shared" si="17"/>
        <v>2</v>
      </c>
      <c r="BC10" s="77">
        <f t="shared" si="18"/>
        <v>9</v>
      </c>
      <c r="BD10" s="78">
        <f t="shared" si="19"/>
        <v>15</v>
      </c>
      <c r="BE10" s="77">
        <f t="shared" si="20"/>
        <v>9</v>
      </c>
      <c r="BF10" s="77">
        <f t="shared" si="21"/>
        <v>9</v>
      </c>
      <c r="BG10" s="77">
        <f t="shared" si="22"/>
        <v>14</v>
      </c>
      <c r="BH10" s="77">
        <f t="shared" si="23"/>
        <v>9</v>
      </c>
      <c r="BI10" s="77">
        <f t="shared" si="24"/>
        <v>8</v>
      </c>
      <c r="BJ10" s="77">
        <f t="shared" si="25"/>
        <v>0</v>
      </c>
      <c r="BK10" s="77">
        <f t="shared" si="26"/>
        <v>0</v>
      </c>
      <c r="BL10" s="79">
        <f t="shared" si="31"/>
        <v>87</v>
      </c>
      <c r="BM10" s="73">
        <f t="shared" si="32"/>
        <v>2</v>
      </c>
      <c r="BN10" s="73">
        <f t="shared" si="33"/>
        <v>15</v>
      </c>
      <c r="BO10" s="80">
        <f t="shared" si="28"/>
        <v>85</v>
      </c>
      <c r="BP10" s="7"/>
    </row>
    <row r="11" spans="1:68" ht="15">
      <c r="A11" s="55">
        <v>7</v>
      </c>
      <c r="B11" s="226" t="s">
        <v>74</v>
      </c>
      <c r="C11" s="58" t="s">
        <v>48</v>
      </c>
      <c r="D11" s="227"/>
      <c r="E11" s="81">
        <f t="shared" si="29"/>
        <v>1000</v>
      </c>
      <c r="F11" s="57">
        <f t="shared" si="0"/>
        <v>0</v>
      </c>
      <c r="G11" s="58">
        <v>1000</v>
      </c>
      <c r="H11" s="59">
        <f t="shared" si="1"/>
        <v>15.48</v>
      </c>
      <c r="I11" s="60">
        <f t="shared" si="30"/>
        <v>0</v>
      </c>
      <c r="J11" s="61">
        <v>12</v>
      </c>
      <c r="K11" s="117">
        <v>7</v>
      </c>
      <c r="L11" s="62">
        <v>9</v>
      </c>
      <c r="M11" s="63">
        <f t="shared" si="2"/>
        <v>1000</v>
      </c>
      <c r="N11" s="60">
        <f t="shared" si="3"/>
        <v>88</v>
      </c>
      <c r="O11" s="64">
        <f t="shared" si="4"/>
        <v>86</v>
      </c>
      <c r="P11" s="65">
        <v>15</v>
      </c>
      <c r="Q11" s="66">
        <v>0</v>
      </c>
      <c r="R11" s="67">
        <v>4</v>
      </c>
      <c r="S11" s="68">
        <v>2</v>
      </c>
      <c r="T11" s="69">
        <v>8</v>
      </c>
      <c r="U11" s="70">
        <v>0</v>
      </c>
      <c r="V11" s="67">
        <v>10</v>
      </c>
      <c r="W11" s="70">
        <v>1</v>
      </c>
      <c r="X11" s="69">
        <v>2</v>
      </c>
      <c r="Y11" s="70">
        <v>0</v>
      </c>
      <c r="Z11" s="69">
        <v>5</v>
      </c>
      <c r="AA11" s="70">
        <v>2</v>
      </c>
      <c r="AB11" s="69">
        <v>9</v>
      </c>
      <c r="AC11" s="68">
        <v>2</v>
      </c>
      <c r="AD11" s="83">
        <v>13</v>
      </c>
      <c r="AE11" s="66">
        <v>0</v>
      </c>
      <c r="AF11" s="71">
        <v>14</v>
      </c>
      <c r="AG11" s="68">
        <v>0</v>
      </c>
      <c r="AH11" s="67">
        <v>99</v>
      </c>
      <c r="AI11" s="70">
        <v>0</v>
      </c>
      <c r="AJ11" s="67">
        <v>99</v>
      </c>
      <c r="AK11" s="70">
        <v>0</v>
      </c>
      <c r="AL11" s="44"/>
      <c r="AM11" s="45">
        <f t="shared" si="27"/>
        <v>7</v>
      </c>
      <c r="AN11" s="44"/>
      <c r="AO11" s="72">
        <f t="shared" si="5"/>
        <v>1000</v>
      </c>
      <c r="AP11" s="73">
        <f t="shared" si="6"/>
        <v>1000</v>
      </c>
      <c r="AQ11" s="74">
        <f t="shared" si="7"/>
        <v>1000</v>
      </c>
      <c r="AR11" s="73">
        <f t="shared" si="8"/>
        <v>1000</v>
      </c>
      <c r="AS11" s="74">
        <f t="shared" si="9"/>
        <v>1000</v>
      </c>
      <c r="AT11" s="74">
        <f t="shared" si="10"/>
        <v>1000</v>
      </c>
      <c r="AU11" s="74">
        <f t="shared" si="11"/>
        <v>1000</v>
      </c>
      <c r="AV11" s="74">
        <f t="shared" si="12"/>
        <v>1000</v>
      </c>
      <c r="AW11" s="73">
        <f t="shared" si="13"/>
        <v>1000</v>
      </c>
      <c r="AX11" s="74">
        <f t="shared" si="14"/>
        <v>0</v>
      </c>
      <c r="AY11" s="75">
        <f t="shared" si="15"/>
        <v>0</v>
      </c>
      <c r="AZ11" s="1"/>
      <c r="BA11" s="76">
        <f t="shared" si="16"/>
        <v>14</v>
      </c>
      <c r="BB11" s="77">
        <f t="shared" si="17"/>
        <v>9</v>
      </c>
      <c r="BC11" s="77">
        <f t="shared" si="18"/>
        <v>9</v>
      </c>
      <c r="BD11" s="78">
        <f t="shared" si="19"/>
        <v>2</v>
      </c>
      <c r="BE11" s="77">
        <f t="shared" si="20"/>
        <v>11</v>
      </c>
      <c r="BF11" s="77">
        <f t="shared" si="21"/>
        <v>7</v>
      </c>
      <c r="BG11" s="77">
        <f t="shared" si="22"/>
        <v>9</v>
      </c>
      <c r="BH11" s="77">
        <f t="shared" si="23"/>
        <v>15</v>
      </c>
      <c r="BI11" s="77">
        <f t="shared" si="24"/>
        <v>12</v>
      </c>
      <c r="BJ11" s="77">
        <f t="shared" si="25"/>
        <v>0</v>
      </c>
      <c r="BK11" s="77">
        <f t="shared" si="26"/>
        <v>0</v>
      </c>
      <c r="BL11" s="79">
        <f t="shared" si="31"/>
        <v>88</v>
      </c>
      <c r="BM11" s="73">
        <f t="shared" si="32"/>
        <v>2</v>
      </c>
      <c r="BN11" s="73">
        <f t="shared" si="33"/>
        <v>15</v>
      </c>
      <c r="BO11" s="80">
        <f t="shared" si="28"/>
        <v>86</v>
      </c>
      <c r="BP11" s="7"/>
    </row>
    <row r="12" spans="1:68" ht="15">
      <c r="A12" s="55">
        <v>8</v>
      </c>
      <c r="B12" s="226" t="s">
        <v>59</v>
      </c>
      <c r="C12" s="247" t="s">
        <v>58</v>
      </c>
      <c r="D12" s="229"/>
      <c r="E12" s="81">
        <f t="shared" si="29"/>
        <v>1000</v>
      </c>
      <c r="F12" s="57">
        <f t="shared" si="0"/>
        <v>0</v>
      </c>
      <c r="G12" s="58">
        <v>1000</v>
      </c>
      <c r="H12" s="59">
        <f t="shared" si="1"/>
        <v>20.64</v>
      </c>
      <c r="I12" s="60">
        <f t="shared" si="30"/>
        <v>0</v>
      </c>
      <c r="J12" s="61">
        <v>6</v>
      </c>
      <c r="K12" s="117">
        <v>9</v>
      </c>
      <c r="L12" s="62">
        <v>9</v>
      </c>
      <c r="M12" s="63">
        <f t="shared" si="2"/>
        <v>1000</v>
      </c>
      <c r="N12" s="60">
        <f t="shared" si="3"/>
        <v>94</v>
      </c>
      <c r="O12" s="64">
        <f t="shared" si="4"/>
        <v>88</v>
      </c>
      <c r="P12" s="65">
        <v>16</v>
      </c>
      <c r="Q12" s="66">
        <v>2</v>
      </c>
      <c r="R12" s="67">
        <v>13</v>
      </c>
      <c r="S12" s="68">
        <v>0</v>
      </c>
      <c r="T12" s="69">
        <v>7</v>
      </c>
      <c r="U12" s="70">
        <v>2</v>
      </c>
      <c r="V12" s="67">
        <v>9</v>
      </c>
      <c r="W12" s="70">
        <v>1</v>
      </c>
      <c r="X12" s="69">
        <v>11</v>
      </c>
      <c r="Y12" s="70">
        <v>2</v>
      </c>
      <c r="Z12" s="69">
        <v>6</v>
      </c>
      <c r="AA12" s="70">
        <v>0</v>
      </c>
      <c r="AB12" s="69">
        <v>14</v>
      </c>
      <c r="AC12" s="68">
        <v>0</v>
      </c>
      <c r="AD12" s="83">
        <v>5</v>
      </c>
      <c r="AE12" s="66">
        <v>2</v>
      </c>
      <c r="AF12" s="71">
        <v>15</v>
      </c>
      <c r="AG12" s="68">
        <v>0</v>
      </c>
      <c r="AH12" s="67">
        <v>99</v>
      </c>
      <c r="AI12" s="70">
        <v>0</v>
      </c>
      <c r="AJ12" s="67">
        <v>99</v>
      </c>
      <c r="AK12" s="70">
        <v>0</v>
      </c>
      <c r="AL12" s="44"/>
      <c r="AM12" s="45">
        <f t="shared" si="27"/>
        <v>9</v>
      </c>
      <c r="AN12" s="44"/>
      <c r="AO12" s="72">
        <f t="shared" si="5"/>
        <v>1000</v>
      </c>
      <c r="AP12" s="73">
        <f t="shared" si="6"/>
        <v>1000</v>
      </c>
      <c r="AQ12" s="74">
        <f t="shared" si="7"/>
        <v>1000</v>
      </c>
      <c r="AR12" s="73">
        <f t="shared" si="8"/>
        <v>1000</v>
      </c>
      <c r="AS12" s="74">
        <f t="shared" si="9"/>
        <v>1000</v>
      </c>
      <c r="AT12" s="74">
        <f t="shared" si="10"/>
        <v>1000</v>
      </c>
      <c r="AU12" s="74">
        <f t="shared" si="11"/>
        <v>1000</v>
      </c>
      <c r="AV12" s="74">
        <f t="shared" si="12"/>
        <v>1000</v>
      </c>
      <c r="AW12" s="73">
        <f t="shared" si="13"/>
        <v>1000</v>
      </c>
      <c r="AX12" s="74">
        <f t="shared" si="14"/>
        <v>0</v>
      </c>
      <c r="AY12" s="75">
        <f t="shared" si="15"/>
        <v>0</v>
      </c>
      <c r="AZ12" s="1"/>
      <c r="BA12" s="76">
        <f t="shared" si="16"/>
        <v>9</v>
      </c>
      <c r="BB12" s="77">
        <f t="shared" si="17"/>
        <v>15</v>
      </c>
      <c r="BC12" s="77">
        <f t="shared" si="18"/>
        <v>7</v>
      </c>
      <c r="BD12" s="78">
        <f t="shared" si="19"/>
        <v>9</v>
      </c>
      <c r="BE12" s="77">
        <f t="shared" si="20"/>
        <v>6</v>
      </c>
      <c r="BF12" s="77">
        <f t="shared" si="21"/>
        <v>15</v>
      </c>
      <c r="BG12" s="77">
        <f t="shared" si="22"/>
        <v>12</v>
      </c>
      <c r="BH12" s="77">
        <f t="shared" si="23"/>
        <v>7</v>
      </c>
      <c r="BI12" s="77">
        <f t="shared" si="24"/>
        <v>14</v>
      </c>
      <c r="BJ12" s="77">
        <f t="shared" si="25"/>
        <v>0</v>
      </c>
      <c r="BK12" s="77">
        <f t="shared" si="26"/>
        <v>0</v>
      </c>
      <c r="BL12" s="79">
        <f t="shared" si="31"/>
        <v>94</v>
      </c>
      <c r="BM12" s="73">
        <f t="shared" si="32"/>
        <v>6</v>
      </c>
      <c r="BN12" s="73">
        <f t="shared" si="33"/>
        <v>15</v>
      </c>
      <c r="BO12" s="80">
        <f t="shared" si="28"/>
        <v>88</v>
      </c>
      <c r="BP12" s="7"/>
    </row>
    <row r="13" spans="1:68" ht="15">
      <c r="A13" s="55">
        <v>9</v>
      </c>
      <c r="B13" s="226" t="s">
        <v>37</v>
      </c>
      <c r="C13" s="58" t="s">
        <v>45</v>
      </c>
      <c r="D13" s="229"/>
      <c r="E13" s="81">
        <f t="shared" si="29"/>
        <v>1000</v>
      </c>
      <c r="F13" s="57">
        <f t="shared" si="0"/>
        <v>0</v>
      </c>
      <c r="G13" s="58">
        <v>1000</v>
      </c>
      <c r="H13" s="59">
        <f t="shared" si="1"/>
        <v>18.06</v>
      </c>
      <c r="I13" s="60">
        <f t="shared" si="30"/>
        <v>0</v>
      </c>
      <c r="J13" s="61">
        <v>9</v>
      </c>
      <c r="K13" s="117">
        <v>9</v>
      </c>
      <c r="L13" s="62">
        <v>9</v>
      </c>
      <c r="M13" s="63">
        <f t="shared" si="2"/>
        <v>1000</v>
      </c>
      <c r="N13" s="60">
        <f t="shared" si="3"/>
        <v>73</v>
      </c>
      <c r="O13" s="64">
        <f t="shared" si="4"/>
        <v>71</v>
      </c>
      <c r="P13" s="65">
        <v>1</v>
      </c>
      <c r="Q13" s="66">
        <v>2</v>
      </c>
      <c r="R13" s="67">
        <v>12</v>
      </c>
      <c r="S13" s="68">
        <v>2</v>
      </c>
      <c r="T13" s="69">
        <v>13</v>
      </c>
      <c r="U13" s="70">
        <v>0</v>
      </c>
      <c r="V13" s="67">
        <v>8</v>
      </c>
      <c r="W13" s="70">
        <v>1</v>
      </c>
      <c r="X13" s="69">
        <v>6</v>
      </c>
      <c r="Y13" s="70">
        <v>0</v>
      </c>
      <c r="Z13" s="69">
        <v>16</v>
      </c>
      <c r="AA13" s="70">
        <v>0</v>
      </c>
      <c r="AB13" s="69">
        <v>7</v>
      </c>
      <c r="AC13" s="68">
        <v>0</v>
      </c>
      <c r="AD13" s="83">
        <v>10</v>
      </c>
      <c r="AE13" s="66">
        <v>2</v>
      </c>
      <c r="AF13" s="71">
        <v>11</v>
      </c>
      <c r="AG13" s="68">
        <v>2</v>
      </c>
      <c r="AH13" s="67">
        <v>99</v>
      </c>
      <c r="AI13" s="70">
        <v>0</v>
      </c>
      <c r="AJ13" s="67">
        <v>99</v>
      </c>
      <c r="AK13" s="70">
        <v>0</v>
      </c>
      <c r="AL13" s="44"/>
      <c r="AM13" s="45">
        <f t="shared" si="27"/>
        <v>9</v>
      </c>
      <c r="AN13" s="44"/>
      <c r="AO13" s="72">
        <f t="shared" si="5"/>
        <v>1000</v>
      </c>
      <c r="AP13" s="73">
        <f t="shared" si="6"/>
        <v>1000</v>
      </c>
      <c r="AQ13" s="74">
        <f t="shared" si="7"/>
        <v>1000</v>
      </c>
      <c r="AR13" s="73">
        <f t="shared" si="8"/>
        <v>1000</v>
      </c>
      <c r="AS13" s="74">
        <f t="shared" si="9"/>
        <v>1000</v>
      </c>
      <c r="AT13" s="74">
        <f t="shared" si="10"/>
        <v>1000</v>
      </c>
      <c r="AU13" s="74">
        <f t="shared" si="11"/>
        <v>1000</v>
      </c>
      <c r="AV13" s="74">
        <f t="shared" si="12"/>
        <v>1000</v>
      </c>
      <c r="AW13" s="73">
        <f t="shared" si="13"/>
        <v>1000</v>
      </c>
      <c r="AX13" s="74">
        <f t="shared" si="14"/>
        <v>0</v>
      </c>
      <c r="AY13" s="75">
        <f t="shared" si="15"/>
        <v>0</v>
      </c>
      <c r="AZ13" s="1"/>
      <c r="BA13" s="76">
        <f t="shared" si="16"/>
        <v>2</v>
      </c>
      <c r="BB13" s="77">
        <f t="shared" si="17"/>
        <v>8</v>
      </c>
      <c r="BC13" s="77">
        <f t="shared" si="18"/>
        <v>15</v>
      </c>
      <c r="BD13" s="78">
        <f t="shared" si="19"/>
        <v>9</v>
      </c>
      <c r="BE13" s="77">
        <f t="shared" si="20"/>
        <v>15</v>
      </c>
      <c r="BF13" s="77">
        <f t="shared" si="21"/>
        <v>9</v>
      </c>
      <c r="BG13" s="77">
        <f t="shared" si="22"/>
        <v>7</v>
      </c>
      <c r="BH13" s="77">
        <f t="shared" si="23"/>
        <v>2</v>
      </c>
      <c r="BI13" s="77">
        <f t="shared" si="24"/>
        <v>6</v>
      </c>
      <c r="BJ13" s="77">
        <f t="shared" si="25"/>
        <v>0</v>
      </c>
      <c r="BK13" s="77">
        <f t="shared" si="26"/>
        <v>0</v>
      </c>
      <c r="BL13" s="79">
        <f t="shared" si="31"/>
        <v>73</v>
      </c>
      <c r="BM13" s="73">
        <f t="shared" si="32"/>
        <v>2</v>
      </c>
      <c r="BN13" s="73">
        <f t="shared" si="33"/>
        <v>15</v>
      </c>
      <c r="BO13" s="80">
        <f t="shared" si="28"/>
        <v>71</v>
      </c>
      <c r="BP13" s="7"/>
    </row>
    <row r="14" spans="1:68" ht="15">
      <c r="A14" s="55">
        <v>10</v>
      </c>
      <c r="B14" s="226" t="s">
        <v>38</v>
      </c>
      <c r="C14" s="58" t="s">
        <v>45</v>
      </c>
      <c r="D14" s="229"/>
      <c r="E14" s="81">
        <f t="shared" si="29"/>
        <v>1000</v>
      </c>
      <c r="F14" s="57">
        <f t="shared" si="0"/>
        <v>0</v>
      </c>
      <c r="G14" s="58">
        <v>1000</v>
      </c>
      <c r="H14" s="59">
        <f t="shared" si="1"/>
        <v>12.9</v>
      </c>
      <c r="I14" s="60">
        <f t="shared" si="30"/>
        <v>0</v>
      </c>
      <c r="J14" s="61">
        <v>15</v>
      </c>
      <c r="K14" s="117">
        <v>2</v>
      </c>
      <c r="L14" s="62">
        <v>9</v>
      </c>
      <c r="M14" s="63">
        <f t="shared" si="2"/>
        <v>1000</v>
      </c>
      <c r="N14" s="60">
        <f t="shared" si="3"/>
        <v>74</v>
      </c>
      <c r="O14" s="64">
        <f t="shared" si="4"/>
        <v>72</v>
      </c>
      <c r="P14" s="65">
        <v>2</v>
      </c>
      <c r="Q14" s="66">
        <v>1</v>
      </c>
      <c r="R14" s="67">
        <v>6</v>
      </c>
      <c r="S14" s="68">
        <v>0</v>
      </c>
      <c r="T14" s="69">
        <v>11</v>
      </c>
      <c r="U14" s="70">
        <v>0</v>
      </c>
      <c r="V14" s="67">
        <v>7</v>
      </c>
      <c r="W14" s="70">
        <v>1</v>
      </c>
      <c r="X14" s="69">
        <v>12</v>
      </c>
      <c r="Y14" s="70">
        <v>0</v>
      </c>
      <c r="Z14" s="69">
        <v>1</v>
      </c>
      <c r="AA14" s="70">
        <v>0</v>
      </c>
      <c r="AB14" s="69">
        <v>5</v>
      </c>
      <c r="AC14" s="68">
        <v>0</v>
      </c>
      <c r="AD14" s="65">
        <v>9</v>
      </c>
      <c r="AE14" s="66">
        <v>0</v>
      </c>
      <c r="AF14" s="71">
        <v>4</v>
      </c>
      <c r="AG14" s="68">
        <v>0</v>
      </c>
      <c r="AH14" s="67">
        <v>99</v>
      </c>
      <c r="AI14" s="70">
        <v>0</v>
      </c>
      <c r="AJ14" s="67">
        <v>99</v>
      </c>
      <c r="AK14" s="70">
        <v>0</v>
      </c>
      <c r="AL14" s="44"/>
      <c r="AM14" s="45">
        <f t="shared" si="27"/>
        <v>2</v>
      </c>
      <c r="AN14" s="44"/>
      <c r="AO14" s="72">
        <f t="shared" si="5"/>
        <v>1000</v>
      </c>
      <c r="AP14" s="73">
        <f t="shared" si="6"/>
        <v>1000</v>
      </c>
      <c r="AQ14" s="74">
        <f t="shared" si="7"/>
        <v>1000</v>
      </c>
      <c r="AR14" s="73">
        <f t="shared" si="8"/>
        <v>1000</v>
      </c>
      <c r="AS14" s="74">
        <f t="shared" si="9"/>
        <v>1000</v>
      </c>
      <c r="AT14" s="74">
        <f t="shared" si="10"/>
        <v>1000</v>
      </c>
      <c r="AU14" s="74">
        <f t="shared" si="11"/>
        <v>1000</v>
      </c>
      <c r="AV14" s="74">
        <f t="shared" si="12"/>
        <v>1000</v>
      </c>
      <c r="AW14" s="73">
        <f t="shared" si="13"/>
        <v>1000</v>
      </c>
      <c r="AX14" s="74">
        <f t="shared" si="14"/>
        <v>0</v>
      </c>
      <c r="AY14" s="75">
        <f t="shared" si="15"/>
        <v>0</v>
      </c>
      <c r="AZ14" s="1"/>
      <c r="BA14" s="76">
        <f t="shared" si="16"/>
        <v>11</v>
      </c>
      <c r="BB14" s="77">
        <f t="shared" si="17"/>
        <v>15</v>
      </c>
      <c r="BC14" s="77">
        <f t="shared" si="18"/>
        <v>6</v>
      </c>
      <c r="BD14" s="78">
        <f t="shared" si="19"/>
        <v>7</v>
      </c>
      <c r="BE14" s="77">
        <f t="shared" si="20"/>
        <v>8</v>
      </c>
      <c r="BF14" s="77">
        <f t="shared" si="21"/>
        <v>2</v>
      </c>
      <c r="BG14" s="77">
        <f t="shared" si="22"/>
        <v>7</v>
      </c>
      <c r="BH14" s="77">
        <f t="shared" si="23"/>
        <v>9</v>
      </c>
      <c r="BI14" s="77">
        <f t="shared" si="24"/>
        <v>9</v>
      </c>
      <c r="BJ14" s="77">
        <f t="shared" si="25"/>
        <v>0</v>
      </c>
      <c r="BK14" s="77">
        <f t="shared" si="26"/>
        <v>0</v>
      </c>
      <c r="BL14" s="79">
        <f t="shared" si="31"/>
        <v>74</v>
      </c>
      <c r="BM14" s="73">
        <f t="shared" si="32"/>
        <v>2</v>
      </c>
      <c r="BN14" s="73">
        <f t="shared" si="33"/>
        <v>15</v>
      </c>
      <c r="BO14" s="80">
        <f t="shared" si="28"/>
        <v>72</v>
      </c>
      <c r="BP14" s="7"/>
    </row>
    <row r="15" spans="1:68" ht="15">
      <c r="A15" s="55">
        <v>11</v>
      </c>
      <c r="B15" s="226" t="s">
        <v>39</v>
      </c>
      <c r="C15" s="58" t="s">
        <v>45</v>
      </c>
      <c r="D15" s="229"/>
      <c r="E15" s="81">
        <f t="shared" si="29"/>
        <v>1000</v>
      </c>
      <c r="F15" s="57">
        <f t="shared" si="0"/>
        <v>0</v>
      </c>
      <c r="G15" s="58">
        <v>1000</v>
      </c>
      <c r="H15" s="59">
        <f t="shared" si="1"/>
        <v>13.76</v>
      </c>
      <c r="I15" s="60">
        <f t="shared" si="30"/>
        <v>0</v>
      </c>
      <c r="J15" s="61">
        <v>14</v>
      </c>
      <c r="K15" s="117">
        <v>6</v>
      </c>
      <c r="L15" s="62">
        <v>9</v>
      </c>
      <c r="M15" s="63">
        <f t="shared" si="2"/>
        <v>1000</v>
      </c>
      <c r="N15" s="60">
        <f t="shared" si="3"/>
        <v>66</v>
      </c>
      <c r="O15" s="64">
        <f t="shared" si="4"/>
        <v>64</v>
      </c>
      <c r="P15" s="65">
        <v>3</v>
      </c>
      <c r="Q15" s="66">
        <v>0</v>
      </c>
      <c r="R15" s="67">
        <v>5</v>
      </c>
      <c r="S15" s="68">
        <v>1</v>
      </c>
      <c r="T15" s="69">
        <v>10</v>
      </c>
      <c r="U15" s="70">
        <v>2</v>
      </c>
      <c r="V15" s="67">
        <v>12</v>
      </c>
      <c r="W15" s="70">
        <v>1</v>
      </c>
      <c r="X15" s="69">
        <v>8</v>
      </c>
      <c r="Y15" s="70">
        <v>0</v>
      </c>
      <c r="Z15" s="69">
        <v>4</v>
      </c>
      <c r="AA15" s="70">
        <v>0</v>
      </c>
      <c r="AB15" s="69">
        <v>1</v>
      </c>
      <c r="AC15" s="68">
        <v>2</v>
      </c>
      <c r="AD15" s="82">
        <v>2</v>
      </c>
      <c r="AE15" s="66">
        <v>0</v>
      </c>
      <c r="AF15" s="71">
        <v>9</v>
      </c>
      <c r="AG15" s="68">
        <v>0</v>
      </c>
      <c r="AH15" s="67">
        <v>99</v>
      </c>
      <c r="AI15" s="70">
        <v>0</v>
      </c>
      <c r="AJ15" s="67">
        <v>99</v>
      </c>
      <c r="AK15" s="70">
        <v>0</v>
      </c>
      <c r="AL15" s="44"/>
      <c r="AM15" s="45">
        <f t="shared" si="27"/>
        <v>6</v>
      </c>
      <c r="AN15" s="44"/>
      <c r="AO15" s="72">
        <f t="shared" si="5"/>
        <v>1000</v>
      </c>
      <c r="AP15" s="73">
        <f t="shared" si="6"/>
        <v>1000</v>
      </c>
      <c r="AQ15" s="74">
        <f t="shared" si="7"/>
        <v>1000</v>
      </c>
      <c r="AR15" s="73">
        <f t="shared" si="8"/>
        <v>1000</v>
      </c>
      <c r="AS15" s="74">
        <f t="shared" si="9"/>
        <v>1000</v>
      </c>
      <c r="AT15" s="74">
        <f t="shared" si="10"/>
        <v>1000</v>
      </c>
      <c r="AU15" s="74">
        <f t="shared" si="11"/>
        <v>1000</v>
      </c>
      <c r="AV15" s="74">
        <f t="shared" si="12"/>
        <v>1000</v>
      </c>
      <c r="AW15" s="73">
        <f t="shared" si="13"/>
        <v>1000</v>
      </c>
      <c r="AX15" s="74">
        <f t="shared" si="14"/>
        <v>0</v>
      </c>
      <c r="AY15" s="75">
        <f t="shared" si="15"/>
        <v>0</v>
      </c>
      <c r="AZ15" s="1"/>
      <c r="BA15" s="76">
        <f t="shared" si="16"/>
        <v>9</v>
      </c>
      <c r="BB15" s="77">
        <f t="shared" si="17"/>
        <v>7</v>
      </c>
      <c r="BC15" s="77">
        <f t="shared" si="18"/>
        <v>2</v>
      </c>
      <c r="BD15" s="78">
        <f t="shared" si="19"/>
        <v>8</v>
      </c>
      <c r="BE15" s="77">
        <f t="shared" si="20"/>
        <v>9</v>
      </c>
      <c r="BF15" s="77">
        <f t="shared" si="21"/>
        <v>9</v>
      </c>
      <c r="BG15" s="77">
        <f t="shared" si="22"/>
        <v>2</v>
      </c>
      <c r="BH15" s="77">
        <f t="shared" si="23"/>
        <v>11</v>
      </c>
      <c r="BI15" s="77">
        <f t="shared" si="24"/>
        <v>9</v>
      </c>
      <c r="BJ15" s="77">
        <f t="shared" si="25"/>
        <v>0</v>
      </c>
      <c r="BK15" s="77">
        <f t="shared" si="26"/>
        <v>0</v>
      </c>
      <c r="BL15" s="79">
        <f t="shared" si="31"/>
        <v>66</v>
      </c>
      <c r="BM15" s="73">
        <f t="shared" si="32"/>
        <v>2</v>
      </c>
      <c r="BN15" s="73">
        <f t="shared" si="33"/>
        <v>11</v>
      </c>
      <c r="BO15" s="80">
        <f t="shared" si="28"/>
        <v>64</v>
      </c>
      <c r="BP15" s="7"/>
    </row>
    <row r="16" spans="1:68" ht="15">
      <c r="A16" s="55">
        <v>12</v>
      </c>
      <c r="B16" s="226" t="s">
        <v>85</v>
      </c>
      <c r="C16" s="240" t="s">
        <v>84</v>
      </c>
      <c r="D16" s="229"/>
      <c r="E16" s="81">
        <f t="shared" si="29"/>
        <v>1000</v>
      </c>
      <c r="F16" s="57">
        <f t="shared" si="0"/>
        <v>0</v>
      </c>
      <c r="G16" s="58">
        <v>1000</v>
      </c>
      <c r="H16" s="59">
        <f t="shared" si="1"/>
        <v>16.34</v>
      </c>
      <c r="I16" s="60">
        <f t="shared" si="30"/>
        <v>0</v>
      </c>
      <c r="J16" s="61">
        <v>11</v>
      </c>
      <c r="K16" s="117">
        <v>8</v>
      </c>
      <c r="L16" s="62">
        <v>9</v>
      </c>
      <c r="M16" s="63">
        <f t="shared" si="2"/>
        <v>1000</v>
      </c>
      <c r="N16" s="60">
        <f t="shared" si="3"/>
        <v>80</v>
      </c>
      <c r="O16" s="64">
        <f t="shared" si="4"/>
        <v>78</v>
      </c>
      <c r="P16" s="65">
        <v>4</v>
      </c>
      <c r="Q16" s="66">
        <v>2</v>
      </c>
      <c r="R16" s="67">
        <v>9</v>
      </c>
      <c r="S16" s="68">
        <v>0</v>
      </c>
      <c r="T16" s="69">
        <v>14</v>
      </c>
      <c r="U16" s="70">
        <v>0</v>
      </c>
      <c r="V16" s="67">
        <v>11</v>
      </c>
      <c r="W16" s="70">
        <v>1</v>
      </c>
      <c r="X16" s="69">
        <v>10</v>
      </c>
      <c r="Y16" s="70">
        <v>2</v>
      </c>
      <c r="Z16" s="69">
        <v>15</v>
      </c>
      <c r="AA16" s="70">
        <v>0</v>
      </c>
      <c r="AB16" s="69">
        <v>2</v>
      </c>
      <c r="AC16" s="68">
        <v>1</v>
      </c>
      <c r="AD16" s="65">
        <v>1</v>
      </c>
      <c r="AE16" s="66">
        <v>2</v>
      </c>
      <c r="AF16" s="71">
        <v>6</v>
      </c>
      <c r="AG16" s="68">
        <v>0</v>
      </c>
      <c r="AH16" s="67">
        <v>99</v>
      </c>
      <c r="AI16" s="70">
        <v>0</v>
      </c>
      <c r="AJ16" s="67">
        <v>99</v>
      </c>
      <c r="AK16" s="70">
        <v>0</v>
      </c>
      <c r="AL16" s="44"/>
      <c r="AM16" s="45">
        <f t="shared" si="27"/>
        <v>8</v>
      </c>
      <c r="AN16" s="44"/>
      <c r="AO16" s="72">
        <f t="shared" si="5"/>
        <v>1000</v>
      </c>
      <c r="AP16" s="73">
        <f t="shared" si="6"/>
        <v>1000</v>
      </c>
      <c r="AQ16" s="74">
        <f t="shared" si="7"/>
        <v>1000</v>
      </c>
      <c r="AR16" s="73">
        <f t="shared" si="8"/>
        <v>1000</v>
      </c>
      <c r="AS16" s="74">
        <f t="shared" si="9"/>
        <v>1000</v>
      </c>
      <c r="AT16" s="74">
        <f t="shared" si="10"/>
        <v>1000</v>
      </c>
      <c r="AU16" s="74">
        <f t="shared" si="11"/>
        <v>1000</v>
      </c>
      <c r="AV16" s="74">
        <f t="shared" si="12"/>
        <v>1000</v>
      </c>
      <c r="AW16" s="73">
        <f t="shared" si="13"/>
        <v>1000</v>
      </c>
      <c r="AX16" s="74">
        <f t="shared" si="14"/>
        <v>0</v>
      </c>
      <c r="AY16" s="75">
        <f t="shared" si="15"/>
        <v>0</v>
      </c>
      <c r="AZ16" s="1"/>
      <c r="BA16" s="76">
        <f t="shared" si="16"/>
        <v>9</v>
      </c>
      <c r="BB16" s="77">
        <f t="shared" si="17"/>
        <v>9</v>
      </c>
      <c r="BC16" s="77">
        <f t="shared" si="18"/>
        <v>12</v>
      </c>
      <c r="BD16" s="78">
        <f t="shared" si="19"/>
        <v>6</v>
      </c>
      <c r="BE16" s="77">
        <f t="shared" si="20"/>
        <v>2</v>
      </c>
      <c r="BF16" s="77">
        <f t="shared" si="21"/>
        <v>14</v>
      </c>
      <c r="BG16" s="77">
        <f t="shared" si="22"/>
        <v>11</v>
      </c>
      <c r="BH16" s="77">
        <f t="shared" si="23"/>
        <v>2</v>
      </c>
      <c r="BI16" s="77">
        <f t="shared" si="24"/>
        <v>15</v>
      </c>
      <c r="BJ16" s="77">
        <f t="shared" si="25"/>
        <v>0</v>
      </c>
      <c r="BK16" s="77">
        <f t="shared" si="26"/>
        <v>0</v>
      </c>
      <c r="BL16" s="79">
        <f t="shared" si="31"/>
        <v>80</v>
      </c>
      <c r="BM16" s="73">
        <f t="shared" si="32"/>
        <v>2</v>
      </c>
      <c r="BN16" s="73">
        <f t="shared" si="33"/>
        <v>15</v>
      </c>
      <c r="BO16" s="80">
        <f t="shared" si="28"/>
        <v>78</v>
      </c>
      <c r="BP16" s="7"/>
    </row>
    <row r="17" spans="1:68" ht="15">
      <c r="A17" s="55">
        <v>13</v>
      </c>
      <c r="B17" s="226" t="s">
        <v>34</v>
      </c>
      <c r="C17" s="58" t="s">
        <v>48</v>
      </c>
      <c r="D17" s="227"/>
      <c r="E17" s="81">
        <f t="shared" si="29"/>
        <v>1040</v>
      </c>
      <c r="F17" s="57">
        <f t="shared" si="0"/>
        <v>40</v>
      </c>
      <c r="G17" s="58">
        <v>1000</v>
      </c>
      <c r="H17" s="59">
        <f t="shared" si="1"/>
        <v>24.94</v>
      </c>
      <c r="I17" s="60">
        <f t="shared" si="30"/>
        <v>0</v>
      </c>
      <c r="J17" s="212">
        <v>1</v>
      </c>
      <c r="K17" s="117">
        <v>15</v>
      </c>
      <c r="L17" s="62">
        <v>9</v>
      </c>
      <c r="M17" s="63">
        <f t="shared" si="2"/>
        <v>1000</v>
      </c>
      <c r="N17" s="60">
        <f t="shared" si="3"/>
        <v>93</v>
      </c>
      <c r="O17" s="64">
        <f t="shared" si="4"/>
        <v>86</v>
      </c>
      <c r="P17" s="65">
        <v>5</v>
      </c>
      <c r="Q17" s="66">
        <v>2</v>
      </c>
      <c r="R17" s="67">
        <v>8</v>
      </c>
      <c r="S17" s="68">
        <v>2</v>
      </c>
      <c r="T17" s="69">
        <v>9</v>
      </c>
      <c r="U17" s="70">
        <v>2</v>
      </c>
      <c r="V17" s="67">
        <v>6</v>
      </c>
      <c r="W17" s="70">
        <v>1</v>
      </c>
      <c r="X17" s="69">
        <v>15</v>
      </c>
      <c r="Y17" s="70">
        <v>2</v>
      </c>
      <c r="Z17" s="69">
        <v>14</v>
      </c>
      <c r="AA17" s="70">
        <v>2</v>
      </c>
      <c r="AB17" s="69">
        <v>16</v>
      </c>
      <c r="AC17" s="68">
        <v>2</v>
      </c>
      <c r="AD17" s="65">
        <v>7</v>
      </c>
      <c r="AE17" s="66">
        <v>2</v>
      </c>
      <c r="AF17" s="71">
        <v>2</v>
      </c>
      <c r="AG17" s="68">
        <v>0</v>
      </c>
      <c r="AH17" s="67">
        <v>99</v>
      </c>
      <c r="AI17" s="70">
        <v>0</v>
      </c>
      <c r="AJ17" s="67">
        <v>99</v>
      </c>
      <c r="AK17" s="70">
        <v>0</v>
      </c>
      <c r="AL17" s="44"/>
      <c r="AM17" s="45">
        <f t="shared" si="27"/>
        <v>15</v>
      </c>
      <c r="AN17" s="44"/>
      <c r="AO17" s="72">
        <f t="shared" si="5"/>
        <v>1000</v>
      </c>
      <c r="AP17" s="73">
        <f t="shared" si="6"/>
        <v>1000</v>
      </c>
      <c r="AQ17" s="74">
        <f t="shared" si="7"/>
        <v>1000</v>
      </c>
      <c r="AR17" s="73">
        <f t="shared" si="8"/>
        <v>1000</v>
      </c>
      <c r="AS17" s="74">
        <f t="shared" si="9"/>
        <v>1000</v>
      </c>
      <c r="AT17" s="74">
        <f t="shared" si="10"/>
        <v>1000</v>
      </c>
      <c r="AU17" s="74">
        <f t="shared" si="11"/>
        <v>1000</v>
      </c>
      <c r="AV17" s="74">
        <f t="shared" si="12"/>
        <v>1000</v>
      </c>
      <c r="AW17" s="73">
        <f t="shared" si="13"/>
        <v>1000</v>
      </c>
      <c r="AX17" s="74">
        <f t="shared" si="14"/>
        <v>0</v>
      </c>
      <c r="AY17" s="75">
        <f t="shared" si="15"/>
        <v>0</v>
      </c>
      <c r="AZ17" s="1"/>
      <c r="BA17" s="76">
        <f t="shared" si="16"/>
        <v>7</v>
      </c>
      <c r="BB17" s="77">
        <f t="shared" si="17"/>
        <v>9</v>
      </c>
      <c r="BC17" s="77">
        <f t="shared" si="18"/>
        <v>9</v>
      </c>
      <c r="BD17" s="78">
        <f t="shared" si="19"/>
        <v>15</v>
      </c>
      <c r="BE17" s="77">
        <f t="shared" si="20"/>
        <v>14</v>
      </c>
      <c r="BF17" s="77">
        <f t="shared" si="21"/>
        <v>12</v>
      </c>
      <c r="BG17" s="77">
        <f t="shared" si="22"/>
        <v>9</v>
      </c>
      <c r="BH17" s="77">
        <f t="shared" si="23"/>
        <v>7</v>
      </c>
      <c r="BI17" s="77">
        <f t="shared" si="24"/>
        <v>11</v>
      </c>
      <c r="BJ17" s="77">
        <f t="shared" si="25"/>
        <v>0</v>
      </c>
      <c r="BK17" s="77">
        <f t="shared" si="26"/>
        <v>0</v>
      </c>
      <c r="BL17" s="79">
        <f t="shared" si="31"/>
        <v>93</v>
      </c>
      <c r="BM17" s="73">
        <f t="shared" si="32"/>
        <v>7</v>
      </c>
      <c r="BN17" s="73">
        <f t="shared" si="33"/>
        <v>15</v>
      </c>
      <c r="BO17" s="80">
        <f t="shared" si="28"/>
        <v>86</v>
      </c>
      <c r="BP17" s="7"/>
    </row>
    <row r="18" spans="1:68" ht="15">
      <c r="A18" s="55">
        <v>14</v>
      </c>
      <c r="B18" s="226" t="s">
        <v>32</v>
      </c>
      <c r="C18" s="58" t="s">
        <v>48</v>
      </c>
      <c r="D18" s="227"/>
      <c r="E18" s="81">
        <f t="shared" si="29"/>
        <v>1010</v>
      </c>
      <c r="F18" s="57">
        <f t="shared" si="0"/>
        <v>10</v>
      </c>
      <c r="G18" s="58">
        <v>1000</v>
      </c>
      <c r="H18" s="59">
        <f t="shared" si="1"/>
        <v>22.36</v>
      </c>
      <c r="I18" s="60">
        <f t="shared" si="30"/>
        <v>0</v>
      </c>
      <c r="J18" s="61">
        <v>4</v>
      </c>
      <c r="K18" s="117">
        <v>12</v>
      </c>
      <c r="L18" s="62">
        <v>9</v>
      </c>
      <c r="M18" s="63">
        <f t="shared" si="2"/>
        <v>1000</v>
      </c>
      <c r="N18" s="60">
        <f t="shared" si="3"/>
        <v>88</v>
      </c>
      <c r="O18" s="64">
        <f t="shared" si="4"/>
        <v>86</v>
      </c>
      <c r="P18" s="65">
        <v>6</v>
      </c>
      <c r="Q18" s="66">
        <v>0</v>
      </c>
      <c r="R18" s="67">
        <v>1</v>
      </c>
      <c r="S18" s="68">
        <v>2</v>
      </c>
      <c r="T18" s="69">
        <v>12</v>
      </c>
      <c r="U18" s="70">
        <v>2</v>
      </c>
      <c r="V18" s="67">
        <v>15</v>
      </c>
      <c r="W18" s="70">
        <v>1</v>
      </c>
      <c r="X18" s="69">
        <v>16</v>
      </c>
      <c r="Y18" s="70">
        <v>2</v>
      </c>
      <c r="Z18" s="69">
        <v>13</v>
      </c>
      <c r="AA18" s="70">
        <v>0</v>
      </c>
      <c r="AB18" s="69">
        <v>8</v>
      </c>
      <c r="AC18" s="68">
        <v>2</v>
      </c>
      <c r="AD18" s="65">
        <v>3</v>
      </c>
      <c r="AE18" s="66">
        <v>1</v>
      </c>
      <c r="AF18" s="71">
        <v>7</v>
      </c>
      <c r="AG18" s="68">
        <v>2</v>
      </c>
      <c r="AH18" s="67">
        <v>99</v>
      </c>
      <c r="AI18" s="70">
        <v>0</v>
      </c>
      <c r="AJ18" s="67">
        <v>99</v>
      </c>
      <c r="AK18" s="70">
        <v>0</v>
      </c>
      <c r="AL18" s="44"/>
      <c r="AM18" s="45">
        <f t="shared" si="27"/>
        <v>12</v>
      </c>
      <c r="AN18" s="44"/>
      <c r="AO18" s="72">
        <f t="shared" si="5"/>
        <v>1000</v>
      </c>
      <c r="AP18" s="73">
        <f t="shared" si="6"/>
        <v>1000</v>
      </c>
      <c r="AQ18" s="74">
        <f t="shared" si="7"/>
        <v>1000</v>
      </c>
      <c r="AR18" s="73">
        <f t="shared" si="8"/>
        <v>1000</v>
      </c>
      <c r="AS18" s="74">
        <f t="shared" si="9"/>
        <v>1000</v>
      </c>
      <c r="AT18" s="74">
        <f t="shared" si="10"/>
        <v>1000</v>
      </c>
      <c r="AU18" s="74">
        <f t="shared" si="11"/>
        <v>1000</v>
      </c>
      <c r="AV18" s="74">
        <f t="shared" si="12"/>
        <v>1000</v>
      </c>
      <c r="AW18" s="73">
        <f t="shared" si="13"/>
        <v>1000</v>
      </c>
      <c r="AX18" s="74">
        <f t="shared" si="14"/>
        <v>0</v>
      </c>
      <c r="AY18" s="75">
        <f t="shared" si="15"/>
        <v>0</v>
      </c>
      <c r="AZ18" s="1"/>
      <c r="BA18" s="76">
        <f t="shared" si="16"/>
        <v>15</v>
      </c>
      <c r="BB18" s="77">
        <f t="shared" si="17"/>
        <v>2</v>
      </c>
      <c r="BC18" s="77">
        <f t="shared" si="18"/>
        <v>8</v>
      </c>
      <c r="BD18" s="78">
        <f t="shared" si="19"/>
        <v>14</v>
      </c>
      <c r="BE18" s="77">
        <f t="shared" si="20"/>
        <v>9</v>
      </c>
      <c r="BF18" s="77">
        <f t="shared" si="21"/>
        <v>15</v>
      </c>
      <c r="BG18" s="77">
        <f t="shared" si="22"/>
        <v>9</v>
      </c>
      <c r="BH18" s="77">
        <f t="shared" si="23"/>
        <v>9</v>
      </c>
      <c r="BI18" s="77">
        <f t="shared" si="24"/>
        <v>7</v>
      </c>
      <c r="BJ18" s="77">
        <f t="shared" si="25"/>
        <v>0</v>
      </c>
      <c r="BK18" s="77">
        <f t="shared" si="26"/>
        <v>0</v>
      </c>
      <c r="BL18" s="79">
        <f t="shared" si="31"/>
        <v>88</v>
      </c>
      <c r="BM18" s="73">
        <f t="shared" si="32"/>
        <v>2</v>
      </c>
      <c r="BN18" s="73">
        <f t="shared" si="33"/>
        <v>15</v>
      </c>
      <c r="BO18" s="80">
        <f t="shared" si="28"/>
        <v>86</v>
      </c>
      <c r="BP18" s="7"/>
    </row>
    <row r="19" spans="1:68" ht="15">
      <c r="A19" s="55">
        <v>15</v>
      </c>
      <c r="B19" s="226" t="s">
        <v>77</v>
      </c>
      <c r="C19" s="58" t="s">
        <v>48</v>
      </c>
      <c r="D19" s="227"/>
      <c r="E19" s="81">
        <f t="shared" si="29"/>
        <v>1030</v>
      </c>
      <c r="F19" s="57">
        <f t="shared" si="0"/>
        <v>30</v>
      </c>
      <c r="G19" s="58">
        <v>1000</v>
      </c>
      <c r="H19" s="59">
        <f t="shared" si="1"/>
        <v>23.22</v>
      </c>
      <c r="I19" s="60">
        <f t="shared" si="30"/>
        <v>0</v>
      </c>
      <c r="J19" s="212">
        <v>3</v>
      </c>
      <c r="K19" s="117">
        <v>14</v>
      </c>
      <c r="L19" s="62">
        <v>9</v>
      </c>
      <c r="M19" s="63">
        <f t="shared" si="2"/>
        <v>1000</v>
      </c>
      <c r="N19" s="60">
        <f t="shared" si="3"/>
        <v>95</v>
      </c>
      <c r="O19" s="64">
        <f t="shared" si="4"/>
        <v>88</v>
      </c>
      <c r="P19" s="65">
        <v>7</v>
      </c>
      <c r="Q19" s="66">
        <v>2</v>
      </c>
      <c r="R19" s="67">
        <v>3</v>
      </c>
      <c r="S19" s="68">
        <v>1</v>
      </c>
      <c r="T19" s="69">
        <v>2</v>
      </c>
      <c r="U19" s="70">
        <v>2</v>
      </c>
      <c r="V19" s="67">
        <v>14</v>
      </c>
      <c r="W19" s="70">
        <v>1</v>
      </c>
      <c r="X19" s="69">
        <v>13</v>
      </c>
      <c r="Y19" s="70">
        <v>0</v>
      </c>
      <c r="Z19" s="69">
        <v>12</v>
      </c>
      <c r="AA19" s="70">
        <v>2</v>
      </c>
      <c r="AB19" s="69">
        <v>6</v>
      </c>
      <c r="AC19" s="68">
        <v>2</v>
      </c>
      <c r="AD19" s="65">
        <v>4</v>
      </c>
      <c r="AE19" s="66">
        <v>2</v>
      </c>
      <c r="AF19" s="71">
        <v>8</v>
      </c>
      <c r="AG19" s="68">
        <v>2</v>
      </c>
      <c r="AH19" s="67">
        <v>99</v>
      </c>
      <c r="AI19" s="70">
        <v>0</v>
      </c>
      <c r="AJ19" s="67">
        <v>99</v>
      </c>
      <c r="AK19" s="70">
        <v>0</v>
      </c>
      <c r="AL19" s="44"/>
      <c r="AM19" s="45">
        <f t="shared" si="27"/>
        <v>14</v>
      </c>
      <c r="AN19" s="44"/>
      <c r="AO19" s="72">
        <f t="shared" si="5"/>
        <v>1000</v>
      </c>
      <c r="AP19" s="73">
        <f t="shared" si="6"/>
        <v>1000</v>
      </c>
      <c r="AQ19" s="74">
        <f t="shared" si="7"/>
        <v>1000</v>
      </c>
      <c r="AR19" s="73">
        <f t="shared" si="8"/>
        <v>1000</v>
      </c>
      <c r="AS19" s="74">
        <f t="shared" si="9"/>
        <v>1000</v>
      </c>
      <c r="AT19" s="74">
        <f t="shared" si="10"/>
        <v>1000</v>
      </c>
      <c r="AU19" s="74">
        <f t="shared" si="11"/>
        <v>1000</v>
      </c>
      <c r="AV19" s="74">
        <f t="shared" si="12"/>
        <v>1000</v>
      </c>
      <c r="AW19" s="73">
        <f t="shared" si="13"/>
        <v>1000</v>
      </c>
      <c r="AX19" s="74">
        <f t="shared" si="14"/>
        <v>0</v>
      </c>
      <c r="AY19" s="75">
        <f t="shared" si="15"/>
        <v>0</v>
      </c>
      <c r="AZ19" s="1"/>
      <c r="BA19" s="76">
        <f t="shared" si="16"/>
        <v>7</v>
      </c>
      <c r="BB19" s="77">
        <f t="shared" si="17"/>
        <v>9</v>
      </c>
      <c r="BC19" s="77">
        <f t="shared" si="18"/>
        <v>11</v>
      </c>
      <c r="BD19" s="78">
        <f t="shared" si="19"/>
        <v>12</v>
      </c>
      <c r="BE19" s="77">
        <f t="shared" si="20"/>
        <v>15</v>
      </c>
      <c r="BF19" s="77">
        <f t="shared" si="21"/>
        <v>8</v>
      </c>
      <c r="BG19" s="77">
        <f t="shared" si="22"/>
        <v>15</v>
      </c>
      <c r="BH19" s="77">
        <f t="shared" si="23"/>
        <v>9</v>
      </c>
      <c r="BI19" s="77">
        <f t="shared" si="24"/>
        <v>9</v>
      </c>
      <c r="BJ19" s="77">
        <f t="shared" si="25"/>
        <v>0</v>
      </c>
      <c r="BK19" s="77">
        <f t="shared" si="26"/>
        <v>0</v>
      </c>
      <c r="BL19" s="79">
        <f t="shared" si="31"/>
        <v>95</v>
      </c>
      <c r="BM19" s="73">
        <f t="shared" si="32"/>
        <v>7</v>
      </c>
      <c r="BN19" s="73">
        <f t="shared" si="33"/>
        <v>15</v>
      </c>
      <c r="BO19" s="80">
        <f t="shared" si="28"/>
        <v>88</v>
      </c>
      <c r="BP19" s="7"/>
    </row>
    <row r="20" spans="1:68" ht="15">
      <c r="A20" s="55">
        <v>16</v>
      </c>
      <c r="B20" s="226" t="s">
        <v>64</v>
      </c>
      <c r="C20" s="247" t="s">
        <v>58</v>
      </c>
      <c r="D20" s="227"/>
      <c r="E20" s="81">
        <f t="shared" si="29"/>
        <v>1000</v>
      </c>
      <c r="F20" s="57">
        <f t="shared" si="0"/>
        <v>0</v>
      </c>
      <c r="G20" s="58">
        <v>1000</v>
      </c>
      <c r="H20" s="59">
        <f t="shared" si="1"/>
        <v>19.78</v>
      </c>
      <c r="I20" s="60">
        <f t="shared" si="30"/>
        <v>0</v>
      </c>
      <c r="J20" s="61">
        <v>7</v>
      </c>
      <c r="K20" s="117">
        <v>9</v>
      </c>
      <c r="L20" s="62">
        <v>9</v>
      </c>
      <c r="M20" s="63">
        <f t="shared" si="2"/>
        <v>1000</v>
      </c>
      <c r="N20" s="60">
        <f t="shared" si="3"/>
        <v>89</v>
      </c>
      <c r="O20" s="64">
        <f t="shared" si="4"/>
        <v>87</v>
      </c>
      <c r="P20" s="65">
        <v>8</v>
      </c>
      <c r="Q20" s="66">
        <v>0</v>
      </c>
      <c r="R20" s="67">
        <v>2</v>
      </c>
      <c r="S20" s="68">
        <v>1</v>
      </c>
      <c r="T20" s="69">
        <v>5</v>
      </c>
      <c r="U20" s="70">
        <v>2</v>
      </c>
      <c r="V20" s="67">
        <v>3</v>
      </c>
      <c r="W20" s="70">
        <v>2</v>
      </c>
      <c r="X20" s="69">
        <v>14</v>
      </c>
      <c r="Y20" s="70">
        <v>0</v>
      </c>
      <c r="Z20" s="69">
        <v>9</v>
      </c>
      <c r="AA20" s="70">
        <v>2</v>
      </c>
      <c r="AB20" s="69">
        <v>13</v>
      </c>
      <c r="AC20" s="68">
        <v>0</v>
      </c>
      <c r="AD20" s="82">
        <v>6</v>
      </c>
      <c r="AE20" s="66">
        <v>0</v>
      </c>
      <c r="AF20" s="71">
        <v>1</v>
      </c>
      <c r="AG20" s="68">
        <v>2</v>
      </c>
      <c r="AH20" s="67">
        <v>99</v>
      </c>
      <c r="AI20" s="70">
        <v>0</v>
      </c>
      <c r="AJ20" s="67">
        <v>99</v>
      </c>
      <c r="AK20" s="70">
        <v>0</v>
      </c>
      <c r="AL20" s="44"/>
      <c r="AM20" s="45">
        <f t="shared" si="27"/>
        <v>9</v>
      </c>
      <c r="AN20" s="44"/>
      <c r="AO20" s="72">
        <f t="shared" si="5"/>
        <v>1000</v>
      </c>
      <c r="AP20" s="73">
        <f t="shared" si="6"/>
        <v>1000</v>
      </c>
      <c r="AQ20" s="74">
        <f t="shared" si="7"/>
        <v>1000</v>
      </c>
      <c r="AR20" s="73">
        <f t="shared" si="8"/>
        <v>1000</v>
      </c>
      <c r="AS20" s="74">
        <f t="shared" si="9"/>
        <v>1000</v>
      </c>
      <c r="AT20" s="74">
        <f t="shared" si="10"/>
        <v>1000</v>
      </c>
      <c r="AU20" s="74">
        <f t="shared" si="11"/>
        <v>1000</v>
      </c>
      <c r="AV20" s="74">
        <f t="shared" si="12"/>
        <v>1000</v>
      </c>
      <c r="AW20" s="73">
        <f t="shared" si="13"/>
        <v>1000</v>
      </c>
      <c r="AX20" s="74">
        <f t="shared" si="14"/>
        <v>0</v>
      </c>
      <c r="AY20" s="75">
        <f t="shared" si="15"/>
        <v>0</v>
      </c>
      <c r="AZ20" s="1"/>
      <c r="BA20" s="76">
        <f t="shared" si="16"/>
        <v>9</v>
      </c>
      <c r="BB20" s="77">
        <f t="shared" si="17"/>
        <v>11</v>
      </c>
      <c r="BC20" s="77">
        <f t="shared" si="18"/>
        <v>7</v>
      </c>
      <c r="BD20" s="78">
        <f t="shared" si="19"/>
        <v>9</v>
      </c>
      <c r="BE20" s="77">
        <f t="shared" si="20"/>
        <v>12</v>
      </c>
      <c r="BF20" s="77">
        <f t="shared" si="21"/>
        <v>9</v>
      </c>
      <c r="BG20" s="77">
        <f t="shared" si="22"/>
        <v>15</v>
      </c>
      <c r="BH20" s="77">
        <f t="shared" si="23"/>
        <v>15</v>
      </c>
      <c r="BI20" s="77">
        <f t="shared" si="24"/>
        <v>2</v>
      </c>
      <c r="BJ20" s="77">
        <f t="shared" si="25"/>
        <v>0</v>
      </c>
      <c r="BK20" s="77">
        <f t="shared" si="26"/>
        <v>0</v>
      </c>
      <c r="BL20" s="79">
        <f t="shared" si="31"/>
        <v>89</v>
      </c>
      <c r="BM20" s="73">
        <f t="shared" si="32"/>
        <v>2</v>
      </c>
      <c r="BN20" s="73">
        <f t="shared" si="33"/>
        <v>15</v>
      </c>
      <c r="BO20" s="80">
        <f t="shared" si="28"/>
        <v>87</v>
      </c>
      <c r="BP20" s="7"/>
    </row>
    <row r="21" spans="1:68" ht="14.25" customHeight="1" hidden="1">
      <c r="A21" s="84">
        <v>99</v>
      </c>
      <c r="B21" s="85"/>
      <c r="C21" s="231"/>
      <c r="D21" s="86"/>
      <c r="E21" s="87"/>
      <c r="F21" s="88"/>
      <c r="G21" s="89">
        <v>0</v>
      </c>
      <c r="H21" s="90"/>
      <c r="I21" s="91"/>
      <c r="J21" s="92"/>
      <c r="K21" s="93"/>
      <c r="L21" s="94"/>
      <c r="M21" s="95"/>
      <c r="N21" s="91"/>
      <c r="O21" s="91"/>
      <c r="P21" s="96"/>
      <c r="Q21" s="97"/>
      <c r="R21" s="96"/>
      <c r="S21" s="97"/>
      <c r="T21" s="96"/>
      <c r="U21" s="97"/>
      <c r="V21" s="96"/>
      <c r="W21" s="97"/>
      <c r="X21" s="96"/>
      <c r="Y21" s="97"/>
      <c r="Z21" s="96"/>
      <c r="AA21" s="97"/>
      <c r="AB21" s="96"/>
      <c r="AC21" s="97"/>
      <c r="AD21" s="96"/>
      <c r="AE21" s="97"/>
      <c r="AF21" s="96"/>
      <c r="AG21" s="97"/>
      <c r="AH21" s="96"/>
      <c r="AI21" s="97"/>
      <c r="AJ21" s="96"/>
      <c r="AK21" s="97"/>
      <c r="AL21" s="44"/>
      <c r="AM21" s="45"/>
      <c r="AN21" s="44"/>
      <c r="AO21" s="98"/>
      <c r="AP21" s="98"/>
      <c r="AQ21" s="98"/>
      <c r="AR21" s="98"/>
      <c r="AS21" s="98"/>
      <c r="AT21" s="98"/>
      <c r="AU21" s="98"/>
      <c r="AV21" s="98"/>
      <c r="AW21" s="98"/>
      <c r="AX21" s="98"/>
      <c r="AY21" s="98"/>
      <c r="AZ21" s="1"/>
      <c r="BA21" s="99"/>
      <c r="BB21" s="99"/>
      <c r="BC21" s="99"/>
      <c r="BD21" s="99"/>
      <c r="BE21" s="99"/>
      <c r="BF21" s="99"/>
      <c r="BG21" s="99"/>
      <c r="BH21" s="99"/>
      <c r="BI21" s="99"/>
      <c r="BJ21" s="99"/>
      <c r="BK21" s="99"/>
      <c r="BL21" s="100"/>
      <c r="BM21" s="101"/>
      <c r="BN21" s="101"/>
      <c r="BO21" s="100"/>
      <c r="BP21" s="7"/>
    </row>
    <row r="22" spans="1:68" ht="14.25" customHeight="1" hidden="1">
      <c r="A22" s="102">
        <f>IF(B5=0,0,COUNTA(A5:A20)+1)</f>
        <v>17</v>
      </c>
      <c r="B22" s="6"/>
      <c r="C22" s="232"/>
      <c r="D22" s="103"/>
      <c r="E22" s="104"/>
      <c r="F22" s="88"/>
      <c r="G22" s="105"/>
      <c r="H22" s="90"/>
      <c r="I22" s="105"/>
      <c r="J22" s="92"/>
      <c r="K22" s="93"/>
      <c r="L22" s="94"/>
      <c r="M22" s="95"/>
      <c r="N22" s="91"/>
      <c r="O22" s="91"/>
      <c r="P22" s="96"/>
      <c r="Q22" s="97"/>
      <c r="R22" s="96"/>
      <c r="S22" s="97"/>
      <c r="T22" s="106"/>
      <c r="U22" s="97"/>
      <c r="V22" s="106"/>
      <c r="W22" s="97"/>
      <c r="X22" s="106"/>
      <c r="Y22" s="97"/>
      <c r="Z22" s="106"/>
      <c r="AA22" s="97"/>
      <c r="AB22" s="106"/>
      <c r="AC22" s="97"/>
      <c r="AD22" s="96"/>
      <c r="AE22" s="97"/>
      <c r="AF22" s="106"/>
      <c r="AG22" s="97"/>
      <c r="AH22" s="106"/>
      <c r="AI22" s="97"/>
      <c r="AJ22" s="96"/>
      <c r="AK22" s="97"/>
      <c r="AL22" s="44"/>
      <c r="AM22" s="45"/>
      <c r="AN22" s="44"/>
      <c r="AO22" s="101"/>
      <c r="AP22" s="101"/>
      <c r="AQ22" s="101"/>
      <c r="AR22" s="101"/>
      <c r="AS22" s="101"/>
      <c r="AT22" s="101"/>
      <c r="AU22" s="101"/>
      <c r="AV22" s="101"/>
      <c r="AW22" s="101"/>
      <c r="AX22" s="101"/>
      <c r="AY22" s="101"/>
      <c r="AZ22" s="1"/>
      <c r="BA22" s="99"/>
      <c r="BB22" s="99"/>
      <c r="BC22" s="99"/>
      <c r="BD22" s="99"/>
      <c r="BE22" s="99"/>
      <c r="BF22" s="99"/>
      <c r="BG22" s="99"/>
      <c r="BH22" s="99"/>
      <c r="BI22" s="99"/>
      <c r="BJ22" s="99"/>
      <c r="BK22" s="99"/>
      <c r="BL22" s="100"/>
      <c r="BM22" s="101"/>
      <c r="BN22" s="101"/>
      <c r="BO22" s="100"/>
      <c r="BP22" s="7"/>
    </row>
    <row r="23" spans="1:68" ht="14.25" customHeight="1">
      <c r="A23" s="107">
        <f>IF(B5=0,0,COUNTA(A5:A20))</f>
        <v>16</v>
      </c>
      <c r="B23" s="108"/>
      <c r="C23" s="109"/>
      <c r="D23" s="109"/>
      <c r="E23" s="109"/>
      <c r="F23" s="88"/>
      <c r="G23" s="110"/>
      <c r="H23" s="111"/>
      <c r="I23" s="111"/>
      <c r="J23" s="111"/>
      <c r="K23" s="93"/>
      <c r="L23" s="111"/>
      <c r="M23" s="111"/>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12"/>
      <c r="AM23" s="112"/>
      <c r="AN23" s="112"/>
      <c r="AO23" s="101"/>
      <c r="AP23" s="113"/>
      <c r="AQ23" s="113"/>
      <c r="AR23" s="101"/>
      <c r="AS23" s="101"/>
      <c r="AT23" s="101"/>
      <c r="AU23" s="101"/>
      <c r="AV23" s="101"/>
      <c r="AW23" s="101"/>
      <c r="AX23" s="101"/>
      <c r="AY23" s="113"/>
      <c r="AZ23" s="1"/>
      <c r="BA23" s="1"/>
      <c r="BB23" s="1"/>
      <c r="BC23" s="6"/>
      <c r="BD23" s="6"/>
      <c r="BE23" s="113"/>
      <c r="BF23" s="99"/>
      <c r="BG23" s="113"/>
      <c r="BH23" s="113"/>
      <c r="BI23" s="113"/>
      <c r="BJ23" s="113"/>
      <c r="BK23" s="113"/>
      <c r="BL23" s="113"/>
      <c r="BM23" s="101"/>
      <c r="BN23" s="113"/>
      <c r="BO23" s="6"/>
      <c r="BP23" s="7"/>
    </row>
    <row r="24" spans="1:256" ht="12.75">
      <c r="A24" s="214"/>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215"/>
      <c r="BV24" s="215"/>
      <c r="BW24" s="215"/>
      <c r="BX24" s="215"/>
      <c r="BY24" s="215"/>
      <c r="BZ24" s="215"/>
      <c r="CA24" s="215"/>
      <c r="CB24" s="215"/>
      <c r="CC24" s="215"/>
      <c r="CD24" s="215"/>
      <c r="CE24" s="215"/>
      <c r="CF24" s="215"/>
      <c r="CG24" s="215"/>
      <c r="CH24" s="214"/>
      <c r="CI24" s="214"/>
      <c r="CJ24" s="214"/>
      <c r="CK24" s="214"/>
      <c r="CL24" s="214"/>
      <c r="CM24" s="214"/>
      <c r="CN24" s="214"/>
      <c r="CO24" s="214"/>
      <c r="CP24" s="214"/>
      <c r="CQ24" s="214"/>
      <c r="CR24" s="214"/>
      <c r="CS24" s="214"/>
      <c r="CT24" s="214"/>
      <c r="CU24" s="214"/>
      <c r="CV24" s="214"/>
      <c r="CW24" s="214"/>
      <c r="CX24" s="214"/>
      <c r="CY24" s="214"/>
      <c r="CZ24" s="214"/>
      <c r="DA24" s="214"/>
      <c r="DB24" s="214"/>
      <c r="DC24" s="214"/>
      <c r="DD24" s="214"/>
      <c r="DE24" s="214"/>
      <c r="DF24" s="214"/>
      <c r="DG24" s="214"/>
      <c r="DH24" s="214"/>
      <c r="DI24" s="214"/>
      <c r="DJ24" s="214"/>
      <c r="DK24" s="214"/>
      <c r="DL24" s="214"/>
      <c r="DM24" s="214"/>
      <c r="DN24" s="214"/>
      <c r="DO24" s="214"/>
      <c r="DP24" s="214"/>
      <c r="DQ24" s="214"/>
      <c r="DR24" s="214"/>
      <c r="DS24" s="214"/>
      <c r="DT24" s="214"/>
      <c r="DU24" s="214"/>
      <c r="DV24" s="214"/>
      <c r="DW24" s="214"/>
      <c r="DX24" s="214"/>
      <c r="DY24" s="214"/>
      <c r="DZ24" s="214"/>
      <c r="EA24" s="214"/>
      <c r="EB24" s="214"/>
      <c r="EC24" s="214"/>
      <c r="ED24" s="214"/>
      <c r="EE24" s="214"/>
      <c r="EF24" s="214"/>
      <c r="EG24" s="214"/>
      <c r="EH24" s="214"/>
      <c r="EI24" s="214"/>
      <c r="EJ24" s="214"/>
      <c r="EK24" s="214"/>
      <c r="EL24" s="214"/>
      <c r="EM24" s="214"/>
      <c r="EN24" s="214"/>
      <c r="EO24" s="214"/>
      <c r="EP24" s="214"/>
      <c r="EQ24" s="214"/>
      <c r="ER24" s="214"/>
      <c r="ES24" s="214"/>
      <c r="ET24" s="214"/>
      <c r="EU24" s="214"/>
      <c r="EV24" s="214"/>
      <c r="EW24" s="214"/>
      <c r="EX24" s="214"/>
      <c r="EY24" s="214"/>
      <c r="EZ24" s="214"/>
      <c r="FA24" s="214"/>
      <c r="FB24" s="214"/>
      <c r="FC24" s="214"/>
      <c r="FD24" s="214"/>
      <c r="FE24" s="214"/>
      <c r="FF24" s="214"/>
      <c r="FG24" s="214"/>
      <c r="FH24" s="214"/>
      <c r="FI24" s="214"/>
      <c r="FJ24" s="214"/>
      <c r="FK24" s="214"/>
      <c r="FL24" s="214"/>
      <c r="FM24" s="214"/>
      <c r="FN24" s="214"/>
      <c r="FO24" s="214"/>
      <c r="FP24" s="214"/>
      <c r="FQ24" s="214"/>
      <c r="FR24" s="214"/>
      <c r="FS24" s="214"/>
      <c r="FT24" s="214"/>
      <c r="FU24" s="214"/>
      <c r="FV24" s="214"/>
      <c r="FW24" s="214"/>
      <c r="FX24" s="214"/>
      <c r="FY24" s="214"/>
      <c r="FZ24" s="214"/>
      <c r="GA24" s="214"/>
      <c r="GB24" s="214"/>
      <c r="GC24" s="214"/>
      <c r="GD24" s="214"/>
      <c r="GE24" s="214"/>
      <c r="GF24" s="214"/>
      <c r="GG24" s="214"/>
      <c r="GH24" s="214"/>
      <c r="GI24" s="214"/>
      <c r="GJ24" s="214"/>
      <c r="GK24" s="214"/>
      <c r="GL24" s="214"/>
      <c r="GM24" s="214"/>
      <c r="GN24" s="214"/>
      <c r="GO24" s="214"/>
      <c r="GP24" s="214"/>
      <c r="GQ24" s="214"/>
      <c r="GR24" s="214"/>
      <c r="GS24" s="214"/>
      <c r="GT24" s="214"/>
      <c r="GU24" s="214"/>
      <c r="GV24" s="214"/>
      <c r="GW24" s="214"/>
      <c r="GX24" s="214"/>
      <c r="GY24" s="214"/>
      <c r="GZ24" s="214"/>
      <c r="HA24" s="214"/>
      <c r="HB24" s="214"/>
      <c r="HC24" s="214"/>
      <c r="HD24" s="214"/>
      <c r="HE24" s="214"/>
      <c r="HF24" s="214"/>
      <c r="HG24" s="214"/>
      <c r="HH24" s="214"/>
      <c r="HI24" s="214"/>
      <c r="HJ24" s="214"/>
      <c r="HK24" s="214"/>
      <c r="HL24" s="214"/>
      <c r="HM24" s="214"/>
      <c r="HN24" s="214"/>
      <c r="HO24" s="214"/>
      <c r="HP24" s="214"/>
      <c r="HQ24" s="214"/>
      <c r="HR24" s="214"/>
      <c r="HS24" s="214"/>
      <c r="HT24" s="214"/>
      <c r="HU24" s="214"/>
      <c r="HV24" s="214"/>
      <c r="HW24" s="214"/>
      <c r="HX24" s="214"/>
      <c r="HY24" s="214"/>
      <c r="HZ24" s="214"/>
      <c r="IA24" s="214"/>
      <c r="IB24" s="214"/>
      <c r="IC24" s="214"/>
      <c r="ID24" s="214"/>
      <c r="IE24" s="214"/>
      <c r="IF24" s="214"/>
      <c r="IG24" s="214"/>
      <c r="IH24" s="214"/>
      <c r="II24" s="214"/>
      <c r="IJ24" s="214"/>
      <c r="IK24" s="214"/>
      <c r="IL24" s="214"/>
      <c r="IM24" s="214"/>
      <c r="IN24" s="214"/>
      <c r="IO24" s="214"/>
      <c r="IP24" s="214"/>
      <c r="IQ24" s="214"/>
      <c r="IR24" s="214"/>
      <c r="IS24" s="214"/>
      <c r="IT24" s="214"/>
      <c r="IU24" s="214"/>
      <c r="IV24" s="214"/>
    </row>
    <row r="25" spans="1:256" ht="12.75">
      <c r="A25" s="216"/>
      <c r="B25" s="214"/>
      <c r="C25" s="214"/>
      <c r="D25" s="214"/>
      <c r="E25" s="214"/>
      <c r="F25" s="214"/>
      <c r="G25" s="214"/>
      <c r="H25" s="217"/>
      <c r="I25" s="218"/>
      <c r="J25" s="219"/>
      <c r="K25" s="217"/>
      <c r="L25" s="218"/>
      <c r="M25" s="219"/>
      <c r="N25" s="217"/>
      <c r="O25" s="218"/>
      <c r="P25" s="219"/>
      <c r="Q25" s="217"/>
      <c r="R25" s="218"/>
      <c r="S25" s="219"/>
      <c r="T25" s="217"/>
      <c r="U25" s="218"/>
      <c r="V25" s="219"/>
      <c r="W25" s="217"/>
      <c r="X25" s="218"/>
      <c r="Y25" s="219"/>
      <c r="Z25" s="219"/>
      <c r="AA25" s="218"/>
      <c r="AB25" s="218"/>
      <c r="AC25" s="218"/>
      <c r="AD25" s="218"/>
      <c r="AE25" s="218"/>
      <c r="AF25" s="218"/>
      <c r="AG25" s="218"/>
      <c r="AH25" s="218"/>
      <c r="AI25" s="218"/>
      <c r="AJ25" s="218"/>
      <c r="AK25" s="218"/>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215"/>
      <c r="CQ25" s="215"/>
      <c r="CR25" s="215"/>
      <c r="CS25" s="215"/>
      <c r="CT25" s="215"/>
      <c r="CU25" s="215"/>
      <c r="CV25" s="215"/>
      <c r="CW25" s="215"/>
      <c r="CX25" s="215"/>
      <c r="CY25" s="215"/>
      <c r="CZ25" s="215"/>
      <c r="DA25" s="215"/>
      <c r="DB25" s="215"/>
      <c r="DC25" s="215"/>
      <c r="DD25" s="215"/>
      <c r="DE25" s="215"/>
      <c r="DF25" s="215"/>
      <c r="DG25" s="215"/>
      <c r="DH25" s="215"/>
      <c r="DI25" s="215"/>
      <c r="DJ25" s="215"/>
      <c r="DK25" s="215"/>
      <c r="DL25" s="215"/>
      <c r="DM25" s="215"/>
      <c r="DN25" s="215"/>
      <c r="DO25" s="215"/>
      <c r="DP25" s="215"/>
      <c r="DQ25" s="215"/>
      <c r="DR25" s="215"/>
      <c r="DS25" s="215"/>
      <c r="DT25" s="215"/>
      <c r="DU25" s="215"/>
      <c r="DV25" s="215"/>
      <c r="DW25" s="215"/>
      <c r="DX25" s="215"/>
      <c r="DY25" s="215"/>
      <c r="DZ25" s="215"/>
      <c r="EA25" s="215"/>
      <c r="EB25" s="215"/>
      <c r="EC25" s="215"/>
      <c r="ED25" s="215"/>
      <c r="EE25" s="215"/>
      <c r="EF25" s="215"/>
      <c r="EG25" s="215"/>
      <c r="EH25" s="215"/>
      <c r="EI25" s="215"/>
      <c r="EJ25" s="215"/>
      <c r="EK25" s="215"/>
      <c r="EL25" s="215"/>
      <c r="EM25" s="215"/>
      <c r="EN25" s="215"/>
      <c r="EO25" s="215"/>
      <c r="EP25" s="215"/>
      <c r="EQ25" s="215"/>
      <c r="ER25" s="215"/>
      <c r="ES25" s="215"/>
      <c r="ET25" s="215"/>
      <c r="EU25" s="215"/>
      <c r="EV25" s="215"/>
      <c r="EW25" s="215"/>
      <c r="EX25" s="215"/>
      <c r="EY25" s="215"/>
      <c r="EZ25" s="215"/>
      <c r="FA25" s="215"/>
      <c r="FB25" s="215"/>
      <c r="FC25" s="215"/>
      <c r="FD25" s="215"/>
      <c r="FE25" s="215"/>
      <c r="FF25" s="215"/>
      <c r="FG25" s="215"/>
      <c r="FH25" s="215"/>
      <c r="FI25" s="215"/>
      <c r="FJ25" s="215"/>
      <c r="FK25" s="215"/>
      <c r="FL25" s="215"/>
      <c r="FM25" s="215"/>
      <c r="FN25" s="215"/>
      <c r="FO25" s="215"/>
      <c r="FP25" s="215"/>
      <c r="FQ25" s="215"/>
      <c r="FR25" s="215"/>
      <c r="FS25" s="215"/>
      <c r="FT25" s="215"/>
      <c r="FU25" s="215"/>
      <c r="FV25" s="215"/>
      <c r="FW25" s="215"/>
      <c r="FX25" s="215"/>
      <c r="FY25" s="215"/>
      <c r="FZ25" s="215"/>
      <c r="GA25" s="215"/>
      <c r="GB25" s="215"/>
      <c r="GC25" s="215"/>
      <c r="GD25" s="215"/>
      <c r="GE25" s="215"/>
      <c r="GF25" s="215"/>
      <c r="GG25" s="215"/>
      <c r="GH25" s="220"/>
      <c r="GI25" s="220"/>
      <c r="GJ25" s="220"/>
      <c r="GK25" s="220"/>
      <c r="GL25" s="220"/>
      <c r="GM25" s="220"/>
      <c r="GN25" s="220"/>
      <c r="GO25" s="220"/>
      <c r="GP25" s="220"/>
      <c r="GQ25" s="220"/>
      <c r="GR25" s="220"/>
      <c r="GS25" s="220"/>
      <c r="GT25" s="220"/>
      <c r="GU25" s="220"/>
      <c r="GV25" s="220"/>
      <c r="GW25" s="220"/>
      <c r="GX25" s="220"/>
      <c r="GY25" s="220"/>
      <c r="GZ25" s="220"/>
      <c r="HA25" s="220"/>
      <c r="HB25" s="220"/>
      <c r="HC25" s="220"/>
      <c r="HD25" s="220"/>
      <c r="HE25" s="220"/>
      <c r="HF25" s="220"/>
      <c r="HG25" s="220"/>
      <c r="HH25" s="220"/>
      <c r="HI25" s="220"/>
      <c r="HJ25" s="220"/>
      <c r="HK25" s="220"/>
      <c r="HL25" s="220"/>
      <c r="HM25" s="220"/>
      <c r="HN25" s="220"/>
      <c r="HO25" s="220"/>
      <c r="HP25" s="220"/>
      <c r="HQ25" s="220"/>
      <c r="HR25" s="220"/>
      <c r="HS25" s="220"/>
      <c r="HT25" s="220"/>
      <c r="HU25" s="220"/>
      <c r="HV25" s="220"/>
      <c r="HW25" s="220"/>
      <c r="HX25" s="220"/>
      <c r="HY25" s="220"/>
      <c r="HZ25" s="220"/>
      <c r="IA25" s="220"/>
      <c r="IB25" s="220"/>
      <c r="IC25" s="220"/>
      <c r="ID25" s="220"/>
      <c r="IE25" s="220"/>
      <c r="IF25" s="220"/>
      <c r="IG25" s="220"/>
      <c r="IH25" s="220"/>
      <c r="II25" s="220"/>
      <c r="IJ25" s="220"/>
      <c r="IK25" s="220"/>
      <c r="IL25" s="220"/>
      <c r="IM25" s="220"/>
      <c r="IN25" s="220"/>
      <c r="IO25" s="220"/>
      <c r="IP25" s="220"/>
      <c r="IQ25" s="220"/>
      <c r="IR25" s="220"/>
      <c r="IS25" s="220"/>
      <c r="IT25" s="220"/>
      <c r="IU25" s="220"/>
      <c r="IV25" s="220"/>
    </row>
    <row r="26" spans="1:256" ht="12.75">
      <c r="A26" s="216"/>
      <c r="B26" s="214"/>
      <c r="C26" s="214"/>
      <c r="D26" s="214"/>
      <c r="E26" s="214"/>
      <c r="F26" s="214"/>
      <c r="G26" s="214"/>
      <c r="H26" s="217"/>
      <c r="I26" s="214"/>
      <c r="J26" s="219"/>
      <c r="K26" s="217"/>
      <c r="L26" s="218"/>
      <c r="M26" s="219"/>
      <c r="N26" s="217"/>
      <c r="O26" s="218"/>
      <c r="P26" s="219"/>
      <c r="Q26" s="217"/>
      <c r="R26" s="218"/>
      <c r="S26" s="219"/>
      <c r="T26" s="217"/>
      <c r="U26" s="218"/>
      <c r="V26" s="219"/>
      <c r="W26" s="217"/>
      <c r="X26" s="218"/>
      <c r="Y26" s="219"/>
      <c r="Z26" s="219"/>
      <c r="AA26" s="218"/>
      <c r="AB26" s="218"/>
      <c r="AC26" s="218"/>
      <c r="AD26" s="218"/>
      <c r="AE26" s="218"/>
      <c r="AF26" s="218"/>
      <c r="AG26" s="218"/>
      <c r="AH26" s="218"/>
      <c r="AI26" s="218"/>
      <c r="AJ26" s="218"/>
      <c r="AK26" s="218"/>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215"/>
      <c r="CN26" s="215"/>
      <c r="CO26" s="215"/>
      <c r="CP26" s="215"/>
      <c r="CQ26" s="215"/>
      <c r="CR26" s="215"/>
      <c r="CS26" s="215"/>
      <c r="CT26" s="215"/>
      <c r="CU26" s="215"/>
      <c r="CV26" s="215"/>
      <c r="CW26" s="215"/>
      <c r="CX26" s="215"/>
      <c r="CY26" s="215"/>
      <c r="CZ26" s="215"/>
      <c r="DA26" s="215"/>
      <c r="DB26" s="215"/>
      <c r="DC26" s="215"/>
      <c r="DD26" s="215"/>
      <c r="DE26" s="215"/>
      <c r="DF26" s="215"/>
      <c r="DG26" s="215"/>
      <c r="DH26" s="215"/>
      <c r="DI26" s="215"/>
      <c r="DJ26" s="215"/>
      <c r="DK26" s="215"/>
      <c r="DL26" s="215"/>
      <c r="DM26" s="215"/>
      <c r="DN26" s="215"/>
      <c r="DO26" s="215"/>
      <c r="DP26" s="215"/>
      <c r="DQ26" s="215"/>
      <c r="DR26" s="215"/>
      <c r="DS26" s="215"/>
      <c r="DT26" s="215"/>
      <c r="DU26" s="215"/>
      <c r="DV26" s="215"/>
      <c r="DW26" s="215"/>
      <c r="DX26" s="215"/>
      <c r="DY26" s="215"/>
      <c r="DZ26" s="215"/>
      <c r="EA26" s="215"/>
      <c r="EB26" s="215"/>
      <c r="EC26" s="215"/>
      <c r="ED26" s="215"/>
      <c r="EE26" s="215"/>
      <c r="EF26" s="215"/>
      <c r="EG26" s="215"/>
      <c r="EH26" s="215"/>
      <c r="EI26" s="215"/>
      <c r="EJ26" s="215"/>
      <c r="EK26" s="215"/>
      <c r="EL26" s="215"/>
      <c r="EM26" s="215"/>
      <c r="EN26" s="215"/>
      <c r="EO26" s="215"/>
      <c r="EP26" s="215"/>
      <c r="EQ26" s="215"/>
      <c r="ER26" s="215"/>
      <c r="ES26" s="215"/>
      <c r="ET26" s="215"/>
      <c r="EU26" s="215"/>
      <c r="EV26" s="215"/>
      <c r="EW26" s="215"/>
      <c r="EX26" s="215"/>
      <c r="EY26" s="215"/>
      <c r="EZ26" s="215"/>
      <c r="FA26" s="215"/>
      <c r="FB26" s="215"/>
      <c r="FC26" s="215"/>
      <c r="FD26" s="215"/>
      <c r="FE26" s="215"/>
      <c r="FF26" s="215"/>
      <c r="FG26" s="215"/>
      <c r="FH26" s="215"/>
      <c r="FI26" s="215"/>
      <c r="FJ26" s="215"/>
      <c r="FK26" s="215"/>
      <c r="FL26" s="215"/>
      <c r="FM26" s="215"/>
      <c r="FN26" s="215"/>
      <c r="FO26" s="215"/>
      <c r="FP26" s="215"/>
      <c r="FQ26" s="215"/>
      <c r="FR26" s="215"/>
      <c r="FS26" s="215"/>
      <c r="FT26" s="215"/>
      <c r="FU26" s="215"/>
      <c r="FV26" s="215"/>
      <c r="FW26" s="215"/>
      <c r="FX26" s="215"/>
      <c r="FY26" s="215"/>
      <c r="FZ26" s="215"/>
      <c r="GA26" s="215"/>
      <c r="GB26" s="215"/>
      <c r="GC26" s="215"/>
      <c r="GD26" s="215"/>
      <c r="GE26" s="215"/>
      <c r="GF26" s="215"/>
      <c r="GG26" s="215"/>
      <c r="GH26" s="220"/>
      <c r="GI26" s="220"/>
      <c r="GJ26" s="220"/>
      <c r="GK26" s="220"/>
      <c r="GL26" s="220"/>
      <c r="GM26" s="220"/>
      <c r="GN26" s="220"/>
      <c r="GO26" s="220"/>
      <c r="GP26" s="220"/>
      <c r="GQ26" s="220"/>
      <c r="GR26" s="220"/>
      <c r="GS26" s="220"/>
      <c r="GT26" s="220"/>
      <c r="GU26" s="220"/>
      <c r="GV26" s="220"/>
      <c r="GW26" s="220"/>
      <c r="GX26" s="220"/>
      <c r="GY26" s="220"/>
      <c r="GZ26" s="220"/>
      <c r="HA26" s="220"/>
      <c r="HB26" s="220"/>
      <c r="HC26" s="220"/>
      <c r="HD26" s="220"/>
      <c r="HE26" s="220"/>
      <c r="HF26" s="220"/>
      <c r="HG26" s="220"/>
      <c r="HH26" s="220"/>
      <c r="HI26" s="220"/>
      <c r="HJ26" s="220"/>
      <c r="HK26" s="220"/>
      <c r="HL26" s="220"/>
      <c r="HM26" s="220"/>
      <c r="HN26" s="220"/>
      <c r="HO26" s="220"/>
      <c r="HP26" s="220"/>
      <c r="HQ26" s="220"/>
      <c r="HR26" s="220"/>
      <c r="HS26" s="220"/>
      <c r="HT26" s="220"/>
      <c r="HU26" s="220"/>
      <c r="HV26" s="220"/>
      <c r="HW26" s="220"/>
      <c r="HX26" s="220"/>
      <c r="HY26" s="220"/>
      <c r="HZ26" s="220"/>
      <c r="IA26" s="220"/>
      <c r="IB26" s="220"/>
      <c r="IC26" s="220"/>
      <c r="ID26" s="220"/>
      <c r="IE26" s="220"/>
      <c r="IF26" s="220"/>
      <c r="IG26" s="220"/>
      <c r="IH26" s="220"/>
      <c r="II26" s="220"/>
      <c r="IJ26" s="220"/>
      <c r="IK26" s="220"/>
      <c r="IL26" s="220"/>
      <c r="IM26" s="220"/>
      <c r="IN26" s="220"/>
      <c r="IO26" s="220"/>
      <c r="IP26" s="220"/>
      <c r="IQ26" s="220"/>
      <c r="IR26" s="220"/>
      <c r="IS26" s="220"/>
      <c r="IT26" s="220"/>
      <c r="IU26" s="220"/>
      <c r="IV26" s="220"/>
    </row>
    <row r="27" spans="1:256" ht="12.75">
      <c r="A27" s="216"/>
      <c r="B27" s="214"/>
      <c r="C27" s="214"/>
      <c r="D27" s="214"/>
      <c r="E27" s="214"/>
      <c r="F27" s="214"/>
      <c r="G27" s="214"/>
      <c r="H27" s="217"/>
      <c r="I27" s="218"/>
      <c r="J27" s="219"/>
      <c r="K27" s="217"/>
      <c r="L27" s="218"/>
      <c r="M27" s="219"/>
      <c r="N27" s="217"/>
      <c r="O27" s="218"/>
      <c r="P27" s="219"/>
      <c r="Q27" s="217"/>
      <c r="R27" s="218"/>
      <c r="S27" s="219"/>
      <c r="T27" s="217"/>
      <c r="U27" s="218"/>
      <c r="V27" s="219"/>
      <c r="W27" s="217"/>
      <c r="X27" s="218"/>
      <c r="Y27" s="219"/>
      <c r="Z27" s="219"/>
      <c r="AA27" s="218"/>
      <c r="AB27" s="218"/>
      <c r="AC27" s="218"/>
      <c r="AD27" s="218"/>
      <c r="AE27" s="218"/>
      <c r="AF27" s="218"/>
      <c r="AG27" s="218"/>
      <c r="AH27" s="218"/>
      <c r="AI27" s="218"/>
      <c r="AJ27" s="218"/>
      <c r="AK27" s="218"/>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215"/>
      <c r="CD27" s="215"/>
      <c r="CE27" s="215"/>
      <c r="CF27" s="215"/>
      <c r="CG27" s="215"/>
      <c r="CH27" s="215"/>
      <c r="CI27" s="215"/>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c r="DK27" s="215"/>
      <c r="DL27" s="215"/>
      <c r="DM27" s="215"/>
      <c r="DN27" s="215"/>
      <c r="DO27" s="215"/>
      <c r="DP27" s="215"/>
      <c r="DQ27" s="215"/>
      <c r="DR27" s="215"/>
      <c r="DS27" s="215"/>
      <c r="DT27" s="215"/>
      <c r="DU27" s="215"/>
      <c r="DV27" s="215"/>
      <c r="DW27" s="215"/>
      <c r="DX27" s="215"/>
      <c r="DY27" s="215"/>
      <c r="DZ27" s="215"/>
      <c r="EA27" s="215"/>
      <c r="EB27" s="215"/>
      <c r="EC27" s="215"/>
      <c r="ED27" s="215"/>
      <c r="EE27" s="215"/>
      <c r="EF27" s="215"/>
      <c r="EG27" s="215"/>
      <c r="EH27" s="215"/>
      <c r="EI27" s="215"/>
      <c r="EJ27" s="215"/>
      <c r="EK27" s="215"/>
      <c r="EL27" s="215"/>
      <c r="EM27" s="215"/>
      <c r="EN27" s="215"/>
      <c r="EO27" s="215"/>
      <c r="EP27" s="215"/>
      <c r="EQ27" s="215"/>
      <c r="ER27" s="215"/>
      <c r="ES27" s="215"/>
      <c r="ET27" s="215"/>
      <c r="EU27" s="215"/>
      <c r="EV27" s="215"/>
      <c r="EW27" s="215"/>
      <c r="EX27" s="215"/>
      <c r="EY27" s="215"/>
      <c r="EZ27" s="215"/>
      <c r="FA27" s="215"/>
      <c r="FB27" s="215"/>
      <c r="FC27" s="215"/>
      <c r="FD27" s="215"/>
      <c r="FE27" s="215"/>
      <c r="FF27" s="215"/>
      <c r="FG27" s="215"/>
      <c r="FH27" s="215"/>
      <c r="FI27" s="215"/>
      <c r="FJ27" s="215"/>
      <c r="FK27" s="215"/>
      <c r="FL27" s="215"/>
      <c r="FM27" s="215"/>
      <c r="FN27" s="215"/>
      <c r="FO27" s="215"/>
      <c r="FP27" s="215"/>
      <c r="FQ27" s="215"/>
      <c r="FR27" s="215"/>
      <c r="FS27" s="215"/>
      <c r="FT27" s="215"/>
      <c r="FU27" s="215"/>
      <c r="FV27" s="215"/>
      <c r="FW27" s="215"/>
      <c r="FX27" s="215"/>
      <c r="FY27" s="215"/>
      <c r="FZ27" s="215"/>
      <c r="GA27" s="215"/>
      <c r="GB27" s="215"/>
      <c r="GC27" s="215"/>
      <c r="GD27" s="215"/>
      <c r="GE27" s="215"/>
      <c r="GF27" s="215"/>
      <c r="GG27" s="215"/>
      <c r="GH27" s="220"/>
      <c r="GI27" s="220"/>
      <c r="GJ27" s="220"/>
      <c r="GK27" s="220"/>
      <c r="GL27" s="220"/>
      <c r="GM27" s="220"/>
      <c r="GN27" s="220"/>
      <c r="GO27" s="220"/>
      <c r="GP27" s="220"/>
      <c r="GQ27" s="220"/>
      <c r="GR27" s="220"/>
      <c r="GS27" s="220"/>
      <c r="GT27" s="220"/>
      <c r="GU27" s="220"/>
      <c r="GV27" s="220"/>
      <c r="GW27" s="220"/>
      <c r="GX27" s="220"/>
      <c r="GY27" s="220"/>
      <c r="GZ27" s="220"/>
      <c r="HA27" s="220"/>
      <c r="HB27" s="220"/>
      <c r="HC27" s="220"/>
      <c r="HD27" s="220"/>
      <c r="HE27" s="220"/>
      <c r="HF27" s="220"/>
      <c r="HG27" s="220"/>
      <c r="HH27" s="220"/>
      <c r="HI27" s="220"/>
      <c r="HJ27" s="220"/>
      <c r="HK27" s="220"/>
      <c r="HL27" s="220"/>
      <c r="HM27" s="220"/>
      <c r="HN27" s="220"/>
      <c r="HO27" s="220"/>
      <c r="HP27" s="220"/>
      <c r="HQ27" s="220"/>
      <c r="HR27" s="220"/>
      <c r="HS27" s="220"/>
      <c r="HT27" s="220"/>
      <c r="HU27" s="220"/>
      <c r="HV27" s="220"/>
      <c r="HW27" s="220"/>
      <c r="HX27" s="220"/>
      <c r="HY27" s="220"/>
      <c r="HZ27" s="220"/>
      <c r="IA27" s="220"/>
      <c r="IB27" s="220"/>
      <c r="IC27" s="220"/>
      <c r="ID27" s="220"/>
      <c r="IE27" s="220"/>
      <c r="IF27" s="220"/>
      <c r="IG27" s="220"/>
      <c r="IH27" s="220"/>
      <c r="II27" s="220"/>
      <c r="IJ27" s="220"/>
      <c r="IK27" s="220"/>
      <c r="IL27" s="220"/>
      <c r="IM27" s="220"/>
      <c r="IN27" s="220"/>
      <c r="IO27" s="220"/>
      <c r="IP27" s="220"/>
      <c r="IQ27" s="220"/>
      <c r="IR27" s="220"/>
      <c r="IS27" s="220"/>
      <c r="IT27" s="220"/>
      <c r="IU27" s="220"/>
      <c r="IV27" s="220"/>
    </row>
    <row r="28" spans="1:256" ht="12.75">
      <c r="A28" s="216"/>
      <c r="B28" s="214"/>
      <c r="C28" s="214"/>
      <c r="D28" s="214"/>
      <c r="E28" s="214"/>
      <c r="F28" s="214"/>
      <c r="G28" s="214"/>
      <c r="H28" s="217"/>
      <c r="I28" s="218"/>
      <c r="J28" s="219"/>
      <c r="K28" s="217"/>
      <c r="L28" s="218"/>
      <c r="M28" s="219"/>
      <c r="N28" s="217"/>
      <c r="O28" s="218"/>
      <c r="P28" s="219"/>
      <c r="Q28" s="217"/>
      <c r="R28" s="218"/>
      <c r="S28" s="219"/>
      <c r="T28" s="217"/>
      <c r="U28" s="218"/>
      <c r="V28" s="219"/>
      <c r="W28" s="217"/>
      <c r="X28" s="218"/>
      <c r="Y28" s="219"/>
      <c r="Z28" s="219"/>
      <c r="AA28" s="218"/>
      <c r="AB28" s="218"/>
      <c r="AC28" s="218"/>
      <c r="AD28" s="218"/>
      <c r="AE28" s="218"/>
      <c r="AF28" s="218"/>
      <c r="AG28" s="218"/>
      <c r="AH28" s="218"/>
      <c r="AI28" s="218"/>
      <c r="AJ28" s="218"/>
      <c r="AK28" s="218"/>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215"/>
      <c r="BU28" s="215"/>
      <c r="BV28" s="215"/>
      <c r="BW28" s="215"/>
      <c r="BX28" s="215"/>
      <c r="BY28" s="215"/>
      <c r="BZ28" s="215"/>
      <c r="CA28" s="215"/>
      <c r="CB28" s="215"/>
      <c r="CC28" s="215"/>
      <c r="CD28" s="215"/>
      <c r="CE28" s="215"/>
      <c r="CF28" s="215"/>
      <c r="CG28" s="215"/>
      <c r="CH28" s="215"/>
      <c r="CI28" s="215"/>
      <c r="CJ28" s="215"/>
      <c r="CK28" s="215"/>
      <c r="CL28" s="215"/>
      <c r="CM28" s="215"/>
      <c r="CN28" s="215"/>
      <c r="CO28" s="215"/>
      <c r="CP28" s="215"/>
      <c r="CQ28" s="215"/>
      <c r="CR28" s="215"/>
      <c r="CS28" s="215"/>
      <c r="CT28" s="215"/>
      <c r="CU28" s="215"/>
      <c r="CV28" s="215"/>
      <c r="CW28" s="215"/>
      <c r="CX28" s="215"/>
      <c r="CY28" s="215"/>
      <c r="CZ28" s="215"/>
      <c r="DA28" s="215"/>
      <c r="DB28" s="215"/>
      <c r="DC28" s="215"/>
      <c r="DD28" s="215"/>
      <c r="DE28" s="215"/>
      <c r="DF28" s="215"/>
      <c r="DG28" s="215"/>
      <c r="DH28" s="215"/>
      <c r="DI28" s="215"/>
      <c r="DJ28" s="215"/>
      <c r="DK28" s="215"/>
      <c r="DL28" s="215"/>
      <c r="DM28" s="215"/>
      <c r="DN28" s="215"/>
      <c r="DO28" s="215"/>
      <c r="DP28" s="215"/>
      <c r="DQ28" s="215"/>
      <c r="DR28" s="215"/>
      <c r="DS28" s="215"/>
      <c r="DT28" s="215"/>
      <c r="DU28" s="215"/>
      <c r="DV28" s="215"/>
      <c r="DW28" s="215"/>
      <c r="DX28" s="215"/>
      <c r="DY28" s="215"/>
      <c r="DZ28" s="215"/>
      <c r="EA28" s="215"/>
      <c r="EB28" s="215"/>
      <c r="EC28" s="215"/>
      <c r="ED28" s="215"/>
      <c r="EE28" s="215"/>
      <c r="EF28" s="215"/>
      <c r="EG28" s="215"/>
      <c r="EH28" s="215"/>
      <c r="EI28" s="215"/>
      <c r="EJ28" s="215"/>
      <c r="EK28" s="215"/>
      <c r="EL28" s="215"/>
      <c r="EM28" s="215"/>
      <c r="EN28" s="215"/>
      <c r="EO28" s="215"/>
      <c r="EP28" s="215"/>
      <c r="EQ28" s="215"/>
      <c r="ER28" s="215"/>
      <c r="ES28" s="215"/>
      <c r="ET28" s="215"/>
      <c r="EU28" s="215"/>
      <c r="EV28" s="215"/>
      <c r="EW28" s="215"/>
      <c r="EX28" s="215"/>
      <c r="EY28" s="215"/>
      <c r="EZ28" s="215"/>
      <c r="FA28" s="215"/>
      <c r="FB28" s="215"/>
      <c r="FC28" s="215"/>
      <c r="FD28" s="215"/>
      <c r="FE28" s="215"/>
      <c r="FF28" s="215"/>
      <c r="FG28" s="215"/>
      <c r="FH28" s="215"/>
      <c r="FI28" s="215"/>
      <c r="FJ28" s="215"/>
      <c r="FK28" s="215"/>
      <c r="FL28" s="215"/>
      <c r="FM28" s="215"/>
      <c r="FN28" s="215"/>
      <c r="FO28" s="215"/>
      <c r="FP28" s="215"/>
      <c r="FQ28" s="215"/>
      <c r="FR28" s="215"/>
      <c r="FS28" s="215"/>
      <c r="FT28" s="215"/>
      <c r="FU28" s="215"/>
      <c r="FV28" s="215"/>
      <c r="FW28" s="215"/>
      <c r="FX28" s="215"/>
      <c r="FY28" s="215"/>
      <c r="FZ28" s="215"/>
      <c r="GA28" s="215"/>
      <c r="GB28" s="215"/>
      <c r="GC28" s="215"/>
      <c r="GD28" s="215"/>
      <c r="GE28" s="215"/>
      <c r="GF28" s="215"/>
      <c r="GG28" s="215"/>
      <c r="GH28" s="220"/>
      <c r="GI28" s="220"/>
      <c r="GJ28" s="220"/>
      <c r="GK28" s="220"/>
      <c r="GL28" s="220"/>
      <c r="GM28" s="220"/>
      <c r="GN28" s="220"/>
      <c r="GO28" s="220"/>
      <c r="GP28" s="220"/>
      <c r="GQ28" s="220"/>
      <c r="GR28" s="220"/>
      <c r="GS28" s="220"/>
      <c r="GT28" s="220"/>
      <c r="GU28" s="220"/>
      <c r="GV28" s="220"/>
      <c r="GW28" s="220"/>
      <c r="GX28" s="220"/>
      <c r="GY28" s="220"/>
      <c r="GZ28" s="220"/>
      <c r="HA28" s="220"/>
      <c r="HB28" s="220"/>
      <c r="HC28" s="220"/>
      <c r="HD28" s="220"/>
      <c r="HE28" s="220"/>
      <c r="HF28" s="220"/>
      <c r="HG28" s="220"/>
      <c r="HH28" s="220"/>
      <c r="HI28" s="220"/>
      <c r="HJ28" s="220"/>
      <c r="HK28" s="220"/>
      <c r="HL28" s="220"/>
      <c r="HM28" s="220"/>
      <c r="HN28" s="220"/>
      <c r="HO28" s="220"/>
      <c r="HP28" s="220"/>
      <c r="HQ28" s="220"/>
      <c r="HR28" s="220"/>
      <c r="HS28" s="220"/>
      <c r="HT28" s="220"/>
      <c r="HU28" s="220"/>
      <c r="HV28" s="220"/>
      <c r="HW28" s="220"/>
      <c r="HX28" s="220"/>
      <c r="HY28" s="220"/>
      <c r="HZ28" s="220"/>
      <c r="IA28" s="220"/>
      <c r="IB28" s="220"/>
      <c r="IC28" s="220"/>
      <c r="ID28" s="220"/>
      <c r="IE28" s="220"/>
      <c r="IF28" s="220"/>
      <c r="IG28" s="220"/>
      <c r="IH28" s="220"/>
      <c r="II28" s="220"/>
      <c r="IJ28" s="220"/>
      <c r="IK28" s="220"/>
      <c r="IL28" s="220"/>
      <c r="IM28" s="220"/>
      <c r="IN28" s="220"/>
      <c r="IO28" s="220"/>
      <c r="IP28" s="220"/>
      <c r="IQ28" s="220"/>
      <c r="IR28" s="220"/>
      <c r="IS28" s="220"/>
      <c r="IT28" s="220"/>
      <c r="IU28" s="220"/>
      <c r="IV28" s="220"/>
    </row>
    <row r="29" spans="1:256" ht="12.75">
      <c r="A29" s="221" t="s">
        <v>203</v>
      </c>
      <c r="B29" s="221"/>
      <c r="C29" s="222"/>
      <c r="D29" s="222"/>
      <c r="E29" s="222"/>
      <c r="F29" s="222"/>
      <c r="G29" s="222"/>
      <c r="H29" s="222"/>
      <c r="I29" s="222"/>
      <c r="J29" s="222"/>
      <c r="K29" s="222"/>
      <c r="L29" s="222"/>
      <c r="M29" s="219"/>
      <c r="N29" s="217"/>
      <c r="O29" s="218"/>
      <c r="P29" s="219"/>
      <c r="Q29" s="217"/>
      <c r="R29" s="218"/>
      <c r="S29" s="219"/>
      <c r="T29" s="217"/>
      <c r="U29" s="218"/>
      <c r="V29" s="219"/>
      <c r="W29" s="217"/>
      <c r="X29" s="218"/>
      <c r="Y29" s="219"/>
      <c r="Z29" s="217"/>
      <c r="AA29" s="218"/>
      <c r="AB29" s="218"/>
      <c r="AC29" s="218"/>
      <c r="AD29" s="218"/>
      <c r="AE29" s="218"/>
      <c r="AF29" s="218"/>
      <c r="AG29" s="218"/>
      <c r="AH29" s="218"/>
      <c r="AI29" s="218"/>
      <c r="AJ29" s="218"/>
      <c r="AK29" s="218"/>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5"/>
      <c r="BT29" s="215"/>
      <c r="BU29" s="215"/>
      <c r="BV29" s="215"/>
      <c r="BW29" s="215"/>
      <c r="BX29" s="215"/>
      <c r="BY29" s="215"/>
      <c r="BZ29" s="215"/>
      <c r="CA29" s="215"/>
      <c r="CB29" s="215"/>
      <c r="CC29" s="215"/>
      <c r="CD29" s="215"/>
      <c r="CE29" s="215"/>
      <c r="CF29" s="215"/>
      <c r="CG29" s="215"/>
      <c r="CH29" s="215"/>
      <c r="CI29" s="215"/>
      <c r="CJ29" s="215"/>
      <c r="CK29" s="215"/>
      <c r="CL29" s="215"/>
      <c r="CM29" s="215"/>
      <c r="CN29" s="215"/>
      <c r="CO29" s="215"/>
      <c r="CP29" s="215"/>
      <c r="CQ29" s="215"/>
      <c r="CR29" s="215"/>
      <c r="CS29" s="215"/>
      <c r="CT29" s="215"/>
      <c r="CU29" s="215"/>
      <c r="CV29" s="215"/>
      <c r="CW29" s="215"/>
      <c r="CX29" s="215"/>
      <c r="CY29" s="215"/>
      <c r="CZ29" s="215"/>
      <c r="DA29" s="215"/>
      <c r="DB29" s="215"/>
      <c r="DC29" s="215"/>
      <c r="DD29" s="215"/>
      <c r="DE29" s="215"/>
      <c r="DF29" s="215"/>
      <c r="DG29" s="215"/>
      <c r="DH29" s="215"/>
      <c r="DI29" s="215"/>
      <c r="DJ29" s="215"/>
      <c r="DK29" s="215"/>
      <c r="DL29" s="215"/>
      <c r="DM29" s="215"/>
      <c r="DN29" s="215"/>
      <c r="DO29" s="215"/>
      <c r="DP29" s="215"/>
      <c r="DQ29" s="215"/>
      <c r="DR29" s="215"/>
      <c r="DS29" s="215"/>
      <c r="DT29" s="215"/>
      <c r="DU29" s="215"/>
      <c r="DV29" s="215"/>
      <c r="DW29" s="215"/>
      <c r="DX29" s="215"/>
      <c r="DY29" s="215"/>
      <c r="DZ29" s="215"/>
      <c r="EA29" s="215"/>
      <c r="EB29" s="215"/>
      <c r="EC29" s="215"/>
      <c r="ED29" s="215"/>
      <c r="EE29" s="215"/>
      <c r="EF29" s="215"/>
      <c r="EG29" s="215"/>
      <c r="EH29" s="215"/>
      <c r="EI29" s="215"/>
      <c r="EJ29" s="215"/>
      <c r="EK29" s="215"/>
      <c r="EL29" s="215"/>
      <c r="EM29" s="215"/>
      <c r="EN29" s="215"/>
      <c r="EO29" s="215"/>
      <c r="EP29" s="215"/>
      <c r="EQ29" s="215"/>
      <c r="ER29" s="215"/>
      <c r="ES29" s="215"/>
      <c r="ET29" s="215"/>
      <c r="EU29" s="215"/>
      <c r="EV29" s="215"/>
      <c r="EW29" s="215"/>
      <c r="EX29" s="215"/>
      <c r="EY29" s="215"/>
      <c r="EZ29" s="215"/>
      <c r="FA29" s="215"/>
      <c r="FB29" s="215"/>
      <c r="FC29" s="215"/>
      <c r="FD29" s="215"/>
      <c r="FE29" s="215"/>
      <c r="FF29" s="215"/>
      <c r="FG29" s="215"/>
      <c r="FH29" s="215"/>
      <c r="FI29" s="215"/>
      <c r="FJ29" s="215"/>
      <c r="FK29" s="215"/>
      <c r="FL29" s="215"/>
      <c r="FM29" s="215"/>
      <c r="FN29" s="215"/>
      <c r="FO29" s="215"/>
      <c r="FP29" s="215"/>
      <c r="FQ29" s="215"/>
      <c r="FR29" s="215"/>
      <c r="FS29" s="215"/>
      <c r="FT29" s="215"/>
      <c r="FU29" s="215"/>
      <c r="FV29" s="215"/>
      <c r="FW29" s="215"/>
      <c r="FX29" s="215"/>
      <c r="FY29" s="215"/>
      <c r="FZ29" s="215"/>
      <c r="GA29" s="215"/>
      <c r="GB29" s="215"/>
      <c r="GC29" s="215"/>
      <c r="GD29" s="215"/>
      <c r="GE29" s="215"/>
      <c r="GF29" s="215"/>
      <c r="GG29" s="215"/>
      <c r="GH29" s="220"/>
      <c r="GI29" s="220"/>
      <c r="GJ29" s="220"/>
      <c r="GK29" s="220"/>
      <c r="GL29" s="220"/>
      <c r="GM29" s="220"/>
      <c r="GN29" s="220"/>
      <c r="GO29" s="220"/>
      <c r="GP29" s="220"/>
      <c r="GQ29" s="220"/>
      <c r="GR29" s="220"/>
      <c r="GS29" s="220"/>
      <c r="GT29" s="220"/>
      <c r="GU29" s="220"/>
      <c r="GV29" s="220"/>
      <c r="GW29" s="220"/>
      <c r="GX29" s="220"/>
      <c r="GY29" s="220"/>
      <c r="GZ29" s="220"/>
      <c r="HA29" s="220"/>
      <c r="HB29" s="220"/>
      <c r="HC29" s="220"/>
      <c r="HD29" s="220"/>
      <c r="HE29" s="220"/>
      <c r="HF29" s="220"/>
      <c r="HG29" s="220"/>
      <c r="HH29" s="220"/>
      <c r="HI29" s="220"/>
      <c r="HJ29" s="220"/>
      <c r="HK29" s="220"/>
      <c r="HL29" s="220"/>
      <c r="HM29" s="220"/>
      <c r="HN29" s="220"/>
      <c r="HO29" s="220"/>
      <c r="HP29" s="220"/>
      <c r="HQ29" s="220"/>
      <c r="HR29" s="220"/>
      <c r="HS29" s="220"/>
      <c r="HT29" s="220"/>
      <c r="HU29" s="220"/>
      <c r="HV29" s="220"/>
      <c r="HW29" s="220"/>
      <c r="HX29" s="220"/>
      <c r="HY29" s="220"/>
      <c r="HZ29" s="220"/>
      <c r="IA29" s="220"/>
      <c r="IB29" s="220"/>
      <c r="IC29" s="220"/>
      <c r="ID29" s="220"/>
      <c r="IE29" s="220"/>
      <c r="IF29" s="220"/>
      <c r="IG29" s="220"/>
      <c r="IH29" s="220"/>
      <c r="II29" s="220"/>
      <c r="IJ29" s="220"/>
      <c r="IK29" s="220"/>
      <c r="IL29" s="220"/>
      <c r="IM29" s="220"/>
      <c r="IN29" s="220"/>
      <c r="IO29" s="220"/>
      <c r="IP29" s="220"/>
      <c r="IQ29" s="220"/>
      <c r="IR29" s="220"/>
      <c r="IS29" s="220"/>
      <c r="IT29" s="220"/>
      <c r="IU29" s="220"/>
      <c r="IV29" s="220"/>
    </row>
  </sheetData>
  <sheetProtection/>
  <protectedRanges>
    <protectedRange sqref="L5:L22" name="Diapazons4"/>
    <protectedRange sqref="P5:AK21" name="Diapazons2"/>
    <protectedRange sqref="A3 B21:D21 A23 K21:K23 K5:L20 L21:L22 G5:G21 A5:B20 D5:D20" name="Diapazons1"/>
    <protectedRange sqref="Q3 J5:J22" name="Diapazons3"/>
    <protectedRange sqref="C20" name="Diapazons1_1"/>
    <protectedRange sqref="C12" name="Diapazons1_3"/>
    <protectedRange sqref="C16" name="Diapazons1_4"/>
    <protectedRange sqref="C13:C15" name="Diapazons1_5"/>
    <protectedRange sqref="C5:C9" name="Diapazons1_7"/>
    <protectedRange sqref="C10:C11" name="Diapazons1_9"/>
    <protectedRange sqref="C17:C19" name="Diapazons1_10"/>
    <protectedRange sqref="N25:N29" name="Diapazons4_1_1"/>
    <protectedRange sqref="R25:Z29" name="Diapazons2_1_1"/>
    <protectedRange sqref="I25:I29 M25:N29 A25:F29" name="Diapazons1_9_2_1_1_1_1"/>
    <protectedRange sqref="L25:L29" name="Diapazons3_1_1"/>
    <protectedRange sqref="A1" name="Diapazons1_6_1"/>
  </protectedRanges>
  <mergeCells count="21">
    <mergeCell ref="M3:P3"/>
    <mergeCell ref="Z4:AA4"/>
    <mergeCell ref="AO3:AY3"/>
    <mergeCell ref="AD4:AE4"/>
    <mergeCell ref="AF4:AG4"/>
    <mergeCell ref="A1:AG2"/>
    <mergeCell ref="AO1:AP1"/>
    <mergeCell ref="AR1:AT1"/>
    <mergeCell ref="AV1:AW1"/>
    <mergeCell ref="A3:B3"/>
    <mergeCell ref="D3:G3"/>
    <mergeCell ref="AB4:AC4"/>
    <mergeCell ref="Q3:AK3"/>
    <mergeCell ref="AH4:AI4"/>
    <mergeCell ref="AJ4:AK4"/>
    <mergeCell ref="BA3:BO3"/>
    <mergeCell ref="P4:Q4"/>
    <mergeCell ref="R4:S4"/>
    <mergeCell ref="T4:U4"/>
    <mergeCell ref="V4:W4"/>
    <mergeCell ref="X4:Y4"/>
  </mergeCells>
  <conditionalFormatting sqref="E5:E20">
    <cfRule type="expression" priority="84" dxfId="0" stopIfTrue="1">
      <formula>A5=0</formula>
    </cfRule>
  </conditionalFormatting>
  <conditionalFormatting sqref="F5:F22">
    <cfRule type="expression" priority="88" dxfId="0" stopIfTrue="1">
      <formula>A5=0</formula>
    </cfRule>
  </conditionalFormatting>
  <conditionalFormatting sqref="H5:H20">
    <cfRule type="expression" priority="89" dxfId="0" stopIfTrue="1">
      <formula>A5=0</formula>
    </cfRule>
  </conditionalFormatting>
  <conditionalFormatting sqref="P5:P20">
    <cfRule type="expression" priority="90" dxfId="0" stopIfTrue="1">
      <formula>A5=0</formula>
    </cfRule>
    <cfRule type="expression" priority="91" dxfId="29" stopIfTrue="1">
      <formula>P5=99</formula>
    </cfRule>
  </conditionalFormatting>
  <conditionalFormatting sqref="M5:M20">
    <cfRule type="expression" priority="92" dxfId="0" stopIfTrue="1">
      <formula>A5=0</formula>
    </cfRule>
  </conditionalFormatting>
  <conditionalFormatting sqref="N5:N20">
    <cfRule type="expression" priority="93" dxfId="0" stopIfTrue="1">
      <formula>A5=0</formula>
    </cfRule>
  </conditionalFormatting>
  <conditionalFormatting sqref="O5:O20">
    <cfRule type="expression" priority="94" dxfId="0" stopIfTrue="1">
      <formula>A5=0</formula>
    </cfRule>
  </conditionalFormatting>
  <conditionalFormatting sqref="Q5:Q20">
    <cfRule type="expression" priority="95" dxfId="0" stopIfTrue="1">
      <formula>A5=0</formula>
    </cfRule>
  </conditionalFormatting>
  <conditionalFormatting sqref="S5:S20">
    <cfRule type="expression" priority="96" dxfId="0" stopIfTrue="1">
      <formula>A5=0</formula>
    </cfRule>
  </conditionalFormatting>
  <conditionalFormatting sqref="U5:U20">
    <cfRule type="expression" priority="97" dxfId="0" stopIfTrue="1">
      <formula>A5=0</formula>
    </cfRule>
  </conditionalFormatting>
  <conditionalFormatting sqref="W5:W20">
    <cfRule type="expression" priority="98" dxfId="0" stopIfTrue="1">
      <formula>A5=0</formula>
    </cfRule>
  </conditionalFormatting>
  <conditionalFormatting sqref="Y5:Y20">
    <cfRule type="expression" priority="99" dxfId="0" stopIfTrue="1">
      <formula>A5=0</formula>
    </cfRule>
  </conditionalFormatting>
  <conditionalFormatting sqref="AA5:AA20">
    <cfRule type="expression" priority="100" dxfId="0" stopIfTrue="1">
      <formula>A5=0</formula>
    </cfRule>
  </conditionalFormatting>
  <conditionalFormatting sqref="B5:B20">
    <cfRule type="expression" priority="101" dxfId="21" stopIfTrue="1">
      <formula>J5=1</formula>
    </cfRule>
    <cfRule type="expression" priority="102" dxfId="20" stopIfTrue="1">
      <formula>J5=2</formula>
    </cfRule>
    <cfRule type="expression" priority="103" dxfId="19" stopIfTrue="1">
      <formula>J5=3</formula>
    </cfRule>
  </conditionalFormatting>
  <conditionalFormatting sqref="AC5:AC20">
    <cfRule type="expression" priority="108" dxfId="0" stopIfTrue="1">
      <formula>A5=0</formula>
    </cfRule>
  </conditionalFormatting>
  <conditionalFormatting sqref="AE5:AE20">
    <cfRule type="expression" priority="109" dxfId="0" stopIfTrue="1">
      <formula>A5=0</formula>
    </cfRule>
  </conditionalFormatting>
  <conditionalFormatting sqref="AG5:AG20">
    <cfRule type="expression" priority="110" dxfId="0" stopIfTrue="1">
      <formula>A5=0</formula>
    </cfRule>
  </conditionalFormatting>
  <conditionalFormatting sqref="AI5:AI20">
    <cfRule type="expression" priority="111" dxfId="0" stopIfTrue="1">
      <formula>A5=0</formula>
    </cfRule>
  </conditionalFormatting>
  <conditionalFormatting sqref="AK5:AK20">
    <cfRule type="expression" priority="112" dxfId="0" stopIfTrue="1">
      <formula>A5=0</formula>
    </cfRule>
  </conditionalFormatting>
  <conditionalFormatting sqref="I5:I20">
    <cfRule type="expression" priority="113" dxfId="0" stopIfTrue="1">
      <formula>A5=0</formula>
    </cfRule>
    <cfRule type="expression" priority="114" dxfId="13" stopIfTrue="1">
      <formula>I5&gt;150</formula>
    </cfRule>
    <cfRule type="expression" priority="115" dxfId="291" stopIfTrue="1">
      <formula>I5&lt;-150</formula>
    </cfRule>
  </conditionalFormatting>
  <conditionalFormatting sqref="R5:R20">
    <cfRule type="expression" priority="116" dxfId="0" stopIfTrue="1">
      <formula>A5=0</formula>
    </cfRule>
    <cfRule type="expression" priority="117" dxfId="13" stopIfTrue="1">
      <formula>R5=99</formula>
    </cfRule>
  </conditionalFormatting>
  <conditionalFormatting sqref="T5:T20">
    <cfRule type="expression" priority="118" dxfId="16" stopIfTrue="1">
      <formula>A5=0</formula>
    </cfRule>
    <cfRule type="expression" priority="119" dxfId="13" stopIfTrue="1">
      <formula>T5=99</formula>
    </cfRule>
  </conditionalFormatting>
  <conditionalFormatting sqref="V5:V20">
    <cfRule type="expression" priority="120" dxfId="0" stopIfTrue="1">
      <formula>A5=0</formula>
    </cfRule>
    <cfRule type="expression" priority="121" dxfId="13" stopIfTrue="1">
      <formula>V5=99</formula>
    </cfRule>
  </conditionalFormatting>
  <conditionalFormatting sqref="X5:X20">
    <cfRule type="expression" priority="122" dxfId="12" stopIfTrue="1">
      <formula>A5=0</formula>
    </cfRule>
    <cfRule type="expression" priority="123" dxfId="11" stopIfTrue="1">
      <formula>X5=99</formula>
    </cfRule>
  </conditionalFormatting>
  <conditionalFormatting sqref="Z5:Z20">
    <cfRule type="expression" priority="124" dxfId="0" stopIfTrue="1">
      <formula>A5=0</formula>
    </cfRule>
    <cfRule type="expression" priority="125" dxfId="11" stopIfTrue="1">
      <formula>Z5=99</formula>
    </cfRule>
  </conditionalFormatting>
  <conditionalFormatting sqref="AB5:AB20">
    <cfRule type="expression" priority="126" dxfId="0" stopIfTrue="1">
      <formula>A5=0</formula>
    </cfRule>
    <cfRule type="expression" priority="127" dxfId="11" stopIfTrue="1">
      <formula>AB5=99</formula>
    </cfRule>
  </conditionalFormatting>
  <conditionalFormatting sqref="AD5:AD20">
    <cfRule type="expression" priority="128" dxfId="0" stopIfTrue="1">
      <formula>A5=0</formula>
    </cfRule>
    <cfRule type="expression" priority="129" dxfId="11" stopIfTrue="1">
      <formula>AD5=99</formula>
    </cfRule>
  </conditionalFormatting>
  <conditionalFormatting sqref="AF5:AF20">
    <cfRule type="expression" priority="130" dxfId="0" stopIfTrue="1">
      <formula>A5=0</formula>
    </cfRule>
    <cfRule type="expression" priority="131" dxfId="11" stopIfTrue="1">
      <formula>AF5=99</formula>
    </cfRule>
  </conditionalFormatting>
  <conditionalFormatting sqref="AH5:AH20">
    <cfRule type="expression" priority="132" dxfId="0" stopIfTrue="1">
      <formula>A5=0</formula>
    </cfRule>
    <cfRule type="expression" priority="133" dxfId="11" stopIfTrue="1">
      <formula>AH5=99</formula>
    </cfRule>
  </conditionalFormatting>
  <conditionalFormatting sqref="AJ5:AJ20">
    <cfRule type="expression" priority="134" dxfId="0" stopIfTrue="1">
      <formula>A5=0</formula>
    </cfRule>
    <cfRule type="expression" priority="135" dxfId="11" stopIfTrue="1">
      <formula>AJ5=99</formula>
    </cfRule>
  </conditionalFormatting>
  <conditionalFormatting sqref="AO5:AO20">
    <cfRule type="expression" priority="136" dxfId="12" stopIfTrue="1">
      <formula>A5=0</formula>
    </cfRule>
  </conditionalFormatting>
  <conditionalFormatting sqref="AP5:AP20">
    <cfRule type="expression" priority="137" dxfId="0" stopIfTrue="1">
      <formula>A5=0</formula>
    </cfRule>
  </conditionalFormatting>
  <conditionalFormatting sqref="AQ5:AQ20">
    <cfRule type="expression" priority="138" dxfId="0" stopIfTrue="1">
      <formula>A5=0</formula>
    </cfRule>
  </conditionalFormatting>
  <conditionalFormatting sqref="AR5:AR20">
    <cfRule type="expression" priority="139" dxfId="0" stopIfTrue="1">
      <formula>A5=0</formula>
    </cfRule>
  </conditionalFormatting>
  <conditionalFormatting sqref="AS5:AS20">
    <cfRule type="expression" priority="140" dxfId="0" stopIfTrue="1">
      <formula>A5=0</formula>
    </cfRule>
  </conditionalFormatting>
  <conditionalFormatting sqref="AT5:AT20">
    <cfRule type="expression" priority="141" dxfId="0" stopIfTrue="1">
      <formula>A5=0</formula>
    </cfRule>
  </conditionalFormatting>
  <conditionalFormatting sqref="AU5:AU20">
    <cfRule type="expression" priority="142" dxfId="0" stopIfTrue="1">
      <formula>A5=0</formula>
    </cfRule>
  </conditionalFormatting>
  <conditionalFormatting sqref="AV5:AV20">
    <cfRule type="expression" priority="143" dxfId="0" stopIfTrue="1">
      <formula>A5=0</formula>
    </cfRule>
  </conditionalFormatting>
  <conditionalFormatting sqref="AW5:AW20">
    <cfRule type="expression" priority="144" dxfId="0" stopIfTrue="1">
      <formula>A5=0</formula>
    </cfRule>
  </conditionalFormatting>
  <conditionalFormatting sqref="AX5:AX20">
    <cfRule type="expression" priority="145" dxfId="0" stopIfTrue="1">
      <formula>A5=0</formula>
    </cfRule>
  </conditionalFormatting>
  <conditionalFormatting sqref="AY5:AY20">
    <cfRule type="expression" priority="146" dxfId="0" stopIfTrue="1">
      <formula>A5=0</formula>
    </cfRule>
  </conditionalFormatting>
  <conditionalFormatting sqref="BA5:BA20">
    <cfRule type="expression" priority="147" dxfId="0" stopIfTrue="1">
      <formula>A5=0</formula>
    </cfRule>
  </conditionalFormatting>
  <conditionalFormatting sqref="BB5:BB20">
    <cfRule type="expression" priority="148" dxfId="0" stopIfTrue="1">
      <formula>A5=0</formula>
    </cfRule>
  </conditionalFormatting>
  <conditionalFormatting sqref="BC5:BC20">
    <cfRule type="expression" priority="149" dxfId="0" stopIfTrue="1">
      <formula>A5=0</formula>
    </cfRule>
  </conditionalFormatting>
  <conditionalFormatting sqref="BD5:BD20">
    <cfRule type="expression" priority="150" dxfId="0" stopIfTrue="1">
      <formula>A5=0</formula>
    </cfRule>
  </conditionalFormatting>
  <conditionalFormatting sqref="BE5:BE20">
    <cfRule type="expression" priority="151" dxfId="0" stopIfTrue="1">
      <formula>A5=0</formula>
    </cfRule>
  </conditionalFormatting>
  <conditionalFormatting sqref="BF5:BF20">
    <cfRule type="expression" priority="152" dxfId="0" stopIfTrue="1">
      <formula>A5=0</formula>
    </cfRule>
  </conditionalFormatting>
  <conditionalFormatting sqref="BG5:BG20">
    <cfRule type="expression" priority="153" dxfId="0" stopIfTrue="1">
      <formula>A5=0</formula>
    </cfRule>
  </conditionalFormatting>
  <conditionalFormatting sqref="BH5:BH20">
    <cfRule type="expression" priority="154" dxfId="0" stopIfTrue="1">
      <formula>A5=0</formula>
    </cfRule>
  </conditionalFormatting>
  <conditionalFormatting sqref="BI5:BI20">
    <cfRule type="expression" priority="155" dxfId="0" stopIfTrue="1">
      <formula>A5=0</formula>
    </cfRule>
  </conditionalFormatting>
  <conditionalFormatting sqref="BJ5:BJ20">
    <cfRule type="expression" priority="156" dxfId="0" stopIfTrue="1">
      <formula>A5=0</formula>
    </cfRule>
  </conditionalFormatting>
  <conditionalFormatting sqref="BK5:BK20">
    <cfRule type="expression" priority="157" dxfId="0" stopIfTrue="1">
      <formula>A5=0</formula>
    </cfRule>
  </conditionalFormatting>
  <conditionalFormatting sqref="BL5:BL20">
    <cfRule type="expression" priority="158" dxfId="0" stopIfTrue="1">
      <formula>A5=0</formula>
    </cfRule>
  </conditionalFormatting>
  <conditionalFormatting sqref="BM5:BM20">
    <cfRule type="expression" priority="159" dxfId="0" stopIfTrue="1">
      <formula>A5=0</formula>
    </cfRule>
  </conditionalFormatting>
  <conditionalFormatting sqref="BN5:BN20">
    <cfRule type="expression" priority="160" dxfId="0" stopIfTrue="1">
      <formula>A5=0</formula>
    </cfRule>
  </conditionalFormatting>
  <conditionalFormatting sqref="BO5:BO20">
    <cfRule type="expression" priority="161" dxfId="0" stopIfTrue="1">
      <formula>A5=0</formula>
    </cfRule>
  </conditionalFormatting>
  <conditionalFormatting sqref="K5:K20">
    <cfRule type="expression" priority="162" dxfId="0" stopIfTrue="1">
      <formula>A5=0</formula>
    </cfRule>
  </conditionalFormatting>
  <conditionalFormatting sqref="Q3:AK3">
    <cfRule type="expression" priority="87" dxfId="243" stopIfTrue="1">
      <formula>$Q$3=0</formula>
    </cfRule>
  </conditionalFormatting>
  <conditionalFormatting sqref="J5:J20">
    <cfRule type="cellIs" priority="104" dxfId="21" operator="equal" stopIfTrue="1">
      <formula>1</formula>
    </cfRule>
    <cfRule type="cellIs" priority="105" dxfId="20" operator="equal" stopIfTrue="1">
      <formula>2</formula>
    </cfRule>
    <cfRule type="cellIs" priority="106" dxfId="19" operator="equal" stopIfTrue="1">
      <formula>3</formula>
    </cfRule>
  </conditionalFormatting>
  <conditionalFormatting sqref="H3">
    <cfRule type="cellIs" priority="107" dxfId="0" operator="equal" stopIfTrue="1">
      <formula>0</formula>
    </cfRule>
  </conditionalFormatting>
  <conditionalFormatting sqref="G25:G28">
    <cfRule type="expression" priority="79" dxfId="0" stopIfTrue="1">
      <formula>A25=0</formula>
    </cfRule>
  </conditionalFormatting>
  <conditionalFormatting sqref="H25:H28">
    <cfRule type="expression" priority="78" dxfId="0" stopIfTrue="1">
      <formula>A25=0</formula>
    </cfRule>
  </conditionalFormatting>
  <conditionalFormatting sqref="J25:J28">
    <cfRule type="expression" priority="77" dxfId="0" stopIfTrue="1">
      <formula>A25=0</formula>
    </cfRule>
  </conditionalFormatting>
  <conditionalFormatting sqref="R25:R29">
    <cfRule type="expression" priority="75" dxfId="0" stopIfTrue="1">
      <formula>A25=0</formula>
    </cfRule>
    <cfRule type="expression" priority="76" dxfId="29" stopIfTrue="1">
      <formula>R25=99</formula>
    </cfRule>
  </conditionalFormatting>
  <conditionalFormatting sqref="O25:O29 AA25:AA29">
    <cfRule type="expression" priority="74" dxfId="0" stopIfTrue="1">
      <formula>A25=0</formula>
    </cfRule>
  </conditionalFormatting>
  <conditionalFormatting sqref="P25:P29">
    <cfRule type="expression" priority="73" dxfId="0" stopIfTrue="1">
      <formula>A25=0</formula>
    </cfRule>
  </conditionalFormatting>
  <conditionalFormatting sqref="S25:S29">
    <cfRule type="expression" priority="72" dxfId="0" stopIfTrue="1">
      <formula>A25=0</formula>
    </cfRule>
  </conditionalFormatting>
  <conditionalFormatting sqref="W25:W29">
    <cfRule type="expression" priority="71" dxfId="0" stopIfTrue="1">
      <formula>A25=0</formula>
    </cfRule>
  </conditionalFormatting>
  <conditionalFormatting sqref="Y25:Y29">
    <cfRule type="expression" priority="70" dxfId="0" stopIfTrue="1">
      <formula>A25=0</formula>
    </cfRule>
  </conditionalFormatting>
  <conditionalFormatting sqref="D25:D28">
    <cfRule type="expression" priority="67" dxfId="21" stopIfTrue="1">
      <formula>L25=1</formula>
    </cfRule>
    <cfRule type="expression" priority="68" dxfId="20" stopIfTrue="1">
      <formula>L25=2</formula>
    </cfRule>
    <cfRule type="expression" priority="69" dxfId="19" stopIfTrue="1">
      <formula>L25=3</formula>
    </cfRule>
  </conditionalFormatting>
  <conditionalFormatting sqref="T25:T29">
    <cfRule type="expression" priority="65" dxfId="0" stopIfTrue="1">
      <formula>A25=0</formula>
    </cfRule>
    <cfRule type="expression" priority="66" dxfId="13" stopIfTrue="1">
      <formula>T25=99</formula>
    </cfRule>
  </conditionalFormatting>
  <conditionalFormatting sqref="V25:V29">
    <cfRule type="expression" priority="63" dxfId="16" stopIfTrue="1">
      <formula>A25=0</formula>
    </cfRule>
    <cfRule type="expression" priority="64" dxfId="13" stopIfTrue="1">
      <formula>V25=99</formula>
    </cfRule>
  </conditionalFormatting>
  <conditionalFormatting sqref="X25:X29">
    <cfRule type="expression" priority="61" dxfId="0" stopIfTrue="1">
      <formula>A25=0</formula>
    </cfRule>
    <cfRule type="expression" priority="62" dxfId="13" stopIfTrue="1">
      <formula>X25=99</formula>
    </cfRule>
  </conditionalFormatting>
  <conditionalFormatting sqref="Z25:Z29">
    <cfRule type="expression" priority="59" dxfId="12" stopIfTrue="1">
      <formula>A25=0</formula>
    </cfRule>
    <cfRule type="expression" priority="60" dxfId="11" stopIfTrue="1">
      <formula>Z25=99</formula>
    </cfRule>
  </conditionalFormatting>
  <conditionalFormatting sqref="M25:M29 AL25:AL29">
    <cfRule type="expression" priority="58" dxfId="0" stopIfTrue="1">
      <formula>A25=0</formula>
    </cfRule>
  </conditionalFormatting>
  <conditionalFormatting sqref="L25:L28">
    <cfRule type="cellIs" priority="55" dxfId="21" operator="equal" stopIfTrue="1">
      <formula>1</formula>
    </cfRule>
    <cfRule type="cellIs" priority="56" dxfId="20" operator="equal" stopIfTrue="1">
      <formula>2</formula>
    </cfRule>
    <cfRule type="cellIs" priority="57" dxfId="19" operator="equal" stopIfTrue="1">
      <formula>3</formula>
    </cfRule>
  </conditionalFormatting>
  <conditionalFormatting sqref="G25:G27">
    <cfRule type="expression" priority="54" dxfId="0" stopIfTrue="1">
      <formula>A25=0</formula>
    </cfRule>
  </conditionalFormatting>
  <conditionalFormatting sqref="H25:H28">
    <cfRule type="expression" priority="53" dxfId="0" stopIfTrue="1">
      <formula>A25=0</formula>
    </cfRule>
  </conditionalFormatting>
  <conditionalFormatting sqref="J25:J27">
    <cfRule type="expression" priority="52" dxfId="0" stopIfTrue="1">
      <formula>A25=0</formula>
    </cfRule>
  </conditionalFormatting>
  <conditionalFormatting sqref="R25:R27">
    <cfRule type="expression" priority="50" dxfId="0" stopIfTrue="1">
      <formula>A25=0</formula>
    </cfRule>
    <cfRule type="expression" priority="51" dxfId="29" stopIfTrue="1">
      <formula>R25=99</formula>
    </cfRule>
  </conditionalFormatting>
  <conditionalFormatting sqref="O25:O27">
    <cfRule type="expression" priority="49" dxfId="0" stopIfTrue="1">
      <formula>A25=0</formula>
    </cfRule>
  </conditionalFormatting>
  <conditionalFormatting sqref="P25:P27">
    <cfRule type="expression" priority="48" dxfId="0" stopIfTrue="1">
      <formula>A25=0</formula>
    </cfRule>
  </conditionalFormatting>
  <conditionalFormatting sqref="Q25:Q29">
    <cfRule type="expression" priority="47" dxfId="0" stopIfTrue="1">
      <formula>A25=0</formula>
    </cfRule>
  </conditionalFormatting>
  <conditionalFormatting sqref="S25:S27">
    <cfRule type="expression" priority="46" dxfId="0" stopIfTrue="1">
      <formula>A25=0</formula>
    </cfRule>
  </conditionalFormatting>
  <conditionalFormatting sqref="U25:U29">
    <cfRule type="expression" priority="45" dxfId="0" stopIfTrue="1">
      <formula>A25=0</formula>
    </cfRule>
  </conditionalFormatting>
  <conditionalFormatting sqref="W25:W27">
    <cfRule type="expression" priority="44" dxfId="0" stopIfTrue="1">
      <formula>A25=0</formula>
    </cfRule>
  </conditionalFormatting>
  <conditionalFormatting sqref="Y25:Y27">
    <cfRule type="expression" priority="43" dxfId="0" stopIfTrue="1">
      <formula>A25=0</formula>
    </cfRule>
  </conditionalFormatting>
  <conditionalFormatting sqref="D25:D27">
    <cfRule type="expression" priority="40" dxfId="21" stopIfTrue="1">
      <formula>L25=1</formula>
    </cfRule>
    <cfRule type="expression" priority="41" dxfId="20" stopIfTrue="1">
      <formula>L25=2</formula>
    </cfRule>
    <cfRule type="expression" priority="42" dxfId="19" stopIfTrue="1">
      <formula>L25=3</formula>
    </cfRule>
  </conditionalFormatting>
  <conditionalFormatting sqref="T25:T27">
    <cfRule type="expression" priority="38" dxfId="0" stopIfTrue="1">
      <formula>A25=0</formula>
    </cfRule>
    <cfRule type="expression" priority="39" dxfId="13" stopIfTrue="1">
      <formula>T25=99</formula>
    </cfRule>
  </conditionalFormatting>
  <conditionalFormatting sqref="V25:V27">
    <cfRule type="expression" priority="36" dxfId="16" stopIfTrue="1">
      <formula>A25=0</formula>
    </cfRule>
    <cfRule type="expression" priority="37" dxfId="13" stopIfTrue="1">
      <formula>V25=99</formula>
    </cfRule>
  </conditionalFormatting>
  <conditionalFormatting sqref="X25:X27">
    <cfRule type="expression" priority="34" dxfId="0" stopIfTrue="1">
      <formula>A25=0</formula>
    </cfRule>
    <cfRule type="expression" priority="35" dxfId="13" stopIfTrue="1">
      <formula>X25=99</formula>
    </cfRule>
  </conditionalFormatting>
  <conditionalFormatting sqref="Z25:Z27">
    <cfRule type="expression" priority="32" dxfId="12" stopIfTrue="1">
      <formula>A25=0</formula>
    </cfRule>
    <cfRule type="expression" priority="33" dxfId="11" stopIfTrue="1">
      <formula>Z25=99</formula>
    </cfRule>
  </conditionalFormatting>
  <conditionalFormatting sqref="M25:M27">
    <cfRule type="expression" priority="31" dxfId="0" stopIfTrue="1">
      <formula>A25=0</formula>
    </cfRule>
  </conditionalFormatting>
  <conditionalFormatting sqref="G25:G28">
    <cfRule type="expression" priority="30" dxfId="0" stopIfTrue="1">
      <formula>A25=0</formula>
    </cfRule>
  </conditionalFormatting>
  <conditionalFormatting sqref="H25:H28">
    <cfRule type="expression" priority="29" dxfId="0" stopIfTrue="1">
      <formula>A25=0</formula>
    </cfRule>
  </conditionalFormatting>
  <conditionalFormatting sqref="J25:J28">
    <cfRule type="expression" priority="28" dxfId="0" stopIfTrue="1">
      <formula>A25=0</formula>
    </cfRule>
  </conditionalFormatting>
  <conditionalFormatting sqref="R25:R29">
    <cfRule type="expression" priority="26" dxfId="0" stopIfTrue="1">
      <formula>A25=0</formula>
    </cfRule>
    <cfRule type="expression" priority="27" dxfId="29" stopIfTrue="1">
      <formula>R25=99</formula>
    </cfRule>
  </conditionalFormatting>
  <conditionalFormatting sqref="O25:O29">
    <cfRule type="expression" priority="25" dxfId="0" stopIfTrue="1">
      <formula>A25=0</formula>
    </cfRule>
  </conditionalFormatting>
  <conditionalFormatting sqref="P25:P29">
    <cfRule type="expression" priority="24" dxfId="0" stopIfTrue="1">
      <formula>A25=0</formula>
    </cfRule>
  </conditionalFormatting>
  <conditionalFormatting sqref="Q25:Q29">
    <cfRule type="expression" priority="23" dxfId="0" stopIfTrue="1">
      <formula>A25=0</formula>
    </cfRule>
  </conditionalFormatting>
  <conditionalFormatting sqref="S25:S29">
    <cfRule type="expression" priority="22" dxfId="0" stopIfTrue="1">
      <formula>A25=0</formula>
    </cfRule>
  </conditionalFormatting>
  <conditionalFormatting sqref="U25:U29">
    <cfRule type="expression" priority="21" dxfId="0" stopIfTrue="1">
      <formula>A25=0</formula>
    </cfRule>
  </conditionalFormatting>
  <conditionalFormatting sqref="W25:W29">
    <cfRule type="expression" priority="20" dxfId="0" stopIfTrue="1">
      <formula>A25=0</formula>
    </cfRule>
  </conditionalFormatting>
  <conditionalFormatting sqref="Y25:Y29">
    <cfRule type="expression" priority="19" dxfId="0" stopIfTrue="1">
      <formula>A25=0</formula>
    </cfRule>
  </conditionalFormatting>
  <conditionalFormatting sqref="D25:D28">
    <cfRule type="expression" priority="16" dxfId="21" stopIfTrue="1">
      <formula>L25=1</formula>
    </cfRule>
    <cfRule type="expression" priority="17" dxfId="20" stopIfTrue="1">
      <formula>L25=2</formula>
    </cfRule>
    <cfRule type="expression" priority="18" dxfId="19" stopIfTrue="1">
      <formula>L25=3</formula>
    </cfRule>
  </conditionalFormatting>
  <conditionalFormatting sqref="T25:T29">
    <cfRule type="expression" priority="14" dxfId="0" stopIfTrue="1">
      <formula>A25=0</formula>
    </cfRule>
    <cfRule type="expression" priority="15" dxfId="13" stopIfTrue="1">
      <formula>T25=99</formula>
    </cfRule>
  </conditionalFormatting>
  <conditionalFormatting sqref="V25:V29">
    <cfRule type="expression" priority="12" dxfId="16" stopIfTrue="1">
      <formula>A25=0</formula>
    </cfRule>
    <cfRule type="expression" priority="13" dxfId="13" stopIfTrue="1">
      <formula>V25=99</formula>
    </cfRule>
  </conditionalFormatting>
  <conditionalFormatting sqref="X25:X29">
    <cfRule type="expression" priority="10" dxfId="0" stopIfTrue="1">
      <formula>A25=0</formula>
    </cfRule>
    <cfRule type="expression" priority="11" dxfId="13" stopIfTrue="1">
      <formula>X25=99</formula>
    </cfRule>
  </conditionalFormatting>
  <conditionalFormatting sqref="Z25:Z29">
    <cfRule type="expression" priority="8" dxfId="12" stopIfTrue="1">
      <formula>A25=0</formula>
    </cfRule>
    <cfRule type="expression" priority="9" dxfId="11" stopIfTrue="1">
      <formula>Z25=99</formula>
    </cfRule>
  </conditionalFormatting>
  <conditionalFormatting sqref="M25:M29">
    <cfRule type="expression" priority="7" dxfId="0" stopIfTrue="1">
      <formula>A25=0</formula>
    </cfRule>
  </conditionalFormatting>
  <conditionalFormatting sqref="V25:V28">
    <cfRule type="expression" priority="6" dxfId="0" stopIfTrue="1">
      <formula>FR25=0</formula>
    </cfRule>
  </conditionalFormatting>
  <conditionalFormatting sqref="Z25:Z28">
    <cfRule type="expression" priority="5" dxfId="0" stopIfTrue="1">
      <formula>FV25=0</formula>
    </cfRule>
  </conditionalFormatting>
  <conditionalFormatting sqref="F26">
    <cfRule type="expression" priority="4" dxfId="0" stopIfTrue="1">
      <formula>A26=0</formula>
    </cfRule>
  </conditionalFormatting>
  <conditionalFormatting sqref="I26">
    <cfRule type="expression" priority="3" dxfId="0" stopIfTrue="1">
      <formula>E26=0</formula>
    </cfRule>
  </conditionalFormatting>
  <conditionalFormatting sqref="E26">
    <cfRule type="expression" priority="80" dxfId="0" stopIfTrue="1">
      <formula>FW26=0</formula>
    </cfRule>
  </conditionalFormatting>
  <conditionalFormatting sqref="AB25:AK25 AJ29:AK29 AK26:AK28 AB29:AF29 AB26:AE28">
    <cfRule type="expression" priority="81" dxfId="0" stopIfTrue="1">
      <formula>Q25=0</formula>
    </cfRule>
  </conditionalFormatting>
  <conditionalFormatting sqref="AG29:AI29">
    <cfRule type="expression" priority="2" dxfId="0" stopIfTrue="1">
      <formula>V29=0</formula>
    </cfRule>
  </conditionalFormatting>
  <conditionalFormatting sqref="AN25:AR29">
    <cfRule type="expression" priority="82" dxfId="0" stopIfTrue="1">
      <formula>Z25=0</formula>
    </cfRule>
  </conditionalFormatting>
  <conditionalFormatting sqref="AM25:AM29">
    <cfRule type="expression" priority="83" dxfId="0" stopIfTrue="1">
      <formula>Z25=0</formula>
    </cfRule>
  </conditionalFormatting>
  <conditionalFormatting sqref="AF26:AJ28">
    <cfRule type="expression" priority="1" dxfId="0" stopIfTrue="1">
      <formula>U26=0</formula>
    </cfRule>
  </conditionalFormatting>
  <printOptions/>
  <pageMargins left="0.75" right="0.75" top="1" bottom="1" header="0" footer="0"/>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sheetPr>
    <tabColor indexed="11"/>
  </sheetPr>
  <dimension ref="A1:IV32"/>
  <sheetViews>
    <sheetView zoomScalePageLayoutView="0" workbookViewId="0" topLeftCell="A1">
      <selection activeCell="AJ2" sqref="AJ2"/>
    </sheetView>
  </sheetViews>
  <sheetFormatPr defaultColWidth="9.140625" defaultRowHeight="12.75"/>
  <cols>
    <col min="1" max="1" width="3.8515625" style="0" customWidth="1"/>
    <col min="2" max="2" width="19.8515625" style="0" customWidth="1"/>
    <col min="3" max="3" width="12.8515625" style="130" customWidth="1"/>
    <col min="4" max="4" width="5.7109375" style="0" customWidth="1"/>
    <col min="5" max="7" width="5.28125" style="0" customWidth="1"/>
    <col min="8" max="8" width="6.57421875" style="0" customWidth="1"/>
    <col min="9" max="9" width="5.28125" style="0" customWidth="1"/>
    <col min="10" max="12" width="3.7109375" style="0" customWidth="1"/>
    <col min="13" max="15" width="5.7109375" style="0" customWidth="1"/>
    <col min="16" max="37" width="3.7109375" style="0" customWidth="1"/>
    <col min="38" max="38" width="2.7109375" style="114" customWidth="1"/>
    <col min="39" max="39" width="5.8515625" style="114" hidden="1" customWidth="1"/>
    <col min="40" max="40" width="2.7109375" style="114" customWidth="1"/>
    <col min="41" max="51" width="4.7109375" style="0" customWidth="1"/>
    <col min="52" max="52" width="2.7109375" style="0" customWidth="1"/>
    <col min="53" max="63" width="4.7109375" style="0" customWidth="1"/>
    <col min="64" max="64" width="6.7109375" style="0" customWidth="1"/>
    <col min="65" max="67" width="7.7109375" style="0" customWidth="1"/>
  </cols>
  <sheetData>
    <row r="1" spans="1:68" ht="18.75" customHeight="1">
      <c r="A1" s="540" t="s">
        <v>214</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I1" s="1"/>
      <c r="AJ1" s="1"/>
      <c r="AK1" s="1"/>
      <c r="AL1" s="2"/>
      <c r="AM1" s="2"/>
      <c r="AN1" s="2"/>
      <c r="AO1" s="561" t="s">
        <v>0</v>
      </c>
      <c r="AP1" s="562"/>
      <c r="AQ1" s="3">
        <f>SUM(MAX(L5:L22)*2)</f>
        <v>18</v>
      </c>
      <c r="AR1" s="561" t="s">
        <v>1</v>
      </c>
      <c r="AS1" s="562"/>
      <c r="AT1" s="562"/>
      <c r="AU1" s="4">
        <f>SUM(AQ1/100*65)</f>
        <v>11.7</v>
      </c>
      <c r="AV1" s="563" t="s">
        <v>2</v>
      </c>
      <c r="AW1" s="564"/>
      <c r="AX1" s="5">
        <f>MAX(L5:L22)</f>
        <v>9</v>
      </c>
      <c r="AY1" s="6"/>
      <c r="AZ1" s="1"/>
      <c r="BA1" s="1"/>
      <c r="BB1" s="1"/>
      <c r="BC1" s="6"/>
      <c r="BD1" s="6"/>
      <c r="BE1" s="6"/>
      <c r="BF1" s="6"/>
      <c r="BG1" s="6"/>
      <c r="BH1" s="6"/>
      <c r="BI1" s="6"/>
      <c r="BJ1" s="6"/>
      <c r="BK1" s="6"/>
      <c r="BL1" s="6"/>
      <c r="BM1" s="6"/>
      <c r="BN1" s="6"/>
      <c r="BO1" s="6"/>
      <c r="BP1" s="7"/>
    </row>
    <row r="2" spans="1:68" ht="45.75" customHeight="1">
      <c r="A2" s="540"/>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8"/>
      <c r="AI2" s="8"/>
      <c r="AJ2" s="8"/>
      <c r="AK2" s="8"/>
      <c r="AL2" s="9"/>
      <c r="AM2" s="9"/>
      <c r="AN2" s="9"/>
      <c r="AO2" s="6"/>
      <c r="AP2" s="6"/>
      <c r="AQ2" s="6"/>
      <c r="AR2" s="6"/>
      <c r="AS2" s="6"/>
      <c r="AT2" s="6"/>
      <c r="AU2" s="6"/>
      <c r="AV2" s="6"/>
      <c r="AW2" s="6"/>
      <c r="AX2" s="6"/>
      <c r="AY2" s="6"/>
      <c r="AZ2" s="1"/>
      <c r="BA2" s="1"/>
      <c r="BB2" s="1"/>
      <c r="BC2" s="6"/>
      <c r="BD2" s="6"/>
      <c r="BE2" s="6"/>
      <c r="BF2" s="6"/>
      <c r="BG2" s="6"/>
      <c r="BH2" s="6"/>
      <c r="BI2" s="6"/>
      <c r="BJ2" s="6"/>
      <c r="BK2" s="6"/>
      <c r="BL2" s="6"/>
      <c r="BM2" s="6"/>
      <c r="BN2" s="6"/>
      <c r="BO2" s="6"/>
      <c r="BP2" s="7"/>
    </row>
    <row r="3" spans="1:68" ht="15.75" hidden="1">
      <c r="A3" s="565"/>
      <c r="B3" s="565"/>
      <c r="C3" s="10"/>
      <c r="D3" s="566"/>
      <c r="E3" s="566"/>
      <c r="F3" s="566"/>
      <c r="G3" s="566"/>
      <c r="H3" s="11"/>
      <c r="I3" s="10"/>
      <c r="J3" s="10"/>
      <c r="K3" s="10"/>
      <c r="L3" s="10"/>
      <c r="M3" s="566"/>
      <c r="N3" s="566"/>
      <c r="O3" s="566"/>
      <c r="P3" s="566"/>
      <c r="Q3" s="555"/>
      <c r="R3" s="555"/>
      <c r="S3" s="555"/>
      <c r="T3" s="555"/>
      <c r="U3" s="555"/>
      <c r="V3" s="555"/>
      <c r="W3" s="555"/>
      <c r="X3" s="555"/>
      <c r="Y3" s="555"/>
      <c r="Z3" s="555"/>
      <c r="AA3" s="555"/>
      <c r="AB3" s="555"/>
      <c r="AC3" s="555"/>
      <c r="AD3" s="555"/>
      <c r="AE3" s="555"/>
      <c r="AF3" s="555"/>
      <c r="AG3" s="555"/>
      <c r="AH3" s="555"/>
      <c r="AI3" s="555"/>
      <c r="AJ3" s="555"/>
      <c r="AK3" s="555"/>
      <c r="AL3" s="12"/>
      <c r="AM3" s="12"/>
      <c r="AN3" s="12"/>
      <c r="AO3" s="558"/>
      <c r="AP3" s="558"/>
      <c r="AQ3" s="558"/>
      <c r="AR3" s="558"/>
      <c r="AS3" s="558"/>
      <c r="AT3" s="558"/>
      <c r="AU3" s="558"/>
      <c r="AV3" s="558"/>
      <c r="AW3" s="558"/>
      <c r="AX3" s="558"/>
      <c r="AY3" s="558"/>
      <c r="AZ3" s="1"/>
      <c r="BA3" s="558"/>
      <c r="BB3" s="558"/>
      <c r="BC3" s="558"/>
      <c r="BD3" s="558"/>
      <c r="BE3" s="558"/>
      <c r="BF3" s="558"/>
      <c r="BG3" s="558"/>
      <c r="BH3" s="558"/>
      <c r="BI3" s="558"/>
      <c r="BJ3" s="558"/>
      <c r="BK3" s="558"/>
      <c r="BL3" s="558"/>
      <c r="BM3" s="558"/>
      <c r="BN3" s="558"/>
      <c r="BO3" s="558"/>
      <c r="BP3" s="7"/>
    </row>
    <row r="4" spans="1:68" ht="15.75">
      <c r="A4" s="567">
        <v>45003</v>
      </c>
      <c r="B4" s="568"/>
      <c r="C4" s="125"/>
      <c r="D4" s="569" t="s">
        <v>4</v>
      </c>
      <c r="E4" s="569"/>
      <c r="F4" s="569"/>
      <c r="G4" s="569"/>
      <c r="H4" s="11">
        <f>IF(A26&lt;12,0)+IF(A26=12,0.82)+IF(A26=13,0.83)+IF(A26=14,0.84)+IF(A26=15,0.85)+IF(A26=16,0.86)+IF(A26=17,0.87)+IF(A26=18,0.88)+IF(A26=19,0.89)+IF(A26=20,0.9)+IF(A26=21,0.91)+IF(A26=22,0.92)+IF(A26=23,0.93)+IF(A26=24,0.94)+IF(A26=25,0.95)+IF(A26=26,0.96)+IF(A26=27,0.97)+IF(A26=28,0.98)+IF(A26=29,0.99)+IF(A26=30,1)</f>
        <v>0.88</v>
      </c>
      <c r="I4" s="10"/>
      <c r="J4" s="10"/>
      <c r="K4" s="10"/>
      <c r="L4" s="10"/>
      <c r="M4" s="569" t="s">
        <v>5</v>
      </c>
      <c r="N4" s="569"/>
      <c r="O4" s="569"/>
      <c r="P4" s="569"/>
      <c r="Q4" s="572"/>
      <c r="R4" s="572"/>
      <c r="S4" s="572"/>
      <c r="T4" s="572"/>
      <c r="U4" s="572"/>
      <c r="V4" s="572"/>
      <c r="W4" s="572"/>
      <c r="X4" s="572"/>
      <c r="Y4" s="572"/>
      <c r="Z4" s="572"/>
      <c r="AA4" s="572"/>
      <c r="AB4" s="572"/>
      <c r="AC4" s="572"/>
      <c r="AD4" s="572"/>
      <c r="AE4" s="572"/>
      <c r="AF4" s="572"/>
      <c r="AG4" s="572"/>
      <c r="AH4" s="572"/>
      <c r="AI4" s="572"/>
      <c r="AJ4" s="572"/>
      <c r="AK4" s="572"/>
      <c r="AL4" s="12"/>
      <c r="AM4" s="12"/>
      <c r="AN4" s="12"/>
      <c r="AO4" s="558" t="s">
        <v>6</v>
      </c>
      <c r="AP4" s="558"/>
      <c r="AQ4" s="558"/>
      <c r="AR4" s="558"/>
      <c r="AS4" s="558"/>
      <c r="AT4" s="558"/>
      <c r="AU4" s="558"/>
      <c r="AV4" s="558"/>
      <c r="AW4" s="558"/>
      <c r="AX4" s="558"/>
      <c r="AY4" s="558"/>
      <c r="AZ4" s="1"/>
      <c r="BA4" s="558" t="s">
        <v>7</v>
      </c>
      <c r="BB4" s="558"/>
      <c r="BC4" s="558"/>
      <c r="BD4" s="558"/>
      <c r="BE4" s="558"/>
      <c r="BF4" s="558"/>
      <c r="BG4" s="558"/>
      <c r="BH4" s="558"/>
      <c r="BI4" s="558"/>
      <c r="BJ4" s="558"/>
      <c r="BK4" s="558"/>
      <c r="BL4" s="558"/>
      <c r="BM4" s="558"/>
      <c r="BN4" s="558"/>
      <c r="BO4" s="558"/>
      <c r="BP4" s="7"/>
    </row>
    <row r="5" spans="1:68" ht="24">
      <c r="A5" s="13" t="s">
        <v>8</v>
      </c>
      <c r="B5" s="14" t="s">
        <v>9</v>
      </c>
      <c r="C5" s="15" t="s">
        <v>10</v>
      </c>
      <c r="D5" s="16" t="s">
        <v>11</v>
      </c>
      <c r="E5" s="17" t="s">
        <v>12</v>
      </c>
      <c r="F5" s="18" t="s">
        <v>13</v>
      </c>
      <c r="G5" s="18" t="s">
        <v>14</v>
      </c>
      <c r="H5" s="18" t="s">
        <v>15</v>
      </c>
      <c r="I5" s="18" t="s">
        <v>16</v>
      </c>
      <c r="J5" s="18" t="s">
        <v>17</v>
      </c>
      <c r="K5" s="18" t="s">
        <v>18</v>
      </c>
      <c r="L5" s="18" t="s">
        <v>19</v>
      </c>
      <c r="M5" s="18" t="s">
        <v>20</v>
      </c>
      <c r="N5" s="18" t="s">
        <v>21</v>
      </c>
      <c r="O5" s="19" t="s">
        <v>22</v>
      </c>
      <c r="P5" s="573">
        <v>1</v>
      </c>
      <c r="Q5" s="574"/>
      <c r="R5" s="573">
        <v>2</v>
      </c>
      <c r="S5" s="571"/>
      <c r="T5" s="570">
        <v>3</v>
      </c>
      <c r="U5" s="571"/>
      <c r="V5" s="570">
        <v>4</v>
      </c>
      <c r="W5" s="571"/>
      <c r="X5" s="570">
        <v>5</v>
      </c>
      <c r="Y5" s="571"/>
      <c r="Z5" s="570">
        <v>6</v>
      </c>
      <c r="AA5" s="571"/>
      <c r="AB5" s="570">
        <v>7</v>
      </c>
      <c r="AC5" s="571"/>
      <c r="AD5" s="570">
        <v>8</v>
      </c>
      <c r="AE5" s="571"/>
      <c r="AF5" s="570">
        <v>9</v>
      </c>
      <c r="AG5" s="571"/>
      <c r="AH5" s="570">
        <v>10</v>
      </c>
      <c r="AI5" s="571"/>
      <c r="AJ5" s="570">
        <v>11</v>
      </c>
      <c r="AK5" s="571"/>
      <c r="AL5" s="20"/>
      <c r="AM5" s="20"/>
      <c r="AN5" s="20"/>
      <c r="AO5" s="21">
        <v>1</v>
      </c>
      <c r="AP5" s="21">
        <v>2</v>
      </c>
      <c r="AQ5" s="21">
        <v>3</v>
      </c>
      <c r="AR5" s="21">
        <v>4</v>
      </c>
      <c r="AS5" s="21">
        <v>5</v>
      </c>
      <c r="AT5" s="21">
        <v>6</v>
      </c>
      <c r="AU5" s="21">
        <v>7</v>
      </c>
      <c r="AV5" s="21">
        <v>8</v>
      </c>
      <c r="AW5" s="21">
        <v>9</v>
      </c>
      <c r="AX5" s="21">
        <v>10</v>
      </c>
      <c r="AY5" s="21">
        <v>11</v>
      </c>
      <c r="AZ5" s="22"/>
      <c r="BA5" s="21">
        <v>1</v>
      </c>
      <c r="BB5" s="21">
        <v>2</v>
      </c>
      <c r="BC5" s="21">
        <v>3</v>
      </c>
      <c r="BD5" s="21">
        <v>4</v>
      </c>
      <c r="BE5" s="21">
        <v>5</v>
      </c>
      <c r="BF5" s="21">
        <v>6</v>
      </c>
      <c r="BG5" s="21">
        <v>7</v>
      </c>
      <c r="BH5" s="21">
        <v>8</v>
      </c>
      <c r="BI5" s="21">
        <v>9</v>
      </c>
      <c r="BJ5" s="21">
        <v>10</v>
      </c>
      <c r="BK5" s="21">
        <v>11</v>
      </c>
      <c r="BL5" s="21" t="s">
        <v>23</v>
      </c>
      <c r="BM5" s="23" t="s">
        <v>24</v>
      </c>
      <c r="BN5" s="23" t="s">
        <v>25</v>
      </c>
      <c r="BO5" s="24" t="s">
        <v>26</v>
      </c>
      <c r="BP5" s="7"/>
    </row>
    <row r="6" spans="1:68" ht="15">
      <c r="A6" s="25">
        <v>1</v>
      </c>
      <c r="B6" s="224" t="s">
        <v>166</v>
      </c>
      <c r="C6" s="28" t="s">
        <v>165</v>
      </c>
      <c r="D6" s="225"/>
      <c r="E6" s="26">
        <f>IF(G6=0,0,IF(G6+F6&lt;1000,1000,G6+F6))</f>
        <v>1070</v>
      </c>
      <c r="F6" s="27">
        <f aca="true" t="shared" si="0" ref="F6:F23">IF(L6=0,0,IF(G6+(IF(I6&gt;-150,(IF(I6&gt;=150,IF(K6&gt;=$AU$1,0,SUM(IF(MAX(P6:AK6)=99,K6-2,K6)-L6*2*(15+50)%)*10),SUM(IF(MAX(P6:AK6)=99,K6-2,K6)-L6*2*(I6/10+50)%)*10)),(IF(I6&lt;-150,IF((IF(MAX(P6:AK6)=99,K6-2,K6)-L6*2*(I6/10+50)%)*10&lt;1,0,(IF(MAX(P6:AK6)=99,K6-2,K6)-L6*2*(I6/10+50)%)*10)))))&lt;1000,0,(IF(I6&gt;-150,(IF(I6&gt;150,IF(K6&gt;=$AU$1,0,SUM(IF(MAX(P6:AK6)=99,K6-2,K6)-L6*2*(15+50)%)*10),SUM(IF(MAX(P6:AK6)=99,K6-2,K6)-L6*2*(I6/10+50)%)*10)),(IF(I6&lt;-150,IF((IF(MAX(P6:AK6)=99,K6-2,K6)-L6*2*(I6/10+50)%)*10&lt;1,0,(IF(MAX(P6:AK6)=99,K6-2,K6)-L6*2*(I6/10+50)%)*10)))))))</f>
        <v>70</v>
      </c>
      <c r="G6" s="28">
        <v>1000</v>
      </c>
      <c r="H6" s="29">
        <f aca="true" t="shared" si="1" ref="H6:H23">IF(J6=0,0,(IF(IF($A$26&gt;=30,(SUM(31-J6)*$H$4),(SUM(30-J6)*$H$4))&lt;0,0,IF($A$26&gt;=30,(SUM(31-J6)*$H$4),(SUM(30-J6)*$H$4)))))</f>
        <v>25.52</v>
      </c>
      <c r="I6" s="30">
        <f>IF(M6=0,0,G6-M6)</f>
        <v>0</v>
      </c>
      <c r="J6" s="238">
        <v>1</v>
      </c>
      <c r="K6" s="116">
        <v>18</v>
      </c>
      <c r="L6" s="32">
        <v>9</v>
      </c>
      <c r="M6" s="33">
        <f aca="true" t="shared" si="2" ref="M6:M23">IF(L6=0,0,SUM(AO6:AY6)/L6)</f>
        <v>1000</v>
      </c>
      <c r="N6" s="30">
        <f aca="true" t="shared" si="3" ref="N6:N23">BL6</f>
        <v>91</v>
      </c>
      <c r="O6" s="34">
        <f aca="true" t="shared" si="4" ref="O6:O23">BO6</f>
        <v>82</v>
      </c>
      <c r="P6" s="35">
        <v>10</v>
      </c>
      <c r="Q6" s="36">
        <v>2</v>
      </c>
      <c r="R6" s="37">
        <v>18</v>
      </c>
      <c r="S6" s="36">
        <v>2</v>
      </c>
      <c r="T6" s="38">
        <v>12</v>
      </c>
      <c r="U6" s="39">
        <v>2</v>
      </c>
      <c r="V6" s="40">
        <v>14</v>
      </c>
      <c r="W6" s="39">
        <v>2</v>
      </c>
      <c r="X6" s="38">
        <v>6</v>
      </c>
      <c r="Y6" s="39">
        <v>2</v>
      </c>
      <c r="Z6" s="38">
        <v>5</v>
      </c>
      <c r="AA6" s="39">
        <v>2</v>
      </c>
      <c r="AB6" s="38">
        <v>17</v>
      </c>
      <c r="AC6" s="41">
        <v>2</v>
      </c>
      <c r="AD6" s="42">
        <v>9</v>
      </c>
      <c r="AE6" s="43">
        <v>2</v>
      </c>
      <c r="AF6" s="40">
        <v>13</v>
      </c>
      <c r="AG6" s="41">
        <v>2</v>
      </c>
      <c r="AH6" s="40">
        <v>99</v>
      </c>
      <c r="AI6" s="39">
        <v>0</v>
      </c>
      <c r="AJ6" s="38">
        <v>99</v>
      </c>
      <c r="AK6" s="39">
        <v>0</v>
      </c>
      <c r="AL6" s="44"/>
      <c r="AM6" s="45">
        <f>SUM(Q6+S6+U6+W6+Y6+AA6+AC6+AE6+AG6+AI6+AK6)</f>
        <v>18</v>
      </c>
      <c r="AN6" s="44"/>
      <c r="AO6" s="46">
        <f aca="true" t="shared" si="5" ref="AO6:AO23">IF(B6=0,0,IF(B6="BRIVS",0,(LOOKUP(P6,$A$6:$A$24,$G$6:$G$24))))</f>
        <v>1000</v>
      </c>
      <c r="AP6" s="47">
        <f aca="true" t="shared" si="6" ref="AP6:AP23">IF(B6=0,0,IF(B6="BRIVS",0,(LOOKUP(R6,$A$6:$A$24,$G$6:$G$24))))</f>
        <v>1000</v>
      </c>
      <c r="AQ6" s="48">
        <f aca="true" t="shared" si="7" ref="AQ6:AQ23">IF(B6=0,0,IF(B6="BRIVS",0,(LOOKUP(T6,$A$6:$A$24,$G$6:$G$24))))</f>
        <v>1000</v>
      </c>
      <c r="AR6" s="47">
        <f aca="true" t="shared" si="8" ref="AR6:AR23">IF(B6=0,0,IF(B6="BRIVS",0,(LOOKUP(V6,$A$6:$A$24,$G$6:$G$24))))</f>
        <v>1000</v>
      </c>
      <c r="AS6" s="48">
        <f aca="true" t="shared" si="9" ref="AS6:AS23">IF(B6=0,0,IF(B6="BRIVS",0,(LOOKUP(X6,$A$6:$A$24,$G$6:$G$24))))</f>
        <v>1000</v>
      </c>
      <c r="AT6" s="48">
        <f aca="true" t="shared" si="10" ref="AT6:AT23">IF(B6=0,0,IF(B6="BRIVS",0,(LOOKUP(Z6,$A$6:$A$24,$G$6:$G$24))))</f>
        <v>1000</v>
      </c>
      <c r="AU6" s="48">
        <f aca="true" t="shared" si="11" ref="AU6:AU23">IF(B6=0,0,IF(B6="BRIVS",0,(LOOKUP(AB6,$A$6:$A$24,$G$6:$G$24))))</f>
        <v>1000</v>
      </c>
      <c r="AV6" s="48">
        <f aca="true" t="shared" si="12" ref="AV6:AV23">IF(B6=0,0,IF(B6="BRIVS",0,(LOOKUP(AD6,$A$6:$A$24,$G$6:$G$24))))</f>
        <v>1000</v>
      </c>
      <c r="AW6" s="47">
        <f aca="true" t="shared" si="13" ref="AW6:AW23">IF(B6=0,0,IF(B6="BRIVS",0,(LOOKUP(AF6,$A$6:$A$24,$G$6:$G$24))))</f>
        <v>1000</v>
      </c>
      <c r="AX6" s="48">
        <f aca="true" t="shared" si="14" ref="AX6:AX23">IF(B6=0,0,IF(B6="BRIVS",0,(LOOKUP(AH6,$A$6:$A$24,$G$6:$G$24))))</f>
        <v>0</v>
      </c>
      <c r="AY6" s="49">
        <f aca="true" t="shared" si="15" ref="AY6:AY23">IF(B6=0,0,IF(B6="BRIVS",0,(LOOKUP(AJ6,$A$6:$A$24,$G$6:$G$24))))</f>
        <v>0</v>
      </c>
      <c r="AZ6" s="1"/>
      <c r="BA6" s="50">
        <f aca="true" t="shared" si="16" ref="BA6:BA23">IF(P6=99,0,(LOOKUP($P6,$A$6:$A$25,$K$6:$K$25)))</f>
        <v>13</v>
      </c>
      <c r="BB6" s="51">
        <f aca="true" t="shared" si="17" ref="BB6:BB23">IF(R6=99,0,(LOOKUP($R6,$A$6:$A$25,$K$6:$K$25)))</f>
        <v>12</v>
      </c>
      <c r="BC6" s="51">
        <f aca="true" t="shared" si="18" ref="BC6:BC23">IF(T6=99,0,(LOOKUP($T6,$A$6:$A$25,$K$6:$K$25)))</f>
        <v>9</v>
      </c>
      <c r="BD6" s="52">
        <f aca="true" t="shared" si="19" ref="BD6:BD23">IF(V6=99,0,(LOOKUP($V6,$A$6:$A$25,$K$6:$K$25)))</f>
        <v>9</v>
      </c>
      <c r="BE6" s="51">
        <f aca="true" t="shared" si="20" ref="BE6:BE23">IF(X6=99,0,(LOOKUP($X6,$A$6:$A$25,$K$6:$K$25)))</f>
        <v>10</v>
      </c>
      <c r="BF6" s="51">
        <f aca="true" t="shared" si="21" ref="BF6:BF23">IF(Z6=99,0,(LOOKUP($Z6,$A$6:$A$25,$K$6:$K$25)))</f>
        <v>10</v>
      </c>
      <c r="BG6" s="51">
        <f aca="true" t="shared" si="22" ref="BG6:BG23">IF(AB6=99,0,(LOOKUP($AB6,$A$6:$A$25,$K$6:$K$25)))</f>
        <v>9</v>
      </c>
      <c r="BH6" s="51">
        <f aca="true" t="shared" si="23" ref="BH6:BH23">IF(AD6=99,0,(LOOKUP($AD6,$A$6:$A$25,$K$6:$K$25)))</f>
        <v>10</v>
      </c>
      <c r="BI6" s="51">
        <f aca="true" t="shared" si="24" ref="BI6:BI23">IF(AF6=99,0,(LOOKUP($AF6,$A$6:$A$25,$K$6:$K$25)))</f>
        <v>9</v>
      </c>
      <c r="BJ6" s="51">
        <f aca="true" t="shared" si="25" ref="BJ6:BJ23">IF(AH6=99,0,(LOOKUP($AH6,$A$6:$A$25,$K$6:$K$25)))</f>
        <v>0</v>
      </c>
      <c r="BK6" s="51">
        <f aca="true" t="shared" si="26" ref="BK6:BK23">IF(AJ6=99,0,(LOOKUP($AJ6,$A$6:$A$25,$K$6:$K$25)))</f>
        <v>0</v>
      </c>
      <c r="BL6" s="53">
        <f>SUM(BA6,BB6,BC6,BD6,BE6,BG6,BF6,BH6,BI6,BJ6,BK6)</f>
        <v>91</v>
      </c>
      <c r="BM6" s="47">
        <f>IF($AX$1&gt;7,(IF($AX$1=8,MIN(BA6:BH6),IF($AX$1=9,MIN(BA6:BI6),IF($AX$1=10,MIN(BA6:BJ6),IF($AX$1=11,MIN(BA6:BK6)))))),(IF($AX$1=4,MIN(BA6:BD6),IF($AX$1=5,MIN(BA6:BE6),IF($AX$1=6,MIN(BA6:BF6),IF($AX$1=7,MIN(BA6:BG6)))))))</f>
        <v>9</v>
      </c>
      <c r="BN6" s="47">
        <f>IF($AX$1&gt;7,(IF($AX$1=8,MAX(BA6:BH6),IF($AX$1=9,MAX(BA6:BI6),IF($AX$1=10,MAX(BA6:BJ6),IF($AX$1=11,MAX(BA6:BK6)))))),(IF($AX$1=4,MAX(BA6:BD6),IF($AX$1=5,MAX(BA6:BE6),IF($AX$1=6,MAX(BA6:BF6),IF($AX$1=7,MAX(BA6:BG6)))))))</f>
        <v>13</v>
      </c>
      <c r="BO6" s="54">
        <f>SUM($BL6-$BM6)</f>
        <v>82</v>
      </c>
      <c r="BP6" s="7"/>
    </row>
    <row r="7" spans="1:68" ht="15">
      <c r="A7" s="55">
        <v>2</v>
      </c>
      <c r="B7" s="226" t="s">
        <v>210</v>
      </c>
      <c r="C7" s="239" t="s">
        <v>211</v>
      </c>
      <c r="D7" s="227"/>
      <c r="E7" s="56">
        <f>IF(G7=0,0,IF(G7+F7&lt;1000,1000,G7+F7))</f>
        <v>1000</v>
      </c>
      <c r="F7" s="57">
        <f t="shared" si="0"/>
        <v>0</v>
      </c>
      <c r="G7" s="58">
        <v>1000</v>
      </c>
      <c r="H7" s="59">
        <f t="shared" si="1"/>
        <v>11.44</v>
      </c>
      <c r="I7" s="60">
        <f>IF(M7=0,0,G7-M7)</f>
        <v>0</v>
      </c>
      <c r="J7" s="61">
        <v>17</v>
      </c>
      <c r="K7" s="117">
        <v>4</v>
      </c>
      <c r="L7" s="62">
        <v>9</v>
      </c>
      <c r="M7" s="63">
        <f t="shared" si="2"/>
        <v>1000</v>
      </c>
      <c r="N7" s="60">
        <f t="shared" si="3"/>
        <v>67</v>
      </c>
      <c r="O7" s="64">
        <f t="shared" si="4"/>
        <v>65</v>
      </c>
      <c r="P7" s="65">
        <v>11</v>
      </c>
      <c r="Q7" s="66">
        <v>1</v>
      </c>
      <c r="R7" s="67">
        <v>15</v>
      </c>
      <c r="S7" s="68">
        <v>0</v>
      </c>
      <c r="T7" s="69">
        <v>7</v>
      </c>
      <c r="U7" s="70">
        <v>0</v>
      </c>
      <c r="V7" s="67">
        <v>3</v>
      </c>
      <c r="W7" s="70">
        <v>1</v>
      </c>
      <c r="X7" s="69">
        <v>4</v>
      </c>
      <c r="Y7" s="70">
        <v>2</v>
      </c>
      <c r="Z7" s="69">
        <v>12</v>
      </c>
      <c r="AA7" s="70">
        <v>0</v>
      </c>
      <c r="AB7" s="69">
        <v>5</v>
      </c>
      <c r="AC7" s="68">
        <v>0</v>
      </c>
      <c r="AD7" s="65">
        <v>17</v>
      </c>
      <c r="AE7" s="66">
        <v>0</v>
      </c>
      <c r="AF7" s="71">
        <v>8</v>
      </c>
      <c r="AG7" s="68">
        <v>0</v>
      </c>
      <c r="AH7" s="67">
        <v>99</v>
      </c>
      <c r="AI7" s="70">
        <v>0</v>
      </c>
      <c r="AJ7" s="67">
        <v>99</v>
      </c>
      <c r="AK7" s="70">
        <v>0</v>
      </c>
      <c r="AL7" s="44"/>
      <c r="AM7" s="45">
        <f aca="true" t="shared" si="27" ref="AM7:AM23">SUM(Q7+S7+U7+W7+Y7+AA7+AC7+AE7+AG7+AI7+AK7)</f>
        <v>4</v>
      </c>
      <c r="AN7" s="44"/>
      <c r="AO7" s="72">
        <f t="shared" si="5"/>
        <v>1000</v>
      </c>
      <c r="AP7" s="73">
        <f t="shared" si="6"/>
        <v>1000</v>
      </c>
      <c r="AQ7" s="74">
        <f t="shared" si="7"/>
        <v>1000</v>
      </c>
      <c r="AR7" s="73">
        <f t="shared" si="8"/>
        <v>1000</v>
      </c>
      <c r="AS7" s="74">
        <f t="shared" si="9"/>
        <v>1000</v>
      </c>
      <c r="AT7" s="74">
        <f t="shared" si="10"/>
        <v>1000</v>
      </c>
      <c r="AU7" s="74">
        <f t="shared" si="11"/>
        <v>1000</v>
      </c>
      <c r="AV7" s="74">
        <f t="shared" si="12"/>
        <v>1000</v>
      </c>
      <c r="AW7" s="73">
        <f t="shared" si="13"/>
        <v>1000</v>
      </c>
      <c r="AX7" s="74">
        <f t="shared" si="14"/>
        <v>0</v>
      </c>
      <c r="AY7" s="75">
        <f t="shared" si="15"/>
        <v>0</v>
      </c>
      <c r="AZ7" s="1"/>
      <c r="BA7" s="76">
        <f t="shared" si="16"/>
        <v>2</v>
      </c>
      <c r="BB7" s="77">
        <f t="shared" si="17"/>
        <v>8</v>
      </c>
      <c r="BC7" s="77">
        <f t="shared" si="18"/>
        <v>6</v>
      </c>
      <c r="BD7" s="78">
        <f t="shared" si="19"/>
        <v>5</v>
      </c>
      <c r="BE7" s="77">
        <f t="shared" si="20"/>
        <v>10</v>
      </c>
      <c r="BF7" s="77">
        <f t="shared" si="21"/>
        <v>9</v>
      </c>
      <c r="BG7" s="77">
        <f t="shared" si="22"/>
        <v>10</v>
      </c>
      <c r="BH7" s="77">
        <f t="shared" si="23"/>
        <v>9</v>
      </c>
      <c r="BI7" s="77">
        <f t="shared" si="24"/>
        <v>8</v>
      </c>
      <c r="BJ7" s="77">
        <f t="shared" si="25"/>
        <v>0</v>
      </c>
      <c r="BK7" s="77">
        <f t="shared" si="26"/>
        <v>0</v>
      </c>
      <c r="BL7" s="79">
        <f>SUM(BA7,BB7,BC7,BD7,BE7,BG7,BF7,BH7,BI7,BJ7,BK7)</f>
        <v>67</v>
      </c>
      <c r="BM7" s="73">
        <f>IF($AX$1&gt;7,(IF($AX$1=8,MIN(BA7:BH7),IF($AX$1=9,MIN(BA7:BI7),IF($AX$1=10,MIN(BA7:BJ7),IF($AX$1=11,MIN(BA7:BK7)))))),(IF($AX$1=4,MIN(BA7:BD7),IF($AX$1=5,MIN(BA7:BE7),IF($AX$1=6,MIN(BA7:BF7),IF($AX$1=7,MIN(BA7:BG7)))))))</f>
        <v>2</v>
      </c>
      <c r="BN7" s="73">
        <f>IF($AX$1&gt;7,(IF($AX$1=8,MAX(BA7:BH7),IF($AX$1=9,MAX(BA7:BI7),IF($AX$1=10,MAX(BA7:BJ7),IF($AX$1=11,MAX(BA7:BK7)))))),(IF($AX$1=4,MAX(BA7:BD7),IF($AX$1=5,MAX(BA7:BE7),IF($AX$1=6,MAX(BA7:BF7),IF($AX$1=7,MAX(BA7:BG7)))))))</f>
        <v>10</v>
      </c>
      <c r="BO7" s="80">
        <f aca="true" t="shared" si="28" ref="BO7:BO23">SUM($BL7-$BM7)</f>
        <v>65</v>
      </c>
      <c r="BP7" s="7"/>
    </row>
    <row r="8" spans="1:68" ht="15">
      <c r="A8" s="55">
        <v>3</v>
      </c>
      <c r="B8" s="226" t="s">
        <v>212</v>
      </c>
      <c r="C8" s="58" t="s">
        <v>165</v>
      </c>
      <c r="D8" s="227"/>
      <c r="E8" s="81">
        <f aca="true" t="shared" si="29" ref="E8:E23">IF(G8=0,0,IF(G8+F8&lt;1000,1000,G8+F8))</f>
        <v>1000</v>
      </c>
      <c r="F8" s="57">
        <f t="shared" si="0"/>
        <v>0</v>
      </c>
      <c r="G8" s="58">
        <v>1000</v>
      </c>
      <c r="H8" s="59">
        <f t="shared" si="1"/>
        <v>12.32</v>
      </c>
      <c r="I8" s="60">
        <f aca="true" t="shared" si="30" ref="I8:I23">IF(M8=0,0,G8-M8)</f>
        <v>0</v>
      </c>
      <c r="J8" s="61">
        <v>16</v>
      </c>
      <c r="K8" s="117">
        <v>5</v>
      </c>
      <c r="L8" s="62">
        <v>9</v>
      </c>
      <c r="M8" s="63">
        <f t="shared" si="2"/>
        <v>1000</v>
      </c>
      <c r="N8" s="60">
        <f t="shared" si="3"/>
        <v>71</v>
      </c>
      <c r="O8" s="64">
        <f t="shared" si="4"/>
        <v>69</v>
      </c>
      <c r="P8" s="65">
        <v>12</v>
      </c>
      <c r="Q8" s="66">
        <v>0</v>
      </c>
      <c r="R8" s="67">
        <v>10</v>
      </c>
      <c r="S8" s="68">
        <v>0</v>
      </c>
      <c r="T8" s="69">
        <v>8</v>
      </c>
      <c r="U8" s="70">
        <v>0</v>
      </c>
      <c r="V8" s="67">
        <v>2</v>
      </c>
      <c r="W8" s="70">
        <v>1</v>
      </c>
      <c r="X8" s="69">
        <v>11</v>
      </c>
      <c r="Y8" s="70">
        <v>2</v>
      </c>
      <c r="Z8" s="69">
        <v>4</v>
      </c>
      <c r="AA8" s="70">
        <v>0</v>
      </c>
      <c r="AB8" s="69">
        <v>16</v>
      </c>
      <c r="AC8" s="68">
        <v>0</v>
      </c>
      <c r="AD8" s="65">
        <v>7</v>
      </c>
      <c r="AE8" s="66">
        <v>1</v>
      </c>
      <c r="AF8" s="71">
        <v>17</v>
      </c>
      <c r="AG8" s="68">
        <v>1</v>
      </c>
      <c r="AH8" s="67">
        <v>99</v>
      </c>
      <c r="AI8" s="70">
        <v>0</v>
      </c>
      <c r="AJ8" s="67">
        <v>99</v>
      </c>
      <c r="AK8" s="70">
        <v>0</v>
      </c>
      <c r="AL8" s="44"/>
      <c r="AM8" s="45">
        <f t="shared" si="27"/>
        <v>5</v>
      </c>
      <c r="AN8" s="44"/>
      <c r="AO8" s="72">
        <f t="shared" si="5"/>
        <v>1000</v>
      </c>
      <c r="AP8" s="73">
        <f t="shared" si="6"/>
        <v>1000</v>
      </c>
      <c r="AQ8" s="74">
        <f t="shared" si="7"/>
        <v>1000</v>
      </c>
      <c r="AR8" s="73">
        <f t="shared" si="8"/>
        <v>1000</v>
      </c>
      <c r="AS8" s="74">
        <f t="shared" si="9"/>
        <v>1000</v>
      </c>
      <c r="AT8" s="74">
        <f t="shared" si="10"/>
        <v>1000</v>
      </c>
      <c r="AU8" s="74">
        <f t="shared" si="11"/>
        <v>1000</v>
      </c>
      <c r="AV8" s="74">
        <f t="shared" si="12"/>
        <v>1000</v>
      </c>
      <c r="AW8" s="73">
        <f t="shared" si="13"/>
        <v>1000</v>
      </c>
      <c r="AX8" s="74">
        <f t="shared" si="14"/>
        <v>0</v>
      </c>
      <c r="AY8" s="75">
        <f t="shared" si="15"/>
        <v>0</v>
      </c>
      <c r="AZ8" s="1"/>
      <c r="BA8" s="76">
        <f t="shared" si="16"/>
        <v>9</v>
      </c>
      <c r="BB8" s="77">
        <f t="shared" si="17"/>
        <v>13</v>
      </c>
      <c r="BC8" s="77">
        <f t="shared" si="18"/>
        <v>8</v>
      </c>
      <c r="BD8" s="78">
        <f t="shared" si="19"/>
        <v>4</v>
      </c>
      <c r="BE8" s="77">
        <f t="shared" si="20"/>
        <v>2</v>
      </c>
      <c r="BF8" s="77">
        <f t="shared" si="21"/>
        <v>10</v>
      </c>
      <c r="BG8" s="77">
        <f t="shared" si="22"/>
        <v>10</v>
      </c>
      <c r="BH8" s="77">
        <f t="shared" si="23"/>
        <v>6</v>
      </c>
      <c r="BI8" s="77">
        <f t="shared" si="24"/>
        <v>9</v>
      </c>
      <c r="BJ8" s="77">
        <f t="shared" si="25"/>
        <v>0</v>
      </c>
      <c r="BK8" s="77">
        <f t="shared" si="26"/>
        <v>0</v>
      </c>
      <c r="BL8" s="79">
        <f aca="true" t="shared" si="31" ref="BL8:BL23">SUM(BA8,BB8,BC8,BD8,BE8,BG8,BF8,BH8,BI8,BJ8,BK8)</f>
        <v>71</v>
      </c>
      <c r="BM8" s="73">
        <f aca="true" t="shared" si="32" ref="BM8:BM23">IF($AX$1&gt;7,(IF($AX$1=8,MIN(BA8:BH8),IF($AX$1=9,MIN(BA8:BI8),IF($AX$1=10,MIN(BA8:BJ8),IF($AX$1=11,MIN(BA8:BK8)))))),(IF($AX$1=4,MIN(BA8:BD8),IF($AX$1=5,MIN(BA8:BE8),IF($AX$1=6,MIN(BA8:BF8),IF($AX$1=7,MIN(BA8:BG8)))))))</f>
        <v>2</v>
      </c>
      <c r="BN8" s="73">
        <f aca="true" t="shared" si="33" ref="BN8:BN23">IF($AX$1&gt;7,(IF($AX$1=8,MAX(BA8:BH8),IF($AX$1=9,MAX(BA8:BI8),IF($AX$1=10,MAX(BA8:BJ8),IF($AX$1=11,MAX(BA8:BK8)))))),(IF($AX$1=4,MAX(BA8:BD8),IF($AX$1=5,MAX(BA8:BE8),IF($AX$1=6,MAX(BA8:BF8),IF($AX$1=7,MAX(BA8:BG8)))))))</f>
        <v>13</v>
      </c>
      <c r="BO8" s="80">
        <f t="shared" si="28"/>
        <v>69</v>
      </c>
      <c r="BP8" s="7"/>
    </row>
    <row r="9" spans="1:68" ht="15">
      <c r="A9" s="55">
        <v>4</v>
      </c>
      <c r="B9" s="226" t="s">
        <v>213</v>
      </c>
      <c r="C9" s="58" t="s">
        <v>47</v>
      </c>
      <c r="D9" s="227"/>
      <c r="E9" s="81">
        <f t="shared" si="29"/>
        <v>1000</v>
      </c>
      <c r="F9" s="57">
        <f t="shared" si="0"/>
        <v>0</v>
      </c>
      <c r="G9" s="58">
        <v>1000</v>
      </c>
      <c r="H9" s="59">
        <f t="shared" si="1"/>
        <v>19.36</v>
      </c>
      <c r="I9" s="60">
        <f t="shared" si="30"/>
        <v>0</v>
      </c>
      <c r="J9" s="61">
        <v>8</v>
      </c>
      <c r="K9" s="117">
        <v>10</v>
      </c>
      <c r="L9" s="62">
        <v>9</v>
      </c>
      <c r="M9" s="63">
        <f t="shared" si="2"/>
        <v>1000</v>
      </c>
      <c r="N9" s="60">
        <f t="shared" si="3"/>
        <v>62</v>
      </c>
      <c r="O9" s="64">
        <f t="shared" si="4"/>
        <v>60</v>
      </c>
      <c r="P9" s="65">
        <v>13</v>
      </c>
      <c r="Q9" s="66">
        <v>0</v>
      </c>
      <c r="R9" s="67">
        <v>9</v>
      </c>
      <c r="S9" s="68">
        <v>1</v>
      </c>
      <c r="T9" s="69">
        <v>11</v>
      </c>
      <c r="U9" s="70">
        <v>1</v>
      </c>
      <c r="V9" s="67">
        <v>17</v>
      </c>
      <c r="W9" s="70">
        <v>0</v>
      </c>
      <c r="X9" s="69">
        <v>2</v>
      </c>
      <c r="Y9" s="70">
        <v>0</v>
      </c>
      <c r="Z9" s="69">
        <v>3</v>
      </c>
      <c r="AA9" s="70">
        <v>2</v>
      </c>
      <c r="AB9" s="69">
        <v>7</v>
      </c>
      <c r="AC9" s="68">
        <v>2</v>
      </c>
      <c r="AD9" s="82">
        <v>15</v>
      </c>
      <c r="AE9" s="66">
        <v>2</v>
      </c>
      <c r="AF9" s="71">
        <v>14</v>
      </c>
      <c r="AG9" s="68">
        <v>2</v>
      </c>
      <c r="AH9" s="67">
        <v>99</v>
      </c>
      <c r="AI9" s="70">
        <v>0</v>
      </c>
      <c r="AJ9" s="67">
        <v>99</v>
      </c>
      <c r="AK9" s="70">
        <v>0</v>
      </c>
      <c r="AL9" s="44"/>
      <c r="AM9" s="45">
        <f t="shared" si="27"/>
        <v>10</v>
      </c>
      <c r="AN9" s="44"/>
      <c r="AO9" s="72">
        <f t="shared" si="5"/>
        <v>1000</v>
      </c>
      <c r="AP9" s="73">
        <f t="shared" si="6"/>
        <v>1000</v>
      </c>
      <c r="AQ9" s="74">
        <f t="shared" si="7"/>
        <v>1000</v>
      </c>
      <c r="AR9" s="73">
        <f t="shared" si="8"/>
        <v>1000</v>
      </c>
      <c r="AS9" s="74">
        <f t="shared" si="9"/>
        <v>1000</v>
      </c>
      <c r="AT9" s="74">
        <f t="shared" si="10"/>
        <v>1000</v>
      </c>
      <c r="AU9" s="74">
        <f t="shared" si="11"/>
        <v>1000</v>
      </c>
      <c r="AV9" s="74">
        <f t="shared" si="12"/>
        <v>1000</v>
      </c>
      <c r="AW9" s="73">
        <f t="shared" si="13"/>
        <v>1000</v>
      </c>
      <c r="AX9" s="74">
        <f t="shared" si="14"/>
        <v>0</v>
      </c>
      <c r="AY9" s="75">
        <f t="shared" si="15"/>
        <v>0</v>
      </c>
      <c r="AZ9" s="1"/>
      <c r="BA9" s="76">
        <f t="shared" si="16"/>
        <v>9</v>
      </c>
      <c r="BB9" s="77">
        <f t="shared" si="17"/>
        <v>10</v>
      </c>
      <c r="BC9" s="77">
        <f t="shared" si="18"/>
        <v>2</v>
      </c>
      <c r="BD9" s="78">
        <f t="shared" si="19"/>
        <v>9</v>
      </c>
      <c r="BE9" s="77">
        <f t="shared" si="20"/>
        <v>4</v>
      </c>
      <c r="BF9" s="77">
        <f t="shared" si="21"/>
        <v>5</v>
      </c>
      <c r="BG9" s="77">
        <f t="shared" si="22"/>
        <v>6</v>
      </c>
      <c r="BH9" s="77">
        <f t="shared" si="23"/>
        <v>8</v>
      </c>
      <c r="BI9" s="77">
        <f t="shared" si="24"/>
        <v>9</v>
      </c>
      <c r="BJ9" s="77">
        <f t="shared" si="25"/>
        <v>0</v>
      </c>
      <c r="BK9" s="77">
        <f t="shared" si="26"/>
        <v>0</v>
      </c>
      <c r="BL9" s="79">
        <f t="shared" si="31"/>
        <v>62</v>
      </c>
      <c r="BM9" s="73">
        <f t="shared" si="32"/>
        <v>2</v>
      </c>
      <c r="BN9" s="73">
        <f t="shared" si="33"/>
        <v>10</v>
      </c>
      <c r="BO9" s="80">
        <f t="shared" si="28"/>
        <v>60</v>
      </c>
      <c r="BP9" s="7"/>
    </row>
    <row r="10" spans="1:68" ht="15">
      <c r="A10" s="55">
        <v>5</v>
      </c>
      <c r="B10" s="226" t="s">
        <v>74</v>
      </c>
      <c r="C10" s="58" t="s">
        <v>48</v>
      </c>
      <c r="D10" s="227"/>
      <c r="E10" s="81">
        <f t="shared" si="29"/>
        <v>1000</v>
      </c>
      <c r="F10" s="57">
        <f t="shared" si="0"/>
        <v>0</v>
      </c>
      <c r="G10" s="58">
        <v>1000</v>
      </c>
      <c r="H10" s="59">
        <f t="shared" si="1"/>
        <v>22</v>
      </c>
      <c r="I10" s="60">
        <f t="shared" si="30"/>
        <v>0</v>
      </c>
      <c r="J10" s="61">
        <v>5</v>
      </c>
      <c r="K10" s="117">
        <v>10</v>
      </c>
      <c r="L10" s="62">
        <v>9</v>
      </c>
      <c r="M10" s="63">
        <f t="shared" si="2"/>
        <v>1000</v>
      </c>
      <c r="N10" s="60">
        <f t="shared" si="3"/>
        <v>93</v>
      </c>
      <c r="O10" s="64">
        <f t="shared" si="4"/>
        <v>89</v>
      </c>
      <c r="P10" s="65">
        <v>14</v>
      </c>
      <c r="Q10" s="66">
        <v>0</v>
      </c>
      <c r="R10" s="67">
        <v>8</v>
      </c>
      <c r="S10" s="68">
        <v>2</v>
      </c>
      <c r="T10" s="69">
        <v>10</v>
      </c>
      <c r="U10" s="70">
        <v>1</v>
      </c>
      <c r="V10" s="67">
        <v>13</v>
      </c>
      <c r="W10" s="70">
        <v>1</v>
      </c>
      <c r="X10" s="69">
        <v>9</v>
      </c>
      <c r="Y10" s="70">
        <v>2</v>
      </c>
      <c r="Z10" s="69">
        <v>1</v>
      </c>
      <c r="AA10" s="70">
        <v>0</v>
      </c>
      <c r="AB10" s="69">
        <v>2</v>
      </c>
      <c r="AC10" s="68">
        <v>2</v>
      </c>
      <c r="AD10" s="65">
        <v>6</v>
      </c>
      <c r="AE10" s="66">
        <v>1</v>
      </c>
      <c r="AF10" s="71">
        <v>18</v>
      </c>
      <c r="AG10" s="68">
        <v>1</v>
      </c>
      <c r="AH10" s="67">
        <v>99</v>
      </c>
      <c r="AI10" s="70">
        <v>0</v>
      </c>
      <c r="AJ10" s="67">
        <v>99</v>
      </c>
      <c r="AK10" s="70">
        <v>0</v>
      </c>
      <c r="AL10" s="44"/>
      <c r="AM10" s="45">
        <f t="shared" si="27"/>
        <v>10</v>
      </c>
      <c r="AN10" s="44"/>
      <c r="AO10" s="72">
        <f t="shared" si="5"/>
        <v>1000</v>
      </c>
      <c r="AP10" s="73">
        <f t="shared" si="6"/>
        <v>1000</v>
      </c>
      <c r="AQ10" s="74">
        <f t="shared" si="7"/>
        <v>1000</v>
      </c>
      <c r="AR10" s="73">
        <f t="shared" si="8"/>
        <v>1000</v>
      </c>
      <c r="AS10" s="74">
        <f t="shared" si="9"/>
        <v>1000</v>
      </c>
      <c r="AT10" s="74">
        <f t="shared" si="10"/>
        <v>1000</v>
      </c>
      <c r="AU10" s="74">
        <f t="shared" si="11"/>
        <v>1000</v>
      </c>
      <c r="AV10" s="74">
        <f t="shared" si="12"/>
        <v>1000</v>
      </c>
      <c r="AW10" s="73">
        <f t="shared" si="13"/>
        <v>1000</v>
      </c>
      <c r="AX10" s="74">
        <f t="shared" si="14"/>
        <v>0</v>
      </c>
      <c r="AY10" s="75">
        <f t="shared" si="15"/>
        <v>0</v>
      </c>
      <c r="AZ10" s="1"/>
      <c r="BA10" s="76">
        <f t="shared" si="16"/>
        <v>9</v>
      </c>
      <c r="BB10" s="77">
        <f t="shared" si="17"/>
        <v>8</v>
      </c>
      <c r="BC10" s="77">
        <f t="shared" si="18"/>
        <v>13</v>
      </c>
      <c r="BD10" s="78">
        <f t="shared" si="19"/>
        <v>9</v>
      </c>
      <c r="BE10" s="77">
        <f t="shared" si="20"/>
        <v>10</v>
      </c>
      <c r="BF10" s="77">
        <f t="shared" si="21"/>
        <v>18</v>
      </c>
      <c r="BG10" s="77">
        <f t="shared" si="22"/>
        <v>4</v>
      </c>
      <c r="BH10" s="77">
        <f t="shared" si="23"/>
        <v>10</v>
      </c>
      <c r="BI10" s="77">
        <f t="shared" si="24"/>
        <v>12</v>
      </c>
      <c r="BJ10" s="77">
        <f t="shared" si="25"/>
        <v>0</v>
      </c>
      <c r="BK10" s="77">
        <f t="shared" si="26"/>
        <v>0</v>
      </c>
      <c r="BL10" s="79">
        <f t="shared" si="31"/>
        <v>93</v>
      </c>
      <c r="BM10" s="73">
        <f t="shared" si="32"/>
        <v>4</v>
      </c>
      <c r="BN10" s="73">
        <f t="shared" si="33"/>
        <v>18</v>
      </c>
      <c r="BO10" s="80">
        <f t="shared" si="28"/>
        <v>89</v>
      </c>
      <c r="BP10" s="7"/>
    </row>
    <row r="11" spans="1:68" ht="15">
      <c r="A11" s="55">
        <v>6</v>
      </c>
      <c r="B11" s="226" t="s">
        <v>37</v>
      </c>
      <c r="C11" s="58" t="s">
        <v>45</v>
      </c>
      <c r="D11" s="227"/>
      <c r="E11" s="81">
        <f t="shared" si="29"/>
        <v>1000</v>
      </c>
      <c r="F11" s="57">
        <f t="shared" si="0"/>
        <v>0</v>
      </c>
      <c r="G11" s="58">
        <v>1000</v>
      </c>
      <c r="H11" s="59">
        <f t="shared" si="1"/>
        <v>22.88</v>
      </c>
      <c r="I11" s="60">
        <f t="shared" si="30"/>
        <v>0</v>
      </c>
      <c r="J11" s="61">
        <v>4</v>
      </c>
      <c r="K11" s="117">
        <v>10</v>
      </c>
      <c r="L11" s="62">
        <v>9</v>
      </c>
      <c r="M11" s="63">
        <f t="shared" si="2"/>
        <v>1000</v>
      </c>
      <c r="N11" s="60">
        <f t="shared" si="3"/>
        <v>95</v>
      </c>
      <c r="O11" s="64">
        <f t="shared" si="4"/>
        <v>89</v>
      </c>
      <c r="P11" s="65">
        <v>15</v>
      </c>
      <c r="Q11" s="66">
        <v>1</v>
      </c>
      <c r="R11" s="67">
        <v>7</v>
      </c>
      <c r="S11" s="68">
        <v>2</v>
      </c>
      <c r="T11" s="69">
        <v>16</v>
      </c>
      <c r="U11" s="70">
        <v>2</v>
      </c>
      <c r="V11" s="67">
        <v>12</v>
      </c>
      <c r="W11" s="70">
        <v>2</v>
      </c>
      <c r="X11" s="69">
        <v>1</v>
      </c>
      <c r="Y11" s="70">
        <v>0</v>
      </c>
      <c r="Z11" s="69">
        <v>18</v>
      </c>
      <c r="AA11" s="70">
        <v>0</v>
      </c>
      <c r="AB11" s="69">
        <v>14</v>
      </c>
      <c r="AC11" s="68">
        <v>1</v>
      </c>
      <c r="AD11" s="82">
        <v>5</v>
      </c>
      <c r="AE11" s="66">
        <v>1</v>
      </c>
      <c r="AF11" s="71">
        <v>10</v>
      </c>
      <c r="AG11" s="68">
        <v>1</v>
      </c>
      <c r="AH11" s="67">
        <v>99</v>
      </c>
      <c r="AI11" s="70">
        <v>0</v>
      </c>
      <c r="AJ11" s="67">
        <v>99</v>
      </c>
      <c r="AK11" s="70">
        <v>0</v>
      </c>
      <c r="AL11" s="44"/>
      <c r="AM11" s="45">
        <f t="shared" si="27"/>
        <v>10</v>
      </c>
      <c r="AN11" s="44"/>
      <c r="AO11" s="72">
        <f t="shared" si="5"/>
        <v>1000</v>
      </c>
      <c r="AP11" s="73">
        <f t="shared" si="6"/>
        <v>1000</v>
      </c>
      <c r="AQ11" s="74">
        <f t="shared" si="7"/>
        <v>1000</v>
      </c>
      <c r="AR11" s="73">
        <f t="shared" si="8"/>
        <v>1000</v>
      </c>
      <c r="AS11" s="74">
        <f t="shared" si="9"/>
        <v>1000</v>
      </c>
      <c r="AT11" s="74">
        <f t="shared" si="10"/>
        <v>1000</v>
      </c>
      <c r="AU11" s="74">
        <f t="shared" si="11"/>
        <v>1000</v>
      </c>
      <c r="AV11" s="74">
        <f t="shared" si="12"/>
        <v>1000</v>
      </c>
      <c r="AW11" s="73">
        <f t="shared" si="13"/>
        <v>1000</v>
      </c>
      <c r="AX11" s="74">
        <f t="shared" si="14"/>
        <v>0</v>
      </c>
      <c r="AY11" s="75">
        <f t="shared" si="15"/>
        <v>0</v>
      </c>
      <c r="AZ11" s="1"/>
      <c r="BA11" s="76">
        <f t="shared" si="16"/>
        <v>8</v>
      </c>
      <c r="BB11" s="77">
        <f t="shared" si="17"/>
        <v>6</v>
      </c>
      <c r="BC11" s="77">
        <f t="shared" si="18"/>
        <v>10</v>
      </c>
      <c r="BD11" s="78">
        <f t="shared" si="19"/>
        <v>9</v>
      </c>
      <c r="BE11" s="77">
        <f t="shared" si="20"/>
        <v>18</v>
      </c>
      <c r="BF11" s="77">
        <f t="shared" si="21"/>
        <v>12</v>
      </c>
      <c r="BG11" s="77">
        <f t="shared" si="22"/>
        <v>9</v>
      </c>
      <c r="BH11" s="77">
        <f t="shared" si="23"/>
        <v>10</v>
      </c>
      <c r="BI11" s="77">
        <f t="shared" si="24"/>
        <v>13</v>
      </c>
      <c r="BJ11" s="77">
        <f t="shared" si="25"/>
        <v>0</v>
      </c>
      <c r="BK11" s="77">
        <f t="shared" si="26"/>
        <v>0</v>
      </c>
      <c r="BL11" s="79">
        <f t="shared" si="31"/>
        <v>95</v>
      </c>
      <c r="BM11" s="73">
        <f t="shared" si="32"/>
        <v>6</v>
      </c>
      <c r="BN11" s="73">
        <f t="shared" si="33"/>
        <v>18</v>
      </c>
      <c r="BO11" s="80">
        <f t="shared" si="28"/>
        <v>89</v>
      </c>
      <c r="BP11" s="7"/>
    </row>
    <row r="12" spans="1:68" ht="15">
      <c r="A12" s="55">
        <v>7</v>
      </c>
      <c r="B12" s="226" t="s">
        <v>38</v>
      </c>
      <c r="C12" s="58" t="s">
        <v>45</v>
      </c>
      <c r="D12" s="227"/>
      <c r="E12" s="81">
        <f t="shared" si="29"/>
        <v>1000</v>
      </c>
      <c r="F12" s="57">
        <f t="shared" si="0"/>
        <v>0</v>
      </c>
      <c r="G12" s="58">
        <v>1000</v>
      </c>
      <c r="H12" s="59">
        <f t="shared" si="1"/>
        <v>13.2</v>
      </c>
      <c r="I12" s="60">
        <f t="shared" si="30"/>
        <v>0</v>
      </c>
      <c r="J12" s="61">
        <v>15</v>
      </c>
      <c r="K12" s="117">
        <v>6</v>
      </c>
      <c r="L12" s="62">
        <v>9</v>
      </c>
      <c r="M12" s="63">
        <f t="shared" si="2"/>
        <v>1000</v>
      </c>
      <c r="N12" s="60">
        <f t="shared" si="3"/>
        <v>71</v>
      </c>
      <c r="O12" s="64">
        <f t="shared" si="4"/>
        <v>69</v>
      </c>
      <c r="P12" s="65">
        <v>16</v>
      </c>
      <c r="Q12" s="66">
        <v>1</v>
      </c>
      <c r="R12" s="67">
        <v>6</v>
      </c>
      <c r="S12" s="68">
        <v>0</v>
      </c>
      <c r="T12" s="69">
        <v>2</v>
      </c>
      <c r="U12" s="70">
        <v>2</v>
      </c>
      <c r="V12" s="67">
        <v>18</v>
      </c>
      <c r="W12" s="70">
        <v>0</v>
      </c>
      <c r="X12" s="69">
        <v>8</v>
      </c>
      <c r="Y12" s="70">
        <v>0</v>
      </c>
      <c r="Z12" s="69">
        <v>11</v>
      </c>
      <c r="AA12" s="70">
        <v>2</v>
      </c>
      <c r="AB12" s="69">
        <v>4</v>
      </c>
      <c r="AC12" s="68">
        <v>0</v>
      </c>
      <c r="AD12" s="83">
        <v>3</v>
      </c>
      <c r="AE12" s="66">
        <v>1</v>
      </c>
      <c r="AF12" s="71">
        <v>9</v>
      </c>
      <c r="AG12" s="68">
        <v>0</v>
      </c>
      <c r="AH12" s="67">
        <v>99</v>
      </c>
      <c r="AI12" s="70">
        <v>0</v>
      </c>
      <c r="AJ12" s="67">
        <v>99</v>
      </c>
      <c r="AK12" s="70">
        <v>0</v>
      </c>
      <c r="AL12" s="44"/>
      <c r="AM12" s="45">
        <f t="shared" si="27"/>
        <v>6</v>
      </c>
      <c r="AN12" s="44"/>
      <c r="AO12" s="72">
        <f t="shared" si="5"/>
        <v>1000</v>
      </c>
      <c r="AP12" s="73">
        <f t="shared" si="6"/>
        <v>1000</v>
      </c>
      <c r="AQ12" s="74">
        <f t="shared" si="7"/>
        <v>1000</v>
      </c>
      <c r="AR12" s="73">
        <f t="shared" si="8"/>
        <v>1000</v>
      </c>
      <c r="AS12" s="74">
        <f t="shared" si="9"/>
        <v>1000</v>
      </c>
      <c r="AT12" s="74">
        <f t="shared" si="10"/>
        <v>1000</v>
      </c>
      <c r="AU12" s="74">
        <f t="shared" si="11"/>
        <v>1000</v>
      </c>
      <c r="AV12" s="74">
        <f t="shared" si="12"/>
        <v>1000</v>
      </c>
      <c r="AW12" s="73">
        <f t="shared" si="13"/>
        <v>1000</v>
      </c>
      <c r="AX12" s="74">
        <f t="shared" si="14"/>
        <v>0</v>
      </c>
      <c r="AY12" s="75">
        <f t="shared" si="15"/>
        <v>0</v>
      </c>
      <c r="AZ12" s="1"/>
      <c r="BA12" s="76">
        <f t="shared" si="16"/>
        <v>10</v>
      </c>
      <c r="BB12" s="77">
        <f t="shared" si="17"/>
        <v>10</v>
      </c>
      <c r="BC12" s="77">
        <f t="shared" si="18"/>
        <v>4</v>
      </c>
      <c r="BD12" s="78">
        <f t="shared" si="19"/>
        <v>12</v>
      </c>
      <c r="BE12" s="77">
        <f t="shared" si="20"/>
        <v>8</v>
      </c>
      <c r="BF12" s="77">
        <f t="shared" si="21"/>
        <v>2</v>
      </c>
      <c r="BG12" s="77">
        <f t="shared" si="22"/>
        <v>10</v>
      </c>
      <c r="BH12" s="77">
        <f t="shared" si="23"/>
        <v>5</v>
      </c>
      <c r="BI12" s="77">
        <f t="shared" si="24"/>
        <v>10</v>
      </c>
      <c r="BJ12" s="77">
        <f t="shared" si="25"/>
        <v>0</v>
      </c>
      <c r="BK12" s="77">
        <f t="shared" si="26"/>
        <v>0</v>
      </c>
      <c r="BL12" s="79">
        <f t="shared" si="31"/>
        <v>71</v>
      </c>
      <c r="BM12" s="73">
        <f t="shared" si="32"/>
        <v>2</v>
      </c>
      <c r="BN12" s="73">
        <f t="shared" si="33"/>
        <v>12</v>
      </c>
      <c r="BO12" s="80">
        <f t="shared" si="28"/>
        <v>69</v>
      </c>
      <c r="BP12" s="7"/>
    </row>
    <row r="13" spans="1:68" ht="15">
      <c r="A13" s="55">
        <v>8</v>
      </c>
      <c r="B13" s="226" t="s">
        <v>39</v>
      </c>
      <c r="C13" s="58" t="s">
        <v>180</v>
      </c>
      <c r="D13" s="229"/>
      <c r="E13" s="81">
        <f t="shared" si="29"/>
        <v>1000</v>
      </c>
      <c r="F13" s="57">
        <f t="shared" si="0"/>
        <v>0</v>
      </c>
      <c r="G13" s="58">
        <v>1000</v>
      </c>
      <c r="H13" s="59">
        <f t="shared" si="1"/>
        <v>14.08</v>
      </c>
      <c r="I13" s="60">
        <f t="shared" si="30"/>
        <v>0</v>
      </c>
      <c r="J13" s="61">
        <v>14</v>
      </c>
      <c r="K13" s="117">
        <v>8</v>
      </c>
      <c r="L13" s="62">
        <v>9</v>
      </c>
      <c r="M13" s="63">
        <f t="shared" si="2"/>
        <v>1000</v>
      </c>
      <c r="N13" s="60">
        <f t="shared" si="3"/>
        <v>64</v>
      </c>
      <c r="O13" s="64">
        <f t="shared" si="4"/>
        <v>62</v>
      </c>
      <c r="P13" s="65">
        <v>17</v>
      </c>
      <c r="Q13" s="66">
        <v>0</v>
      </c>
      <c r="R13" s="67">
        <v>5</v>
      </c>
      <c r="S13" s="68">
        <v>0</v>
      </c>
      <c r="T13" s="69">
        <v>3</v>
      </c>
      <c r="U13" s="70">
        <v>2</v>
      </c>
      <c r="V13" s="67">
        <v>15</v>
      </c>
      <c r="W13" s="70">
        <v>0</v>
      </c>
      <c r="X13" s="69">
        <v>7</v>
      </c>
      <c r="Y13" s="70">
        <v>2</v>
      </c>
      <c r="Z13" s="69">
        <v>9</v>
      </c>
      <c r="AA13" s="70">
        <v>0</v>
      </c>
      <c r="AB13" s="69">
        <v>11</v>
      </c>
      <c r="AC13" s="68">
        <v>2</v>
      </c>
      <c r="AD13" s="83">
        <v>16</v>
      </c>
      <c r="AE13" s="66">
        <v>0</v>
      </c>
      <c r="AF13" s="71">
        <v>2</v>
      </c>
      <c r="AG13" s="68">
        <v>2</v>
      </c>
      <c r="AH13" s="67">
        <v>99</v>
      </c>
      <c r="AI13" s="70">
        <v>0</v>
      </c>
      <c r="AJ13" s="67">
        <v>99</v>
      </c>
      <c r="AK13" s="70">
        <v>0</v>
      </c>
      <c r="AL13" s="44"/>
      <c r="AM13" s="45">
        <f t="shared" si="27"/>
        <v>8</v>
      </c>
      <c r="AN13" s="44"/>
      <c r="AO13" s="72">
        <f t="shared" si="5"/>
        <v>1000</v>
      </c>
      <c r="AP13" s="73">
        <f t="shared" si="6"/>
        <v>1000</v>
      </c>
      <c r="AQ13" s="74">
        <f t="shared" si="7"/>
        <v>1000</v>
      </c>
      <c r="AR13" s="73">
        <f t="shared" si="8"/>
        <v>1000</v>
      </c>
      <c r="AS13" s="74">
        <f t="shared" si="9"/>
        <v>1000</v>
      </c>
      <c r="AT13" s="74">
        <f t="shared" si="10"/>
        <v>1000</v>
      </c>
      <c r="AU13" s="74">
        <f t="shared" si="11"/>
        <v>1000</v>
      </c>
      <c r="AV13" s="74">
        <f t="shared" si="12"/>
        <v>1000</v>
      </c>
      <c r="AW13" s="73">
        <f t="shared" si="13"/>
        <v>1000</v>
      </c>
      <c r="AX13" s="74">
        <f t="shared" si="14"/>
        <v>0</v>
      </c>
      <c r="AY13" s="75">
        <f t="shared" si="15"/>
        <v>0</v>
      </c>
      <c r="AZ13" s="1"/>
      <c r="BA13" s="76">
        <f t="shared" si="16"/>
        <v>9</v>
      </c>
      <c r="BB13" s="77">
        <f t="shared" si="17"/>
        <v>10</v>
      </c>
      <c r="BC13" s="77">
        <f t="shared" si="18"/>
        <v>5</v>
      </c>
      <c r="BD13" s="78">
        <f t="shared" si="19"/>
        <v>8</v>
      </c>
      <c r="BE13" s="77">
        <f t="shared" si="20"/>
        <v>6</v>
      </c>
      <c r="BF13" s="77">
        <f t="shared" si="21"/>
        <v>10</v>
      </c>
      <c r="BG13" s="77">
        <f t="shared" si="22"/>
        <v>2</v>
      </c>
      <c r="BH13" s="77">
        <f t="shared" si="23"/>
        <v>10</v>
      </c>
      <c r="BI13" s="77">
        <f t="shared" si="24"/>
        <v>4</v>
      </c>
      <c r="BJ13" s="77">
        <f t="shared" si="25"/>
        <v>0</v>
      </c>
      <c r="BK13" s="77">
        <f t="shared" si="26"/>
        <v>0</v>
      </c>
      <c r="BL13" s="79">
        <f t="shared" si="31"/>
        <v>64</v>
      </c>
      <c r="BM13" s="73">
        <f t="shared" si="32"/>
        <v>2</v>
      </c>
      <c r="BN13" s="73">
        <f t="shared" si="33"/>
        <v>10</v>
      </c>
      <c r="BO13" s="80">
        <f t="shared" si="28"/>
        <v>62</v>
      </c>
      <c r="BP13" s="7"/>
    </row>
    <row r="14" spans="1:68" ht="15">
      <c r="A14" s="55">
        <v>9</v>
      </c>
      <c r="B14" s="226" t="s">
        <v>73</v>
      </c>
      <c r="C14" s="58" t="s">
        <v>48</v>
      </c>
      <c r="D14" s="229"/>
      <c r="E14" s="81">
        <f t="shared" si="29"/>
        <v>1000</v>
      </c>
      <c r="F14" s="57">
        <f t="shared" si="0"/>
        <v>0</v>
      </c>
      <c r="G14" s="58">
        <v>1000</v>
      </c>
      <c r="H14" s="59">
        <f t="shared" si="1"/>
        <v>21.12</v>
      </c>
      <c r="I14" s="60">
        <f t="shared" si="30"/>
        <v>0</v>
      </c>
      <c r="J14" s="61">
        <v>6</v>
      </c>
      <c r="K14" s="117">
        <v>10</v>
      </c>
      <c r="L14" s="62">
        <v>9</v>
      </c>
      <c r="M14" s="63">
        <f t="shared" si="2"/>
        <v>1000</v>
      </c>
      <c r="N14" s="60">
        <f t="shared" si="3"/>
        <v>83</v>
      </c>
      <c r="O14" s="64">
        <f t="shared" si="4"/>
        <v>81</v>
      </c>
      <c r="P14" s="65">
        <v>18</v>
      </c>
      <c r="Q14" s="66">
        <v>0</v>
      </c>
      <c r="R14" s="67">
        <v>4</v>
      </c>
      <c r="S14" s="68">
        <v>1</v>
      </c>
      <c r="T14" s="69">
        <v>13</v>
      </c>
      <c r="U14" s="70">
        <v>1</v>
      </c>
      <c r="V14" s="67">
        <v>11</v>
      </c>
      <c r="W14" s="70">
        <v>2</v>
      </c>
      <c r="X14" s="69">
        <v>5</v>
      </c>
      <c r="Y14" s="70">
        <v>0</v>
      </c>
      <c r="Z14" s="69">
        <v>8</v>
      </c>
      <c r="AA14" s="70">
        <v>2</v>
      </c>
      <c r="AB14" s="69">
        <v>15</v>
      </c>
      <c r="AC14" s="68">
        <v>2</v>
      </c>
      <c r="AD14" s="83">
        <v>1</v>
      </c>
      <c r="AE14" s="66">
        <v>0</v>
      </c>
      <c r="AF14" s="71">
        <v>7</v>
      </c>
      <c r="AG14" s="68">
        <v>2</v>
      </c>
      <c r="AH14" s="67">
        <v>99</v>
      </c>
      <c r="AI14" s="70">
        <v>0</v>
      </c>
      <c r="AJ14" s="67">
        <v>99</v>
      </c>
      <c r="AK14" s="70">
        <v>0</v>
      </c>
      <c r="AL14" s="44"/>
      <c r="AM14" s="45">
        <f t="shared" si="27"/>
        <v>10</v>
      </c>
      <c r="AN14" s="44"/>
      <c r="AO14" s="72">
        <f t="shared" si="5"/>
        <v>1000</v>
      </c>
      <c r="AP14" s="73">
        <f t="shared" si="6"/>
        <v>1000</v>
      </c>
      <c r="AQ14" s="74">
        <f t="shared" si="7"/>
        <v>1000</v>
      </c>
      <c r="AR14" s="73">
        <f t="shared" si="8"/>
        <v>1000</v>
      </c>
      <c r="AS14" s="74">
        <f t="shared" si="9"/>
        <v>1000</v>
      </c>
      <c r="AT14" s="74">
        <f t="shared" si="10"/>
        <v>1000</v>
      </c>
      <c r="AU14" s="74">
        <f t="shared" si="11"/>
        <v>1000</v>
      </c>
      <c r="AV14" s="74">
        <f t="shared" si="12"/>
        <v>1000</v>
      </c>
      <c r="AW14" s="73">
        <f t="shared" si="13"/>
        <v>1000</v>
      </c>
      <c r="AX14" s="74">
        <f t="shared" si="14"/>
        <v>0</v>
      </c>
      <c r="AY14" s="75">
        <f t="shared" si="15"/>
        <v>0</v>
      </c>
      <c r="AZ14" s="1"/>
      <c r="BA14" s="76">
        <f t="shared" si="16"/>
        <v>12</v>
      </c>
      <c r="BB14" s="77">
        <f t="shared" si="17"/>
        <v>10</v>
      </c>
      <c r="BC14" s="77">
        <f t="shared" si="18"/>
        <v>9</v>
      </c>
      <c r="BD14" s="78">
        <f t="shared" si="19"/>
        <v>2</v>
      </c>
      <c r="BE14" s="77">
        <f t="shared" si="20"/>
        <v>10</v>
      </c>
      <c r="BF14" s="77">
        <f t="shared" si="21"/>
        <v>8</v>
      </c>
      <c r="BG14" s="77">
        <f t="shared" si="22"/>
        <v>8</v>
      </c>
      <c r="BH14" s="77">
        <f t="shared" si="23"/>
        <v>18</v>
      </c>
      <c r="BI14" s="77">
        <f t="shared" si="24"/>
        <v>6</v>
      </c>
      <c r="BJ14" s="77">
        <f t="shared" si="25"/>
        <v>0</v>
      </c>
      <c r="BK14" s="77">
        <f t="shared" si="26"/>
        <v>0</v>
      </c>
      <c r="BL14" s="79">
        <f t="shared" si="31"/>
        <v>83</v>
      </c>
      <c r="BM14" s="73">
        <f t="shared" si="32"/>
        <v>2</v>
      </c>
      <c r="BN14" s="73">
        <f t="shared" si="33"/>
        <v>18</v>
      </c>
      <c r="BO14" s="80">
        <f t="shared" si="28"/>
        <v>81</v>
      </c>
      <c r="BP14" s="7"/>
    </row>
    <row r="15" spans="1:68" ht="15">
      <c r="A15" s="55">
        <v>10</v>
      </c>
      <c r="B15" s="226" t="s">
        <v>34</v>
      </c>
      <c r="C15" s="58" t="s">
        <v>48</v>
      </c>
      <c r="D15" s="229"/>
      <c r="E15" s="81">
        <f t="shared" si="29"/>
        <v>1020</v>
      </c>
      <c r="F15" s="57">
        <f t="shared" si="0"/>
        <v>20</v>
      </c>
      <c r="G15" s="58">
        <v>1000</v>
      </c>
      <c r="H15" s="59">
        <f t="shared" si="1"/>
        <v>24.64</v>
      </c>
      <c r="I15" s="60">
        <f t="shared" si="30"/>
        <v>0</v>
      </c>
      <c r="J15" s="212">
        <v>2</v>
      </c>
      <c r="K15" s="117">
        <v>13</v>
      </c>
      <c r="L15" s="62">
        <v>9</v>
      </c>
      <c r="M15" s="63">
        <f t="shared" si="2"/>
        <v>1000</v>
      </c>
      <c r="N15" s="60">
        <f t="shared" si="3"/>
        <v>91</v>
      </c>
      <c r="O15" s="64">
        <f t="shared" si="4"/>
        <v>86</v>
      </c>
      <c r="P15" s="65">
        <v>1</v>
      </c>
      <c r="Q15" s="66">
        <v>0</v>
      </c>
      <c r="R15" s="67">
        <v>3</v>
      </c>
      <c r="S15" s="68">
        <v>2</v>
      </c>
      <c r="T15" s="69">
        <v>5</v>
      </c>
      <c r="U15" s="70">
        <v>1</v>
      </c>
      <c r="V15" s="67">
        <v>16</v>
      </c>
      <c r="W15" s="70">
        <v>1</v>
      </c>
      <c r="X15" s="69">
        <v>12</v>
      </c>
      <c r="Y15" s="70">
        <v>2</v>
      </c>
      <c r="Z15" s="69">
        <v>15</v>
      </c>
      <c r="AA15" s="70">
        <v>2</v>
      </c>
      <c r="AB15" s="69">
        <v>18</v>
      </c>
      <c r="AC15" s="68">
        <v>2</v>
      </c>
      <c r="AD15" s="65">
        <v>14</v>
      </c>
      <c r="AE15" s="66">
        <v>2</v>
      </c>
      <c r="AF15" s="71">
        <v>6</v>
      </c>
      <c r="AG15" s="68">
        <v>1</v>
      </c>
      <c r="AH15" s="67">
        <v>99</v>
      </c>
      <c r="AI15" s="70">
        <v>0</v>
      </c>
      <c r="AJ15" s="67">
        <v>99</v>
      </c>
      <c r="AK15" s="70">
        <v>0</v>
      </c>
      <c r="AL15" s="44"/>
      <c r="AM15" s="45">
        <f t="shared" si="27"/>
        <v>13</v>
      </c>
      <c r="AN15" s="44"/>
      <c r="AO15" s="72">
        <f t="shared" si="5"/>
        <v>1000</v>
      </c>
      <c r="AP15" s="73">
        <f t="shared" si="6"/>
        <v>1000</v>
      </c>
      <c r="AQ15" s="74">
        <f t="shared" si="7"/>
        <v>1000</v>
      </c>
      <c r="AR15" s="73">
        <f t="shared" si="8"/>
        <v>1000</v>
      </c>
      <c r="AS15" s="74">
        <f t="shared" si="9"/>
        <v>1000</v>
      </c>
      <c r="AT15" s="74">
        <f t="shared" si="10"/>
        <v>1000</v>
      </c>
      <c r="AU15" s="74">
        <f t="shared" si="11"/>
        <v>1000</v>
      </c>
      <c r="AV15" s="74">
        <f t="shared" si="12"/>
        <v>1000</v>
      </c>
      <c r="AW15" s="73">
        <f t="shared" si="13"/>
        <v>1000</v>
      </c>
      <c r="AX15" s="74">
        <f t="shared" si="14"/>
        <v>0</v>
      </c>
      <c r="AY15" s="75">
        <f t="shared" si="15"/>
        <v>0</v>
      </c>
      <c r="AZ15" s="1"/>
      <c r="BA15" s="76">
        <f t="shared" si="16"/>
        <v>18</v>
      </c>
      <c r="BB15" s="77">
        <f t="shared" si="17"/>
        <v>5</v>
      </c>
      <c r="BC15" s="77">
        <f t="shared" si="18"/>
        <v>10</v>
      </c>
      <c r="BD15" s="78">
        <f t="shared" si="19"/>
        <v>10</v>
      </c>
      <c r="BE15" s="77">
        <f t="shared" si="20"/>
        <v>9</v>
      </c>
      <c r="BF15" s="77">
        <f t="shared" si="21"/>
        <v>8</v>
      </c>
      <c r="BG15" s="77">
        <f t="shared" si="22"/>
        <v>12</v>
      </c>
      <c r="BH15" s="77">
        <f t="shared" si="23"/>
        <v>9</v>
      </c>
      <c r="BI15" s="77">
        <f t="shared" si="24"/>
        <v>10</v>
      </c>
      <c r="BJ15" s="77">
        <f t="shared" si="25"/>
        <v>0</v>
      </c>
      <c r="BK15" s="77">
        <f t="shared" si="26"/>
        <v>0</v>
      </c>
      <c r="BL15" s="79">
        <f t="shared" si="31"/>
        <v>91</v>
      </c>
      <c r="BM15" s="73">
        <f t="shared" si="32"/>
        <v>5</v>
      </c>
      <c r="BN15" s="73">
        <f t="shared" si="33"/>
        <v>18</v>
      </c>
      <c r="BO15" s="80">
        <f t="shared" si="28"/>
        <v>86</v>
      </c>
      <c r="BP15" s="7"/>
    </row>
    <row r="16" spans="1:68" ht="15">
      <c r="A16" s="55">
        <v>11</v>
      </c>
      <c r="B16" s="226" t="s">
        <v>29</v>
      </c>
      <c r="C16" s="240" t="s">
        <v>44</v>
      </c>
      <c r="D16" s="229"/>
      <c r="E16" s="81">
        <f t="shared" si="29"/>
        <v>1000</v>
      </c>
      <c r="F16" s="57">
        <f t="shared" si="0"/>
        <v>0</v>
      </c>
      <c r="G16" s="58">
        <v>1000</v>
      </c>
      <c r="H16" s="59">
        <f t="shared" si="1"/>
        <v>10.56</v>
      </c>
      <c r="I16" s="60">
        <f t="shared" si="30"/>
        <v>0</v>
      </c>
      <c r="J16" s="61">
        <v>18</v>
      </c>
      <c r="K16" s="117">
        <v>2</v>
      </c>
      <c r="L16" s="62">
        <v>9</v>
      </c>
      <c r="M16" s="63">
        <f t="shared" si="2"/>
        <v>1000</v>
      </c>
      <c r="N16" s="60">
        <f t="shared" si="3"/>
        <v>70</v>
      </c>
      <c r="O16" s="64">
        <f t="shared" si="4"/>
        <v>66</v>
      </c>
      <c r="P16" s="65">
        <v>2</v>
      </c>
      <c r="Q16" s="66">
        <v>1</v>
      </c>
      <c r="R16" s="67">
        <v>16</v>
      </c>
      <c r="S16" s="68">
        <v>0</v>
      </c>
      <c r="T16" s="69">
        <v>4</v>
      </c>
      <c r="U16" s="70">
        <v>1</v>
      </c>
      <c r="V16" s="67">
        <v>9</v>
      </c>
      <c r="W16" s="70">
        <v>0</v>
      </c>
      <c r="X16" s="69">
        <v>3</v>
      </c>
      <c r="Y16" s="70">
        <v>0</v>
      </c>
      <c r="Z16" s="69">
        <v>7</v>
      </c>
      <c r="AA16" s="70">
        <v>0</v>
      </c>
      <c r="AB16" s="69">
        <v>8</v>
      </c>
      <c r="AC16" s="68">
        <v>0</v>
      </c>
      <c r="AD16" s="82">
        <v>12</v>
      </c>
      <c r="AE16" s="66">
        <v>0</v>
      </c>
      <c r="AF16" s="71">
        <v>15</v>
      </c>
      <c r="AG16" s="68">
        <v>0</v>
      </c>
      <c r="AH16" s="67">
        <v>99</v>
      </c>
      <c r="AI16" s="70">
        <v>0</v>
      </c>
      <c r="AJ16" s="67">
        <v>99</v>
      </c>
      <c r="AK16" s="70">
        <v>0</v>
      </c>
      <c r="AL16" s="44"/>
      <c r="AM16" s="45">
        <f t="shared" si="27"/>
        <v>2</v>
      </c>
      <c r="AN16" s="44"/>
      <c r="AO16" s="72">
        <f t="shared" si="5"/>
        <v>1000</v>
      </c>
      <c r="AP16" s="73">
        <f t="shared" si="6"/>
        <v>1000</v>
      </c>
      <c r="AQ16" s="74">
        <f t="shared" si="7"/>
        <v>1000</v>
      </c>
      <c r="AR16" s="73">
        <f t="shared" si="8"/>
        <v>1000</v>
      </c>
      <c r="AS16" s="74">
        <f t="shared" si="9"/>
        <v>1000</v>
      </c>
      <c r="AT16" s="74">
        <f t="shared" si="10"/>
        <v>1000</v>
      </c>
      <c r="AU16" s="74">
        <f t="shared" si="11"/>
        <v>1000</v>
      </c>
      <c r="AV16" s="74">
        <f t="shared" si="12"/>
        <v>1000</v>
      </c>
      <c r="AW16" s="73">
        <f t="shared" si="13"/>
        <v>1000</v>
      </c>
      <c r="AX16" s="74">
        <f t="shared" si="14"/>
        <v>0</v>
      </c>
      <c r="AY16" s="75">
        <f t="shared" si="15"/>
        <v>0</v>
      </c>
      <c r="AZ16" s="1"/>
      <c r="BA16" s="76">
        <f t="shared" si="16"/>
        <v>4</v>
      </c>
      <c r="BB16" s="77">
        <f t="shared" si="17"/>
        <v>10</v>
      </c>
      <c r="BC16" s="77">
        <f t="shared" si="18"/>
        <v>10</v>
      </c>
      <c r="BD16" s="78">
        <f t="shared" si="19"/>
        <v>10</v>
      </c>
      <c r="BE16" s="77">
        <f t="shared" si="20"/>
        <v>5</v>
      </c>
      <c r="BF16" s="77">
        <f t="shared" si="21"/>
        <v>6</v>
      </c>
      <c r="BG16" s="77">
        <f t="shared" si="22"/>
        <v>8</v>
      </c>
      <c r="BH16" s="77">
        <f t="shared" si="23"/>
        <v>9</v>
      </c>
      <c r="BI16" s="77">
        <f t="shared" si="24"/>
        <v>8</v>
      </c>
      <c r="BJ16" s="77">
        <f t="shared" si="25"/>
        <v>0</v>
      </c>
      <c r="BK16" s="77">
        <f t="shared" si="26"/>
        <v>0</v>
      </c>
      <c r="BL16" s="79">
        <f t="shared" si="31"/>
        <v>70</v>
      </c>
      <c r="BM16" s="73">
        <f t="shared" si="32"/>
        <v>4</v>
      </c>
      <c r="BN16" s="73">
        <f t="shared" si="33"/>
        <v>10</v>
      </c>
      <c r="BO16" s="80">
        <f t="shared" si="28"/>
        <v>66</v>
      </c>
      <c r="BP16" s="7"/>
    </row>
    <row r="17" spans="1:68" ht="15">
      <c r="A17" s="55">
        <v>12</v>
      </c>
      <c r="B17" s="226" t="s">
        <v>28</v>
      </c>
      <c r="C17" s="240" t="s">
        <v>44</v>
      </c>
      <c r="D17" s="229"/>
      <c r="E17" s="81">
        <f t="shared" si="29"/>
        <v>1000</v>
      </c>
      <c r="F17" s="57">
        <f t="shared" si="0"/>
        <v>0</v>
      </c>
      <c r="G17" s="58">
        <v>1000</v>
      </c>
      <c r="H17" s="59">
        <f t="shared" si="1"/>
        <v>15.84</v>
      </c>
      <c r="I17" s="60">
        <f t="shared" si="30"/>
        <v>0</v>
      </c>
      <c r="J17" s="61">
        <v>12</v>
      </c>
      <c r="K17" s="117">
        <v>9</v>
      </c>
      <c r="L17" s="62">
        <v>9</v>
      </c>
      <c r="M17" s="63">
        <f t="shared" si="2"/>
        <v>1000</v>
      </c>
      <c r="N17" s="60">
        <f t="shared" si="3"/>
        <v>80</v>
      </c>
      <c r="O17" s="64">
        <f t="shared" si="4"/>
        <v>78</v>
      </c>
      <c r="P17" s="65">
        <v>3</v>
      </c>
      <c r="Q17" s="66">
        <v>2</v>
      </c>
      <c r="R17" s="67">
        <v>17</v>
      </c>
      <c r="S17" s="68">
        <v>2</v>
      </c>
      <c r="T17" s="69">
        <v>1</v>
      </c>
      <c r="U17" s="70">
        <v>0</v>
      </c>
      <c r="V17" s="67">
        <v>6</v>
      </c>
      <c r="W17" s="70">
        <v>0</v>
      </c>
      <c r="X17" s="69">
        <v>10</v>
      </c>
      <c r="Y17" s="70">
        <v>0</v>
      </c>
      <c r="Z17" s="69">
        <v>2</v>
      </c>
      <c r="AA17" s="70">
        <v>2</v>
      </c>
      <c r="AB17" s="69">
        <v>13</v>
      </c>
      <c r="AC17" s="68">
        <v>0</v>
      </c>
      <c r="AD17" s="65">
        <v>11</v>
      </c>
      <c r="AE17" s="66">
        <v>2</v>
      </c>
      <c r="AF17" s="71">
        <v>16</v>
      </c>
      <c r="AG17" s="68">
        <v>1</v>
      </c>
      <c r="AH17" s="67">
        <v>99</v>
      </c>
      <c r="AI17" s="70">
        <v>0</v>
      </c>
      <c r="AJ17" s="67">
        <v>99</v>
      </c>
      <c r="AK17" s="70">
        <v>0</v>
      </c>
      <c r="AL17" s="44"/>
      <c r="AM17" s="45">
        <f t="shared" si="27"/>
        <v>9</v>
      </c>
      <c r="AN17" s="44"/>
      <c r="AO17" s="72">
        <f t="shared" si="5"/>
        <v>1000</v>
      </c>
      <c r="AP17" s="73">
        <f t="shared" si="6"/>
        <v>1000</v>
      </c>
      <c r="AQ17" s="74">
        <f t="shared" si="7"/>
        <v>1000</v>
      </c>
      <c r="AR17" s="73">
        <f t="shared" si="8"/>
        <v>1000</v>
      </c>
      <c r="AS17" s="74">
        <f t="shared" si="9"/>
        <v>1000</v>
      </c>
      <c r="AT17" s="74">
        <f t="shared" si="10"/>
        <v>1000</v>
      </c>
      <c r="AU17" s="74">
        <f t="shared" si="11"/>
        <v>1000</v>
      </c>
      <c r="AV17" s="74">
        <f t="shared" si="12"/>
        <v>1000</v>
      </c>
      <c r="AW17" s="73">
        <f t="shared" si="13"/>
        <v>1000</v>
      </c>
      <c r="AX17" s="74">
        <f t="shared" si="14"/>
        <v>0</v>
      </c>
      <c r="AY17" s="75">
        <f t="shared" si="15"/>
        <v>0</v>
      </c>
      <c r="AZ17" s="1"/>
      <c r="BA17" s="76">
        <f t="shared" si="16"/>
        <v>5</v>
      </c>
      <c r="BB17" s="77">
        <f t="shared" si="17"/>
        <v>9</v>
      </c>
      <c r="BC17" s="77">
        <f t="shared" si="18"/>
        <v>18</v>
      </c>
      <c r="BD17" s="78">
        <f t="shared" si="19"/>
        <v>10</v>
      </c>
      <c r="BE17" s="77">
        <f t="shared" si="20"/>
        <v>13</v>
      </c>
      <c r="BF17" s="77">
        <f t="shared" si="21"/>
        <v>4</v>
      </c>
      <c r="BG17" s="77">
        <f t="shared" si="22"/>
        <v>9</v>
      </c>
      <c r="BH17" s="77">
        <f t="shared" si="23"/>
        <v>2</v>
      </c>
      <c r="BI17" s="77">
        <f t="shared" si="24"/>
        <v>10</v>
      </c>
      <c r="BJ17" s="77">
        <f t="shared" si="25"/>
        <v>0</v>
      </c>
      <c r="BK17" s="77">
        <f t="shared" si="26"/>
        <v>0</v>
      </c>
      <c r="BL17" s="79">
        <f t="shared" si="31"/>
        <v>80</v>
      </c>
      <c r="BM17" s="73">
        <f t="shared" si="32"/>
        <v>2</v>
      </c>
      <c r="BN17" s="73">
        <f t="shared" si="33"/>
        <v>18</v>
      </c>
      <c r="BO17" s="80">
        <f t="shared" si="28"/>
        <v>78</v>
      </c>
      <c r="BP17" s="7"/>
    </row>
    <row r="18" spans="1:68" ht="15">
      <c r="A18" s="55">
        <v>13</v>
      </c>
      <c r="B18" s="226" t="s">
        <v>68</v>
      </c>
      <c r="C18" s="240" t="s">
        <v>44</v>
      </c>
      <c r="D18" s="227"/>
      <c r="E18" s="81">
        <f t="shared" si="29"/>
        <v>1000</v>
      </c>
      <c r="F18" s="57">
        <f t="shared" si="0"/>
        <v>0</v>
      </c>
      <c r="G18" s="58">
        <v>1000</v>
      </c>
      <c r="H18" s="59">
        <f t="shared" si="1"/>
        <v>17.6</v>
      </c>
      <c r="I18" s="60">
        <f t="shared" si="30"/>
        <v>0</v>
      </c>
      <c r="J18" s="61">
        <v>10</v>
      </c>
      <c r="K18" s="117">
        <v>9</v>
      </c>
      <c r="L18" s="62">
        <v>9</v>
      </c>
      <c r="M18" s="63">
        <f t="shared" si="2"/>
        <v>1000</v>
      </c>
      <c r="N18" s="60">
        <f t="shared" si="3"/>
        <v>97</v>
      </c>
      <c r="O18" s="64">
        <f t="shared" si="4"/>
        <v>88</v>
      </c>
      <c r="P18" s="65">
        <v>4</v>
      </c>
      <c r="Q18" s="66">
        <v>2</v>
      </c>
      <c r="R18" s="67">
        <v>14</v>
      </c>
      <c r="S18" s="68">
        <v>0</v>
      </c>
      <c r="T18" s="69">
        <v>9</v>
      </c>
      <c r="U18" s="70">
        <v>1</v>
      </c>
      <c r="V18" s="67">
        <v>5</v>
      </c>
      <c r="W18" s="70">
        <v>1</v>
      </c>
      <c r="X18" s="69">
        <v>16</v>
      </c>
      <c r="Y18" s="70">
        <v>1</v>
      </c>
      <c r="Z18" s="69">
        <v>17</v>
      </c>
      <c r="AA18" s="70">
        <v>1</v>
      </c>
      <c r="AB18" s="69">
        <v>12</v>
      </c>
      <c r="AC18" s="68">
        <v>2</v>
      </c>
      <c r="AD18" s="65">
        <v>18</v>
      </c>
      <c r="AE18" s="66">
        <v>1</v>
      </c>
      <c r="AF18" s="71">
        <v>1</v>
      </c>
      <c r="AG18" s="68">
        <v>0</v>
      </c>
      <c r="AH18" s="67">
        <v>99</v>
      </c>
      <c r="AI18" s="70">
        <v>0</v>
      </c>
      <c r="AJ18" s="67">
        <v>99</v>
      </c>
      <c r="AK18" s="70">
        <v>0</v>
      </c>
      <c r="AL18" s="44"/>
      <c r="AM18" s="45">
        <f t="shared" si="27"/>
        <v>9</v>
      </c>
      <c r="AN18" s="44"/>
      <c r="AO18" s="72">
        <f t="shared" si="5"/>
        <v>1000</v>
      </c>
      <c r="AP18" s="73">
        <f t="shared" si="6"/>
        <v>1000</v>
      </c>
      <c r="AQ18" s="74">
        <f t="shared" si="7"/>
        <v>1000</v>
      </c>
      <c r="AR18" s="73">
        <f t="shared" si="8"/>
        <v>1000</v>
      </c>
      <c r="AS18" s="74">
        <f t="shared" si="9"/>
        <v>1000</v>
      </c>
      <c r="AT18" s="74">
        <f t="shared" si="10"/>
        <v>1000</v>
      </c>
      <c r="AU18" s="74">
        <f t="shared" si="11"/>
        <v>1000</v>
      </c>
      <c r="AV18" s="74">
        <f t="shared" si="12"/>
        <v>1000</v>
      </c>
      <c r="AW18" s="73">
        <f t="shared" si="13"/>
        <v>1000</v>
      </c>
      <c r="AX18" s="74">
        <f t="shared" si="14"/>
        <v>0</v>
      </c>
      <c r="AY18" s="75">
        <f t="shared" si="15"/>
        <v>0</v>
      </c>
      <c r="AZ18" s="1"/>
      <c r="BA18" s="76">
        <f t="shared" si="16"/>
        <v>10</v>
      </c>
      <c r="BB18" s="77">
        <f t="shared" si="17"/>
        <v>9</v>
      </c>
      <c r="BC18" s="77">
        <f t="shared" si="18"/>
        <v>10</v>
      </c>
      <c r="BD18" s="78">
        <f t="shared" si="19"/>
        <v>10</v>
      </c>
      <c r="BE18" s="77">
        <f t="shared" si="20"/>
        <v>10</v>
      </c>
      <c r="BF18" s="77">
        <f t="shared" si="21"/>
        <v>9</v>
      </c>
      <c r="BG18" s="77">
        <f t="shared" si="22"/>
        <v>9</v>
      </c>
      <c r="BH18" s="77">
        <f t="shared" si="23"/>
        <v>12</v>
      </c>
      <c r="BI18" s="77">
        <f t="shared" si="24"/>
        <v>18</v>
      </c>
      <c r="BJ18" s="77">
        <f t="shared" si="25"/>
        <v>0</v>
      </c>
      <c r="BK18" s="77">
        <f t="shared" si="26"/>
        <v>0</v>
      </c>
      <c r="BL18" s="79">
        <f t="shared" si="31"/>
        <v>97</v>
      </c>
      <c r="BM18" s="73">
        <f t="shared" si="32"/>
        <v>9</v>
      </c>
      <c r="BN18" s="73">
        <f t="shared" si="33"/>
        <v>18</v>
      </c>
      <c r="BO18" s="80">
        <f t="shared" si="28"/>
        <v>88</v>
      </c>
      <c r="BP18" s="7"/>
    </row>
    <row r="19" spans="1:68" ht="15">
      <c r="A19" s="55">
        <v>14</v>
      </c>
      <c r="B19" s="226" t="s">
        <v>59</v>
      </c>
      <c r="C19" s="247" t="s">
        <v>58</v>
      </c>
      <c r="D19" s="227"/>
      <c r="E19" s="81">
        <f t="shared" si="29"/>
        <v>1000</v>
      </c>
      <c r="F19" s="57">
        <f t="shared" si="0"/>
        <v>0</v>
      </c>
      <c r="G19" s="58">
        <v>1000</v>
      </c>
      <c r="H19" s="59">
        <f t="shared" si="1"/>
        <v>18.48</v>
      </c>
      <c r="I19" s="60">
        <f t="shared" si="30"/>
        <v>0</v>
      </c>
      <c r="J19" s="61">
        <v>9</v>
      </c>
      <c r="K19" s="117">
        <v>9</v>
      </c>
      <c r="L19" s="62">
        <v>9</v>
      </c>
      <c r="M19" s="63">
        <f t="shared" si="2"/>
        <v>1000</v>
      </c>
      <c r="N19" s="60">
        <f t="shared" si="3"/>
        <v>100</v>
      </c>
      <c r="O19" s="64">
        <f t="shared" si="4"/>
        <v>92</v>
      </c>
      <c r="P19" s="65">
        <v>5</v>
      </c>
      <c r="Q19" s="66">
        <v>2</v>
      </c>
      <c r="R19" s="67">
        <v>13</v>
      </c>
      <c r="S19" s="68">
        <v>2</v>
      </c>
      <c r="T19" s="69">
        <v>15</v>
      </c>
      <c r="U19" s="70">
        <v>2</v>
      </c>
      <c r="V19" s="67">
        <v>1</v>
      </c>
      <c r="W19" s="70">
        <v>0</v>
      </c>
      <c r="X19" s="69">
        <v>18</v>
      </c>
      <c r="Y19" s="70">
        <v>0</v>
      </c>
      <c r="Z19" s="69">
        <v>16</v>
      </c>
      <c r="AA19" s="70">
        <v>2</v>
      </c>
      <c r="AB19" s="69">
        <v>6</v>
      </c>
      <c r="AC19" s="68">
        <v>1</v>
      </c>
      <c r="AD19" s="65">
        <v>10</v>
      </c>
      <c r="AE19" s="66">
        <v>0</v>
      </c>
      <c r="AF19" s="71">
        <v>4</v>
      </c>
      <c r="AG19" s="68">
        <v>0</v>
      </c>
      <c r="AH19" s="67">
        <v>99</v>
      </c>
      <c r="AI19" s="70">
        <v>0</v>
      </c>
      <c r="AJ19" s="67">
        <v>99</v>
      </c>
      <c r="AK19" s="70">
        <v>0</v>
      </c>
      <c r="AL19" s="44"/>
      <c r="AM19" s="45">
        <f t="shared" si="27"/>
        <v>9</v>
      </c>
      <c r="AN19" s="44"/>
      <c r="AO19" s="72">
        <f t="shared" si="5"/>
        <v>1000</v>
      </c>
      <c r="AP19" s="73">
        <f t="shared" si="6"/>
        <v>1000</v>
      </c>
      <c r="AQ19" s="74">
        <f t="shared" si="7"/>
        <v>1000</v>
      </c>
      <c r="AR19" s="73">
        <f t="shared" si="8"/>
        <v>1000</v>
      </c>
      <c r="AS19" s="74">
        <f t="shared" si="9"/>
        <v>1000</v>
      </c>
      <c r="AT19" s="74">
        <f t="shared" si="10"/>
        <v>1000</v>
      </c>
      <c r="AU19" s="74">
        <f t="shared" si="11"/>
        <v>1000</v>
      </c>
      <c r="AV19" s="74">
        <f t="shared" si="12"/>
        <v>1000</v>
      </c>
      <c r="AW19" s="73">
        <f t="shared" si="13"/>
        <v>1000</v>
      </c>
      <c r="AX19" s="74">
        <f t="shared" si="14"/>
        <v>0</v>
      </c>
      <c r="AY19" s="75">
        <f t="shared" si="15"/>
        <v>0</v>
      </c>
      <c r="AZ19" s="1"/>
      <c r="BA19" s="76">
        <f t="shared" si="16"/>
        <v>10</v>
      </c>
      <c r="BB19" s="77">
        <f t="shared" si="17"/>
        <v>9</v>
      </c>
      <c r="BC19" s="77">
        <f t="shared" si="18"/>
        <v>8</v>
      </c>
      <c r="BD19" s="78">
        <f t="shared" si="19"/>
        <v>18</v>
      </c>
      <c r="BE19" s="77">
        <f t="shared" si="20"/>
        <v>12</v>
      </c>
      <c r="BF19" s="77">
        <f t="shared" si="21"/>
        <v>10</v>
      </c>
      <c r="BG19" s="77">
        <f t="shared" si="22"/>
        <v>10</v>
      </c>
      <c r="BH19" s="77">
        <f t="shared" si="23"/>
        <v>13</v>
      </c>
      <c r="BI19" s="77">
        <f t="shared" si="24"/>
        <v>10</v>
      </c>
      <c r="BJ19" s="77">
        <f t="shared" si="25"/>
        <v>0</v>
      </c>
      <c r="BK19" s="77">
        <f t="shared" si="26"/>
        <v>0</v>
      </c>
      <c r="BL19" s="79">
        <f t="shared" si="31"/>
        <v>100</v>
      </c>
      <c r="BM19" s="73">
        <f t="shared" si="32"/>
        <v>8</v>
      </c>
      <c r="BN19" s="73">
        <f t="shared" si="33"/>
        <v>18</v>
      </c>
      <c r="BO19" s="80">
        <f t="shared" si="28"/>
        <v>92</v>
      </c>
      <c r="BP19" s="7"/>
    </row>
    <row r="20" spans="1:68" ht="15">
      <c r="A20" s="55">
        <v>15</v>
      </c>
      <c r="B20" s="226" t="s">
        <v>30</v>
      </c>
      <c r="C20" s="240" t="s">
        <v>44</v>
      </c>
      <c r="D20" s="227"/>
      <c r="E20" s="81">
        <f t="shared" si="29"/>
        <v>1000</v>
      </c>
      <c r="F20" s="57">
        <f t="shared" si="0"/>
        <v>0</v>
      </c>
      <c r="G20" s="58">
        <v>1000</v>
      </c>
      <c r="H20" s="59">
        <f t="shared" si="1"/>
        <v>14.96</v>
      </c>
      <c r="I20" s="60">
        <f t="shared" si="30"/>
        <v>0</v>
      </c>
      <c r="J20" s="61">
        <v>13</v>
      </c>
      <c r="K20" s="117">
        <v>8</v>
      </c>
      <c r="L20" s="62">
        <v>9</v>
      </c>
      <c r="M20" s="63">
        <f t="shared" si="2"/>
        <v>1000</v>
      </c>
      <c r="N20" s="60">
        <f t="shared" si="3"/>
        <v>75</v>
      </c>
      <c r="O20" s="64">
        <f t="shared" si="4"/>
        <v>73</v>
      </c>
      <c r="P20" s="65">
        <v>6</v>
      </c>
      <c r="Q20" s="66">
        <v>1</v>
      </c>
      <c r="R20" s="67">
        <v>2</v>
      </c>
      <c r="S20" s="68">
        <v>2</v>
      </c>
      <c r="T20" s="69">
        <v>14</v>
      </c>
      <c r="U20" s="70">
        <v>0</v>
      </c>
      <c r="V20" s="67">
        <v>8</v>
      </c>
      <c r="W20" s="70">
        <v>2</v>
      </c>
      <c r="X20" s="69">
        <v>17</v>
      </c>
      <c r="Y20" s="70">
        <v>1</v>
      </c>
      <c r="Z20" s="69">
        <v>10</v>
      </c>
      <c r="AA20" s="70">
        <v>0</v>
      </c>
      <c r="AB20" s="69">
        <v>9</v>
      </c>
      <c r="AC20" s="68">
        <v>0</v>
      </c>
      <c r="AD20" s="65">
        <v>4</v>
      </c>
      <c r="AE20" s="66">
        <v>0</v>
      </c>
      <c r="AF20" s="71">
        <v>11</v>
      </c>
      <c r="AG20" s="68">
        <v>2</v>
      </c>
      <c r="AH20" s="67">
        <v>99</v>
      </c>
      <c r="AI20" s="70">
        <v>0</v>
      </c>
      <c r="AJ20" s="67">
        <v>99</v>
      </c>
      <c r="AK20" s="70">
        <v>0</v>
      </c>
      <c r="AL20" s="44"/>
      <c r="AM20" s="45">
        <f t="shared" si="27"/>
        <v>8</v>
      </c>
      <c r="AN20" s="44"/>
      <c r="AO20" s="72">
        <f t="shared" si="5"/>
        <v>1000</v>
      </c>
      <c r="AP20" s="73">
        <f t="shared" si="6"/>
        <v>1000</v>
      </c>
      <c r="AQ20" s="74">
        <f t="shared" si="7"/>
        <v>1000</v>
      </c>
      <c r="AR20" s="73">
        <f t="shared" si="8"/>
        <v>1000</v>
      </c>
      <c r="AS20" s="74">
        <f t="shared" si="9"/>
        <v>1000</v>
      </c>
      <c r="AT20" s="74">
        <f t="shared" si="10"/>
        <v>1000</v>
      </c>
      <c r="AU20" s="74">
        <f t="shared" si="11"/>
        <v>1000</v>
      </c>
      <c r="AV20" s="74">
        <f t="shared" si="12"/>
        <v>1000</v>
      </c>
      <c r="AW20" s="73">
        <f t="shared" si="13"/>
        <v>1000</v>
      </c>
      <c r="AX20" s="74">
        <f t="shared" si="14"/>
        <v>0</v>
      </c>
      <c r="AY20" s="75">
        <f t="shared" si="15"/>
        <v>0</v>
      </c>
      <c r="AZ20" s="1"/>
      <c r="BA20" s="76">
        <f t="shared" si="16"/>
        <v>10</v>
      </c>
      <c r="BB20" s="77">
        <f t="shared" si="17"/>
        <v>4</v>
      </c>
      <c r="BC20" s="77">
        <f t="shared" si="18"/>
        <v>9</v>
      </c>
      <c r="BD20" s="78">
        <f t="shared" si="19"/>
        <v>8</v>
      </c>
      <c r="BE20" s="77">
        <f t="shared" si="20"/>
        <v>9</v>
      </c>
      <c r="BF20" s="77">
        <f t="shared" si="21"/>
        <v>13</v>
      </c>
      <c r="BG20" s="77">
        <f t="shared" si="22"/>
        <v>10</v>
      </c>
      <c r="BH20" s="77">
        <f t="shared" si="23"/>
        <v>10</v>
      </c>
      <c r="BI20" s="77">
        <f t="shared" si="24"/>
        <v>2</v>
      </c>
      <c r="BJ20" s="77">
        <f t="shared" si="25"/>
        <v>0</v>
      </c>
      <c r="BK20" s="77">
        <f t="shared" si="26"/>
        <v>0</v>
      </c>
      <c r="BL20" s="79">
        <f t="shared" si="31"/>
        <v>75</v>
      </c>
      <c r="BM20" s="73">
        <f t="shared" si="32"/>
        <v>2</v>
      </c>
      <c r="BN20" s="73">
        <f t="shared" si="33"/>
        <v>13</v>
      </c>
      <c r="BO20" s="80">
        <f t="shared" si="28"/>
        <v>73</v>
      </c>
      <c r="BP20" s="7"/>
    </row>
    <row r="21" spans="1:68" ht="15">
      <c r="A21" s="55">
        <v>16</v>
      </c>
      <c r="B21" s="226" t="s">
        <v>161</v>
      </c>
      <c r="C21" s="240" t="s">
        <v>44</v>
      </c>
      <c r="D21" s="227"/>
      <c r="E21" s="81">
        <f t="shared" si="29"/>
        <v>1000</v>
      </c>
      <c r="F21" s="57">
        <f t="shared" si="0"/>
        <v>0</v>
      </c>
      <c r="G21" s="58">
        <v>1000</v>
      </c>
      <c r="H21" s="59">
        <f t="shared" si="1"/>
        <v>20.24</v>
      </c>
      <c r="I21" s="60">
        <f t="shared" si="30"/>
        <v>0</v>
      </c>
      <c r="J21" s="61">
        <v>7</v>
      </c>
      <c r="K21" s="117">
        <v>10</v>
      </c>
      <c r="L21" s="62">
        <v>9</v>
      </c>
      <c r="M21" s="63">
        <f t="shared" si="2"/>
        <v>1000</v>
      </c>
      <c r="N21" s="60">
        <f t="shared" si="3"/>
        <v>71</v>
      </c>
      <c r="O21" s="64">
        <f t="shared" si="4"/>
        <v>69</v>
      </c>
      <c r="P21" s="65">
        <v>7</v>
      </c>
      <c r="Q21" s="66">
        <v>1</v>
      </c>
      <c r="R21" s="67">
        <v>11</v>
      </c>
      <c r="S21" s="68">
        <v>2</v>
      </c>
      <c r="T21" s="69">
        <v>6</v>
      </c>
      <c r="U21" s="70">
        <v>0</v>
      </c>
      <c r="V21" s="67">
        <v>10</v>
      </c>
      <c r="W21" s="70">
        <v>1</v>
      </c>
      <c r="X21" s="69">
        <v>13</v>
      </c>
      <c r="Y21" s="70">
        <v>1</v>
      </c>
      <c r="Z21" s="69">
        <v>14</v>
      </c>
      <c r="AA21" s="70">
        <v>0</v>
      </c>
      <c r="AB21" s="69">
        <v>3</v>
      </c>
      <c r="AC21" s="68">
        <v>2</v>
      </c>
      <c r="AD21" s="82">
        <v>8</v>
      </c>
      <c r="AE21" s="66">
        <v>2</v>
      </c>
      <c r="AF21" s="71">
        <v>12</v>
      </c>
      <c r="AG21" s="68">
        <v>1</v>
      </c>
      <c r="AH21" s="67">
        <v>99</v>
      </c>
      <c r="AI21" s="70">
        <v>0</v>
      </c>
      <c r="AJ21" s="67">
        <v>99</v>
      </c>
      <c r="AK21" s="70">
        <v>0</v>
      </c>
      <c r="AL21" s="44"/>
      <c r="AM21" s="45">
        <f t="shared" si="27"/>
        <v>10</v>
      </c>
      <c r="AN21" s="44"/>
      <c r="AO21" s="72">
        <f t="shared" si="5"/>
        <v>1000</v>
      </c>
      <c r="AP21" s="73">
        <f t="shared" si="6"/>
        <v>1000</v>
      </c>
      <c r="AQ21" s="74">
        <f t="shared" si="7"/>
        <v>1000</v>
      </c>
      <c r="AR21" s="73">
        <f t="shared" si="8"/>
        <v>1000</v>
      </c>
      <c r="AS21" s="74">
        <f t="shared" si="9"/>
        <v>1000</v>
      </c>
      <c r="AT21" s="74">
        <f t="shared" si="10"/>
        <v>1000</v>
      </c>
      <c r="AU21" s="74">
        <f t="shared" si="11"/>
        <v>1000</v>
      </c>
      <c r="AV21" s="74">
        <f t="shared" si="12"/>
        <v>1000</v>
      </c>
      <c r="AW21" s="73">
        <f t="shared" si="13"/>
        <v>1000</v>
      </c>
      <c r="AX21" s="74">
        <f t="shared" si="14"/>
        <v>0</v>
      </c>
      <c r="AY21" s="75">
        <f t="shared" si="15"/>
        <v>0</v>
      </c>
      <c r="AZ21" s="1"/>
      <c r="BA21" s="76">
        <f t="shared" si="16"/>
        <v>6</v>
      </c>
      <c r="BB21" s="77">
        <f t="shared" si="17"/>
        <v>2</v>
      </c>
      <c r="BC21" s="77">
        <f t="shared" si="18"/>
        <v>10</v>
      </c>
      <c r="BD21" s="78">
        <f t="shared" si="19"/>
        <v>13</v>
      </c>
      <c r="BE21" s="77">
        <f t="shared" si="20"/>
        <v>9</v>
      </c>
      <c r="BF21" s="77">
        <f t="shared" si="21"/>
        <v>9</v>
      </c>
      <c r="BG21" s="77">
        <f t="shared" si="22"/>
        <v>5</v>
      </c>
      <c r="BH21" s="77">
        <f t="shared" si="23"/>
        <v>8</v>
      </c>
      <c r="BI21" s="77">
        <f t="shared" si="24"/>
        <v>9</v>
      </c>
      <c r="BJ21" s="77">
        <f t="shared" si="25"/>
        <v>0</v>
      </c>
      <c r="BK21" s="77">
        <f t="shared" si="26"/>
        <v>0</v>
      </c>
      <c r="BL21" s="79">
        <f t="shared" si="31"/>
        <v>71</v>
      </c>
      <c r="BM21" s="73">
        <f t="shared" si="32"/>
        <v>2</v>
      </c>
      <c r="BN21" s="73">
        <f t="shared" si="33"/>
        <v>13</v>
      </c>
      <c r="BO21" s="80">
        <f t="shared" si="28"/>
        <v>69</v>
      </c>
      <c r="BP21" s="7"/>
    </row>
    <row r="22" spans="1:68" ht="15">
      <c r="A22" s="55">
        <v>17</v>
      </c>
      <c r="B22" s="226" t="s">
        <v>85</v>
      </c>
      <c r="C22" s="240" t="s">
        <v>84</v>
      </c>
      <c r="D22" s="227"/>
      <c r="E22" s="81">
        <f t="shared" si="29"/>
        <v>1000</v>
      </c>
      <c r="F22" s="57">
        <f t="shared" si="0"/>
        <v>0</v>
      </c>
      <c r="G22" s="58">
        <v>1000</v>
      </c>
      <c r="H22" s="59">
        <f t="shared" si="1"/>
        <v>16.72</v>
      </c>
      <c r="I22" s="60">
        <f t="shared" si="30"/>
        <v>0</v>
      </c>
      <c r="J22" s="61">
        <v>11</v>
      </c>
      <c r="K22" s="117">
        <v>9</v>
      </c>
      <c r="L22" s="62">
        <v>9</v>
      </c>
      <c r="M22" s="63">
        <f t="shared" si="2"/>
        <v>1000</v>
      </c>
      <c r="N22" s="60">
        <f t="shared" si="3"/>
        <v>83</v>
      </c>
      <c r="O22" s="64">
        <f t="shared" si="4"/>
        <v>79</v>
      </c>
      <c r="P22" s="65">
        <v>8</v>
      </c>
      <c r="Q22" s="66">
        <v>2</v>
      </c>
      <c r="R22" s="67">
        <v>12</v>
      </c>
      <c r="S22" s="68">
        <v>0</v>
      </c>
      <c r="T22" s="69">
        <v>18</v>
      </c>
      <c r="U22" s="70">
        <v>0</v>
      </c>
      <c r="V22" s="67">
        <v>4</v>
      </c>
      <c r="W22" s="70">
        <v>2</v>
      </c>
      <c r="X22" s="69">
        <v>15</v>
      </c>
      <c r="Y22" s="70">
        <v>1</v>
      </c>
      <c r="Z22" s="69">
        <v>13</v>
      </c>
      <c r="AA22" s="70">
        <v>1</v>
      </c>
      <c r="AB22" s="69">
        <v>1</v>
      </c>
      <c r="AC22" s="68">
        <v>0</v>
      </c>
      <c r="AD22" s="65">
        <v>2</v>
      </c>
      <c r="AE22" s="66">
        <v>2</v>
      </c>
      <c r="AF22" s="71">
        <v>3</v>
      </c>
      <c r="AG22" s="68">
        <v>1</v>
      </c>
      <c r="AH22" s="67">
        <v>99</v>
      </c>
      <c r="AI22" s="70">
        <v>0</v>
      </c>
      <c r="AJ22" s="67">
        <v>99</v>
      </c>
      <c r="AK22" s="70">
        <v>0</v>
      </c>
      <c r="AL22" s="44"/>
      <c r="AM22" s="45">
        <f t="shared" si="27"/>
        <v>9</v>
      </c>
      <c r="AN22" s="44"/>
      <c r="AO22" s="72">
        <f t="shared" si="5"/>
        <v>1000</v>
      </c>
      <c r="AP22" s="73">
        <f t="shared" si="6"/>
        <v>1000</v>
      </c>
      <c r="AQ22" s="74">
        <f t="shared" si="7"/>
        <v>1000</v>
      </c>
      <c r="AR22" s="73">
        <f t="shared" si="8"/>
        <v>1000</v>
      </c>
      <c r="AS22" s="74">
        <f t="shared" si="9"/>
        <v>1000</v>
      </c>
      <c r="AT22" s="74">
        <f t="shared" si="10"/>
        <v>1000</v>
      </c>
      <c r="AU22" s="74">
        <f t="shared" si="11"/>
        <v>1000</v>
      </c>
      <c r="AV22" s="74">
        <f t="shared" si="12"/>
        <v>1000</v>
      </c>
      <c r="AW22" s="73">
        <f t="shared" si="13"/>
        <v>1000</v>
      </c>
      <c r="AX22" s="74">
        <f t="shared" si="14"/>
        <v>0</v>
      </c>
      <c r="AY22" s="75">
        <f t="shared" si="15"/>
        <v>0</v>
      </c>
      <c r="AZ22" s="1"/>
      <c r="BA22" s="76">
        <f t="shared" si="16"/>
        <v>8</v>
      </c>
      <c r="BB22" s="77">
        <f t="shared" si="17"/>
        <v>9</v>
      </c>
      <c r="BC22" s="77">
        <f t="shared" si="18"/>
        <v>12</v>
      </c>
      <c r="BD22" s="78">
        <f t="shared" si="19"/>
        <v>10</v>
      </c>
      <c r="BE22" s="77">
        <f t="shared" si="20"/>
        <v>8</v>
      </c>
      <c r="BF22" s="77">
        <f t="shared" si="21"/>
        <v>9</v>
      </c>
      <c r="BG22" s="77">
        <f t="shared" si="22"/>
        <v>18</v>
      </c>
      <c r="BH22" s="77">
        <f t="shared" si="23"/>
        <v>4</v>
      </c>
      <c r="BI22" s="77">
        <f t="shared" si="24"/>
        <v>5</v>
      </c>
      <c r="BJ22" s="77">
        <f t="shared" si="25"/>
        <v>0</v>
      </c>
      <c r="BK22" s="77">
        <f t="shared" si="26"/>
        <v>0</v>
      </c>
      <c r="BL22" s="79">
        <f t="shared" si="31"/>
        <v>83</v>
      </c>
      <c r="BM22" s="73">
        <f t="shared" si="32"/>
        <v>4</v>
      </c>
      <c r="BN22" s="73">
        <f t="shared" si="33"/>
        <v>18</v>
      </c>
      <c r="BO22" s="80">
        <f t="shared" si="28"/>
        <v>79</v>
      </c>
      <c r="BP22" s="7"/>
    </row>
    <row r="23" spans="1:68" ht="15">
      <c r="A23" s="55">
        <v>18</v>
      </c>
      <c r="B23" s="226" t="s">
        <v>183</v>
      </c>
      <c r="C23" s="58" t="s">
        <v>48</v>
      </c>
      <c r="D23" s="227"/>
      <c r="E23" s="81">
        <f t="shared" si="29"/>
        <v>1010</v>
      </c>
      <c r="F23" s="57">
        <f t="shared" si="0"/>
        <v>10</v>
      </c>
      <c r="G23" s="58">
        <v>1000</v>
      </c>
      <c r="H23" s="59">
        <f t="shared" si="1"/>
        <v>23.76</v>
      </c>
      <c r="I23" s="60">
        <f t="shared" si="30"/>
        <v>0</v>
      </c>
      <c r="J23" s="212">
        <v>3</v>
      </c>
      <c r="K23" s="117">
        <v>12</v>
      </c>
      <c r="L23" s="62">
        <v>9</v>
      </c>
      <c r="M23" s="63">
        <f t="shared" si="2"/>
        <v>1000</v>
      </c>
      <c r="N23" s="60">
        <f t="shared" si="3"/>
        <v>94</v>
      </c>
      <c r="O23" s="64">
        <f t="shared" si="4"/>
        <v>88</v>
      </c>
      <c r="P23" s="65">
        <v>9</v>
      </c>
      <c r="Q23" s="66">
        <v>2</v>
      </c>
      <c r="R23" s="67">
        <v>1</v>
      </c>
      <c r="S23" s="68">
        <v>0</v>
      </c>
      <c r="T23" s="69">
        <v>17</v>
      </c>
      <c r="U23" s="70">
        <v>2</v>
      </c>
      <c r="V23" s="67">
        <v>7</v>
      </c>
      <c r="W23" s="70">
        <v>2</v>
      </c>
      <c r="X23" s="69">
        <v>14</v>
      </c>
      <c r="Y23" s="70">
        <v>2</v>
      </c>
      <c r="Z23" s="69">
        <v>6</v>
      </c>
      <c r="AA23" s="70">
        <v>2</v>
      </c>
      <c r="AB23" s="69">
        <v>10</v>
      </c>
      <c r="AC23" s="68">
        <v>0</v>
      </c>
      <c r="AD23" s="65">
        <v>13</v>
      </c>
      <c r="AE23" s="66">
        <v>1</v>
      </c>
      <c r="AF23" s="71">
        <v>5</v>
      </c>
      <c r="AG23" s="68">
        <v>1</v>
      </c>
      <c r="AH23" s="67">
        <v>99</v>
      </c>
      <c r="AI23" s="70">
        <v>0</v>
      </c>
      <c r="AJ23" s="67">
        <v>99</v>
      </c>
      <c r="AK23" s="70">
        <v>0</v>
      </c>
      <c r="AL23" s="44"/>
      <c r="AM23" s="45">
        <f t="shared" si="27"/>
        <v>12</v>
      </c>
      <c r="AN23" s="44"/>
      <c r="AO23" s="72">
        <f t="shared" si="5"/>
        <v>1000</v>
      </c>
      <c r="AP23" s="73">
        <f t="shared" si="6"/>
        <v>1000</v>
      </c>
      <c r="AQ23" s="74">
        <f t="shared" si="7"/>
        <v>1000</v>
      </c>
      <c r="AR23" s="73">
        <f t="shared" si="8"/>
        <v>1000</v>
      </c>
      <c r="AS23" s="74">
        <f t="shared" si="9"/>
        <v>1000</v>
      </c>
      <c r="AT23" s="74">
        <f t="shared" si="10"/>
        <v>1000</v>
      </c>
      <c r="AU23" s="74">
        <f t="shared" si="11"/>
        <v>1000</v>
      </c>
      <c r="AV23" s="74">
        <f t="shared" si="12"/>
        <v>1000</v>
      </c>
      <c r="AW23" s="73">
        <f t="shared" si="13"/>
        <v>1000</v>
      </c>
      <c r="AX23" s="74">
        <f t="shared" si="14"/>
        <v>0</v>
      </c>
      <c r="AY23" s="75">
        <f t="shared" si="15"/>
        <v>0</v>
      </c>
      <c r="AZ23" s="1"/>
      <c r="BA23" s="76">
        <f t="shared" si="16"/>
        <v>10</v>
      </c>
      <c r="BB23" s="77">
        <f t="shared" si="17"/>
        <v>18</v>
      </c>
      <c r="BC23" s="77">
        <f t="shared" si="18"/>
        <v>9</v>
      </c>
      <c r="BD23" s="78">
        <f t="shared" si="19"/>
        <v>6</v>
      </c>
      <c r="BE23" s="77">
        <f t="shared" si="20"/>
        <v>9</v>
      </c>
      <c r="BF23" s="77">
        <f t="shared" si="21"/>
        <v>10</v>
      </c>
      <c r="BG23" s="77">
        <f t="shared" si="22"/>
        <v>13</v>
      </c>
      <c r="BH23" s="77">
        <f t="shared" si="23"/>
        <v>9</v>
      </c>
      <c r="BI23" s="77">
        <f t="shared" si="24"/>
        <v>10</v>
      </c>
      <c r="BJ23" s="77">
        <f t="shared" si="25"/>
        <v>0</v>
      </c>
      <c r="BK23" s="77">
        <f t="shared" si="26"/>
        <v>0</v>
      </c>
      <c r="BL23" s="79">
        <f t="shared" si="31"/>
        <v>94</v>
      </c>
      <c r="BM23" s="73">
        <f t="shared" si="32"/>
        <v>6</v>
      </c>
      <c r="BN23" s="73">
        <f t="shared" si="33"/>
        <v>18</v>
      </c>
      <c r="BO23" s="80">
        <f t="shared" si="28"/>
        <v>88</v>
      </c>
      <c r="BP23" s="7"/>
    </row>
    <row r="24" spans="1:68" ht="14.25" customHeight="1" hidden="1">
      <c r="A24" s="84">
        <v>99</v>
      </c>
      <c r="B24" s="85"/>
      <c r="C24" s="128"/>
      <c r="D24" s="86"/>
      <c r="E24" s="87"/>
      <c r="F24" s="88"/>
      <c r="G24" s="89">
        <v>0</v>
      </c>
      <c r="H24" s="90"/>
      <c r="I24" s="91"/>
      <c r="J24" s="92"/>
      <c r="K24" s="93"/>
      <c r="L24" s="94"/>
      <c r="M24" s="95"/>
      <c r="N24" s="91"/>
      <c r="O24" s="91"/>
      <c r="P24" s="96"/>
      <c r="Q24" s="97"/>
      <c r="R24" s="96"/>
      <c r="S24" s="97"/>
      <c r="T24" s="96"/>
      <c r="U24" s="97"/>
      <c r="V24" s="96"/>
      <c r="W24" s="97"/>
      <c r="X24" s="96"/>
      <c r="Y24" s="97"/>
      <c r="Z24" s="96"/>
      <c r="AA24" s="97"/>
      <c r="AB24" s="96"/>
      <c r="AC24" s="97"/>
      <c r="AD24" s="96"/>
      <c r="AE24" s="97"/>
      <c r="AF24" s="96"/>
      <c r="AG24" s="97"/>
      <c r="AH24" s="96"/>
      <c r="AI24" s="97"/>
      <c r="AJ24" s="96"/>
      <c r="AK24" s="97"/>
      <c r="AL24" s="44"/>
      <c r="AM24" s="45"/>
      <c r="AN24" s="44"/>
      <c r="AO24" s="98"/>
      <c r="AP24" s="98"/>
      <c r="AQ24" s="98"/>
      <c r="AR24" s="98"/>
      <c r="AS24" s="98"/>
      <c r="AT24" s="98"/>
      <c r="AU24" s="98"/>
      <c r="AV24" s="98"/>
      <c r="AW24" s="98"/>
      <c r="AX24" s="98"/>
      <c r="AY24" s="98"/>
      <c r="AZ24" s="1"/>
      <c r="BA24" s="99"/>
      <c r="BB24" s="99"/>
      <c r="BC24" s="99"/>
      <c r="BD24" s="99"/>
      <c r="BE24" s="99"/>
      <c r="BF24" s="99"/>
      <c r="BG24" s="99"/>
      <c r="BH24" s="99"/>
      <c r="BI24" s="99"/>
      <c r="BJ24" s="99"/>
      <c r="BK24" s="99"/>
      <c r="BL24" s="100"/>
      <c r="BM24" s="101"/>
      <c r="BN24" s="101"/>
      <c r="BO24" s="100"/>
      <c r="BP24" s="7"/>
    </row>
    <row r="25" spans="1:68" ht="14.25" customHeight="1" hidden="1">
      <c r="A25" s="102">
        <f>IF(B6=0,0,COUNTA(A6:A23)+1)</f>
        <v>19</v>
      </c>
      <c r="B25" s="6"/>
      <c r="C25" s="129"/>
      <c r="D25" s="103"/>
      <c r="E25" s="104"/>
      <c r="F25" s="88"/>
      <c r="G25" s="105"/>
      <c r="H25" s="90"/>
      <c r="I25" s="105"/>
      <c r="J25" s="92"/>
      <c r="K25" s="93"/>
      <c r="L25" s="94"/>
      <c r="M25" s="95"/>
      <c r="N25" s="91"/>
      <c r="O25" s="91"/>
      <c r="P25" s="96"/>
      <c r="Q25" s="97"/>
      <c r="R25" s="96"/>
      <c r="S25" s="97"/>
      <c r="T25" s="106"/>
      <c r="U25" s="97"/>
      <c r="V25" s="106"/>
      <c r="W25" s="97"/>
      <c r="X25" s="106"/>
      <c r="Y25" s="97"/>
      <c r="Z25" s="106"/>
      <c r="AA25" s="97"/>
      <c r="AB25" s="106"/>
      <c r="AC25" s="97"/>
      <c r="AD25" s="96"/>
      <c r="AE25" s="97"/>
      <c r="AF25" s="106"/>
      <c r="AG25" s="97"/>
      <c r="AH25" s="106"/>
      <c r="AI25" s="97"/>
      <c r="AJ25" s="96"/>
      <c r="AK25" s="97"/>
      <c r="AL25" s="44"/>
      <c r="AM25" s="45"/>
      <c r="AN25" s="44"/>
      <c r="AO25" s="101"/>
      <c r="AP25" s="101"/>
      <c r="AQ25" s="101"/>
      <c r="AR25" s="101"/>
      <c r="AS25" s="101"/>
      <c r="AT25" s="101"/>
      <c r="AU25" s="101"/>
      <c r="AV25" s="101"/>
      <c r="AW25" s="101"/>
      <c r="AX25" s="101"/>
      <c r="AY25" s="101"/>
      <c r="AZ25" s="1"/>
      <c r="BA25" s="99"/>
      <c r="BB25" s="99"/>
      <c r="BC25" s="99"/>
      <c r="BD25" s="99"/>
      <c r="BE25" s="99"/>
      <c r="BF25" s="99"/>
      <c r="BG25" s="99"/>
      <c r="BH25" s="99"/>
      <c r="BI25" s="99"/>
      <c r="BJ25" s="99"/>
      <c r="BK25" s="99"/>
      <c r="BL25" s="100"/>
      <c r="BM25" s="101"/>
      <c r="BN25" s="101"/>
      <c r="BO25" s="100"/>
      <c r="BP25" s="7"/>
    </row>
    <row r="26" spans="1:68" ht="14.25" customHeight="1">
      <c r="A26" s="107">
        <f>IF(B6=0,0,COUNTA(A6:A23))</f>
        <v>18</v>
      </c>
      <c r="B26" s="108"/>
      <c r="C26" s="109"/>
      <c r="D26" s="109"/>
      <c r="E26" s="109"/>
      <c r="F26" s="88"/>
      <c r="G26" s="110"/>
      <c r="H26" s="111"/>
      <c r="I26" s="111"/>
      <c r="J26" s="111"/>
      <c r="K26" s="93"/>
      <c r="L26" s="111"/>
      <c r="M26" s="111"/>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12"/>
      <c r="AM26" s="112"/>
      <c r="AN26" s="112"/>
      <c r="AO26" s="101"/>
      <c r="AP26" s="113"/>
      <c r="AQ26" s="113"/>
      <c r="AR26" s="101"/>
      <c r="AS26" s="101"/>
      <c r="AT26" s="101"/>
      <c r="AU26" s="101"/>
      <c r="AV26" s="101"/>
      <c r="AW26" s="101"/>
      <c r="AX26" s="101"/>
      <c r="AY26" s="113"/>
      <c r="AZ26" s="1"/>
      <c r="BA26" s="1"/>
      <c r="BB26" s="1"/>
      <c r="BC26" s="6"/>
      <c r="BD26" s="6"/>
      <c r="BE26" s="113"/>
      <c r="BF26" s="99"/>
      <c r="BG26" s="113"/>
      <c r="BH26" s="113"/>
      <c r="BI26" s="113"/>
      <c r="BJ26" s="113"/>
      <c r="BK26" s="113"/>
      <c r="BL26" s="113"/>
      <c r="BM26" s="101"/>
      <c r="BN26" s="113"/>
      <c r="BO26" s="6"/>
      <c r="BP26" s="7"/>
    </row>
    <row r="27" spans="1:256" ht="12.75">
      <c r="A27" s="214"/>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215"/>
      <c r="CD27" s="215"/>
      <c r="CE27" s="215"/>
      <c r="CF27" s="215"/>
      <c r="CG27" s="215"/>
      <c r="CH27" s="214"/>
      <c r="CI27" s="214"/>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c r="EL27" s="214"/>
      <c r="EM27" s="214"/>
      <c r="EN27" s="214"/>
      <c r="EO27" s="214"/>
      <c r="EP27" s="214"/>
      <c r="EQ27" s="214"/>
      <c r="ER27" s="214"/>
      <c r="ES27" s="214"/>
      <c r="ET27" s="214"/>
      <c r="EU27" s="214"/>
      <c r="EV27" s="214"/>
      <c r="EW27" s="214"/>
      <c r="EX27" s="214"/>
      <c r="EY27" s="214"/>
      <c r="EZ27" s="214"/>
      <c r="FA27" s="214"/>
      <c r="FB27" s="214"/>
      <c r="FC27" s="214"/>
      <c r="FD27" s="214"/>
      <c r="FE27" s="214"/>
      <c r="FF27" s="214"/>
      <c r="FG27" s="214"/>
      <c r="FH27" s="214"/>
      <c r="FI27" s="214"/>
      <c r="FJ27" s="214"/>
      <c r="FK27" s="214"/>
      <c r="FL27" s="214"/>
      <c r="FM27" s="214"/>
      <c r="FN27" s="214"/>
      <c r="FO27" s="214"/>
      <c r="FP27" s="214"/>
      <c r="FQ27" s="214"/>
      <c r="FR27" s="214"/>
      <c r="FS27" s="214"/>
      <c r="FT27" s="214"/>
      <c r="FU27" s="214"/>
      <c r="FV27" s="214"/>
      <c r="FW27" s="214"/>
      <c r="FX27" s="214"/>
      <c r="FY27" s="214"/>
      <c r="FZ27" s="214"/>
      <c r="GA27" s="214"/>
      <c r="GB27" s="214"/>
      <c r="GC27" s="214"/>
      <c r="GD27" s="214"/>
      <c r="GE27" s="214"/>
      <c r="GF27" s="214"/>
      <c r="GG27" s="214"/>
      <c r="GH27" s="214"/>
      <c r="GI27" s="214"/>
      <c r="GJ27" s="214"/>
      <c r="GK27" s="214"/>
      <c r="GL27" s="214"/>
      <c r="GM27" s="214"/>
      <c r="GN27" s="214"/>
      <c r="GO27" s="214"/>
      <c r="GP27" s="214"/>
      <c r="GQ27" s="214"/>
      <c r="GR27" s="214"/>
      <c r="GS27" s="214"/>
      <c r="GT27" s="214"/>
      <c r="GU27" s="214"/>
      <c r="GV27" s="214"/>
      <c r="GW27" s="214"/>
      <c r="GX27" s="214"/>
      <c r="GY27" s="214"/>
      <c r="GZ27" s="214"/>
      <c r="HA27" s="214"/>
      <c r="HB27" s="214"/>
      <c r="HC27" s="214"/>
      <c r="HD27" s="214"/>
      <c r="HE27" s="214"/>
      <c r="HF27" s="214"/>
      <c r="HG27" s="214"/>
      <c r="HH27" s="214"/>
      <c r="HI27" s="214"/>
      <c r="HJ27" s="214"/>
      <c r="HK27" s="214"/>
      <c r="HL27" s="214"/>
      <c r="HM27" s="214"/>
      <c r="HN27" s="214"/>
      <c r="HO27" s="214"/>
      <c r="HP27" s="214"/>
      <c r="HQ27" s="214"/>
      <c r="HR27" s="214"/>
      <c r="HS27" s="214"/>
      <c r="HT27" s="214"/>
      <c r="HU27" s="214"/>
      <c r="HV27" s="214"/>
      <c r="HW27" s="214"/>
      <c r="HX27" s="214"/>
      <c r="HY27" s="214"/>
      <c r="HZ27" s="214"/>
      <c r="IA27" s="214"/>
      <c r="IB27" s="214"/>
      <c r="IC27" s="214"/>
      <c r="ID27" s="214"/>
      <c r="IE27" s="214"/>
      <c r="IF27" s="214"/>
      <c r="IG27" s="214"/>
      <c r="IH27" s="214"/>
      <c r="II27" s="214"/>
      <c r="IJ27" s="214"/>
      <c r="IK27" s="214"/>
      <c r="IL27" s="214"/>
      <c r="IM27" s="214"/>
      <c r="IN27" s="214"/>
      <c r="IO27" s="214"/>
      <c r="IP27" s="214"/>
      <c r="IQ27" s="214"/>
      <c r="IR27" s="214"/>
      <c r="IS27" s="214"/>
      <c r="IT27" s="214"/>
      <c r="IU27" s="214"/>
      <c r="IV27" s="214"/>
    </row>
    <row r="28" spans="1:256" ht="12.75">
      <c r="A28" s="216"/>
      <c r="B28" s="214"/>
      <c r="C28" s="214"/>
      <c r="D28" s="214"/>
      <c r="E28" s="214"/>
      <c r="F28" s="214"/>
      <c r="G28" s="214"/>
      <c r="H28" s="217"/>
      <c r="I28" s="218"/>
      <c r="J28" s="219"/>
      <c r="K28" s="217"/>
      <c r="L28" s="218"/>
      <c r="M28" s="219"/>
      <c r="N28" s="217"/>
      <c r="O28" s="218"/>
      <c r="P28" s="219"/>
      <c r="Q28" s="217"/>
      <c r="R28" s="218"/>
      <c r="S28" s="219"/>
      <c r="T28" s="217"/>
      <c r="U28" s="218"/>
      <c r="V28" s="219"/>
      <c r="W28" s="217"/>
      <c r="X28" s="218"/>
      <c r="Y28" s="219"/>
      <c r="Z28" s="219"/>
      <c r="AA28" s="218"/>
      <c r="AB28" s="218"/>
      <c r="AC28" s="218"/>
      <c r="AD28" s="218"/>
      <c r="AE28" s="218"/>
      <c r="AF28" s="218"/>
      <c r="AG28" s="218"/>
      <c r="AH28" s="218"/>
      <c r="AI28" s="218"/>
      <c r="AJ28" s="218"/>
      <c r="AK28" s="218"/>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215"/>
      <c r="BU28" s="215"/>
      <c r="BV28" s="215"/>
      <c r="BW28" s="215"/>
      <c r="BX28" s="215"/>
      <c r="BY28" s="215"/>
      <c r="BZ28" s="215"/>
      <c r="CA28" s="215"/>
      <c r="CB28" s="215"/>
      <c r="CC28" s="215"/>
      <c r="CD28" s="215"/>
      <c r="CE28" s="215"/>
      <c r="CF28" s="215"/>
      <c r="CG28" s="215"/>
      <c r="CH28" s="215"/>
      <c r="CI28" s="215"/>
      <c r="CJ28" s="215"/>
      <c r="CK28" s="215"/>
      <c r="CL28" s="215"/>
      <c r="CM28" s="215"/>
      <c r="CN28" s="215"/>
      <c r="CO28" s="215"/>
      <c r="CP28" s="215"/>
      <c r="CQ28" s="215"/>
      <c r="CR28" s="215"/>
      <c r="CS28" s="215"/>
      <c r="CT28" s="215"/>
      <c r="CU28" s="215"/>
      <c r="CV28" s="215"/>
      <c r="CW28" s="215"/>
      <c r="CX28" s="215"/>
      <c r="CY28" s="215"/>
      <c r="CZ28" s="215"/>
      <c r="DA28" s="215"/>
      <c r="DB28" s="215"/>
      <c r="DC28" s="215"/>
      <c r="DD28" s="215"/>
      <c r="DE28" s="215"/>
      <c r="DF28" s="215"/>
      <c r="DG28" s="215"/>
      <c r="DH28" s="215"/>
      <c r="DI28" s="215"/>
      <c r="DJ28" s="215"/>
      <c r="DK28" s="215"/>
      <c r="DL28" s="215"/>
      <c r="DM28" s="215"/>
      <c r="DN28" s="215"/>
      <c r="DO28" s="215"/>
      <c r="DP28" s="215"/>
      <c r="DQ28" s="215"/>
      <c r="DR28" s="215"/>
      <c r="DS28" s="215"/>
      <c r="DT28" s="215"/>
      <c r="DU28" s="215"/>
      <c r="DV28" s="215"/>
      <c r="DW28" s="215"/>
      <c r="DX28" s="215"/>
      <c r="DY28" s="215"/>
      <c r="DZ28" s="215"/>
      <c r="EA28" s="215"/>
      <c r="EB28" s="215"/>
      <c r="EC28" s="215"/>
      <c r="ED28" s="215"/>
      <c r="EE28" s="215"/>
      <c r="EF28" s="215"/>
      <c r="EG28" s="215"/>
      <c r="EH28" s="215"/>
      <c r="EI28" s="215"/>
      <c r="EJ28" s="215"/>
      <c r="EK28" s="215"/>
      <c r="EL28" s="215"/>
      <c r="EM28" s="215"/>
      <c r="EN28" s="215"/>
      <c r="EO28" s="215"/>
      <c r="EP28" s="215"/>
      <c r="EQ28" s="215"/>
      <c r="ER28" s="215"/>
      <c r="ES28" s="215"/>
      <c r="ET28" s="215"/>
      <c r="EU28" s="215"/>
      <c r="EV28" s="215"/>
      <c r="EW28" s="215"/>
      <c r="EX28" s="215"/>
      <c r="EY28" s="215"/>
      <c r="EZ28" s="215"/>
      <c r="FA28" s="215"/>
      <c r="FB28" s="215"/>
      <c r="FC28" s="215"/>
      <c r="FD28" s="215"/>
      <c r="FE28" s="215"/>
      <c r="FF28" s="215"/>
      <c r="FG28" s="215"/>
      <c r="FH28" s="215"/>
      <c r="FI28" s="215"/>
      <c r="FJ28" s="215"/>
      <c r="FK28" s="215"/>
      <c r="FL28" s="215"/>
      <c r="FM28" s="215"/>
      <c r="FN28" s="215"/>
      <c r="FO28" s="215"/>
      <c r="FP28" s="215"/>
      <c r="FQ28" s="215"/>
      <c r="FR28" s="215"/>
      <c r="FS28" s="215"/>
      <c r="FT28" s="215"/>
      <c r="FU28" s="215"/>
      <c r="FV28" s="215"/>
      <c r="FW28" s="215"/>
      <c r="FX28" s="215"/>
      <c r="FY28" s="215"/>
      <c r="FZ28" s="215"/>
      <c r="GA28" s="215"/>
      <c r="GB28" s="215"/>
      <c r="GC28" s="215"/>
      <c r="GD28" s="215"/>
      <c r="GE28" s="215"/>
      <c r="GF28" s="215"/>
      <c r="GG28" s="215"/>
      <c r="GH28" s="220"/>
      <c r="GI28" s="220"/>
      <c r="GJ28" s="220"/>
      <c r="GK28" s="220"/>
      <c r="GL28" s="220"/>
      <c r="GM28" s="220"/>
      <c r="GN28" s="220"/>
      <c r="GO28" s="220"/>
      <c r="GP28" s="220"/>
      <c r="GQ28" s="220"/>
      <c r="GR28" s="220"/>
      <c r="GS28" s="220"/>
      <c r="GT28" s="220"/>
      <c r="GU28" s="220"/>
      <c r="GV28" s="220"/>
      <c r="GW28" s="220"/>
      <c r="GX28" s="220"/>
      <c r="GY28" s="220"/>
      <c r="GZ28" s="220"/>
      <c r="HA28" s="220"/>
      <c r="HB28" s="220"/>
      <c r="HC28" s="220"/>
      <c r="HD28" s="220"/>
      <c r="HE28" s="220"/>
      <c r="HF28" s="220"/>
      <c r="HG28" s="220"/>
      <c r="HH28" s="220"/>
      <c r="HI28" s="220"/>
      <c r="HJ28" s="220"/>
      <c r="HK28" s="220"/>
      <c r="HL28" s="220"/>
      <c r="HM28" s="220"/>
      <c r="HN28" s="220"/>
      <c r="HO28" s="220"/>
      <c r="HP28" s="220"/>
      <c r="HQ28" s="220"/>
      <c r="HR28" s="220"/>
      <c r="HS28" s="220"/>
      <c r="HT28" s="220"/>
      <c r="HU28" s="220"/>
      <c r="HV28" s="220"/>
      <c r="HW28" s="220"/>
      <c r="HX28" s="220"/>
      <c r="HY28" s="220"/>
      <c r="HZ28" s="220"/>
      <c r="IA28" s="220"/>
      <c r="IB28" s="220"/>
      <c r="IC28" s="220"/>
      <c r="ID28" s="220"/>
      <c r="IE28" s="220"/>
      <c r="IF28" s="220"/>
      <c r="IG28" s="220"/>
      <c r="IH28" s="220"/>
      <c r="II28" s="220"/>
      <c r="IJ28" s="220"/>
      <c r="IK28" s="220"/>
      <c r="IL28" s="220"/>
      <c r="IM28" s="220"/>
      <c r="IN28" s="220"/>
      <c r="IO28" s="220"/>
      <c r="IP28" s="220"/>
      <c r="IQ28" s="220"/>
      <c r="IR28" s="220"/>
      <c r="IS28" s="220"/>
      <c r="IT28" s="220"/>
      <c r="IU28" s="220"/>
      <c r="IV28" s="220"/>
    </row>
    <row r="29" spans="1:256" ht="12.75">
      <c r="A29" s="216"/>
      <c r="B29" s="214"/>
      <c r="C29" s="214"/>
      <c r="D29" s="214"/>
      <c r="E29" s="214"/>
      <c r="F29" s="214"/>
      <c r="G29" s="214"/>
      <c r="H29" s="217"/>
      <c r="I29" s="214"/>
      <c r="J29" s="219"/>
      <c r="K29" s="217"/>
      <c r="L29" s="218"/>
      <c r="M29" s="219"/>
      <c r="N29" s="217"/>
      <c r="O29" s="218"/>
      <c r="P29" s="219"/>
      <c r="Q29" s="217"/>
      <c r="R29" s="218"/>
      <c r="S29" s="219"/>
      <c r="T29" s="217"/>
      <c r="U29" s="218"/>
      <c r="V29" s="219"/>
      <c r="W29" s="217"/>
      <c r="X29" s="218"/>
      <c r="Y29" s="219"/>
      <c r="Z29" s="219"/>
      <c r="AA29" s="218"/>
      <c r="AB29" s="218"/>
      <c r="AC29" s="218"/>
      <c r="AD29" s="218"/>
      <c r="AE29" s="218"/>
      <c r="AF29" s="218"/>
      <c r="AG29" s="218"/>
      <c r="AH29" s="218"/>
      <c r="AI29" s="218"/>
      <c r="AJ29" s="218"/>
      <c r="AK29" s="218"/>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5"/>
      <c r="BT29" s="215"/>
      <c r="BU29" s="215"/>
      <c r="BV29" s="215"/>
      <c r="BW29" s="215"/>
      <c r="BX29" s="215"/>
      <c r="BY29" s="215"/>
      <c r="BZ29" s="215"/>
      <c r="CA29" s="215"/>
      <c r="CB29" s="215"/>
      <c r="CC29" s="215"/>
      <c r="CD29" s="215"/>
      <c r="CE29" s="215"/>
      <c r="CF29" s="215"/>
      <c r="CG29" s="215"/>
      <c r="CH29" s="215"/>
      <c r="CI29" s="215"/>
      <c r="CJ29" s="215"/>
      <c r="CK29" s="215"/>
      <c r="CL29" s="215"/>
      <c r="CM29" s="215"/>
      <c r="CN29" s="215"/>
      <c r="CO29" s="215"/>
      <c r="CP29" s="215"/>
      <c r="CQ29" s="215"/>
      <c r="CR29" s="215"/>
      <c r="CS29" s="215"/>
      <c r="CT29" s="215"/>
      <c r="CU29" s="215"/>
      <c r="CV29" s="215"/>
      <c r="CW29" s="215"/>
      <c r="CX29" s="215"/>
      <c r="CY29" s="215"/>
      <c r="CZ29" s="215"/>
      <c r="DA29" s="215"/>
      <c r="DB29" s="215"/>
      <c r="DC29" s="215"/>
      <c r="DD29" s="215"/>
      <c r="DE29" s="215"/>
      <c r="DF29" s="215"/>
      <c r="DG29" s="215"/>
      <c r="DH29" s="215"/>
      <c r="DI29" s="215"/>
      <c r="DJ29" s="215"/>
      <c r="DK29" s="215"/>
      <c r="DL29" s="215"/>
      <c r="DM29" s="215"/>
      <c r="DN29" s="215"/>
      <c r="DO29" s="215"/>
      <c r="DP29" s="215"/>
      <c r="DQ29" s="215"/>
      <c r="DR29" s="215"/>
      <c r="DS29" s="215"/>
      <c r="DT29" s="215"/>
      <c r="DU29" s="215"/>
      <c r="DV29" s="215"/>
      <c r="DW29" s="215"/>
      <c r="DX29" s="215"/>
      <c r="DY29" s="215"/>
      <c r="DZ29" s="215"/>
      <c r="EA29" s="215"/>
      <c r="EB29" s="215"/>
      <c r="EC29" s="215"/>
      <c r="ED29" s="215"/>
      <c r="EE29" s="215"/>
      <c r="EF29" s="215"/>
      <c r="EG29" s="215"/>
      <c r="EH29" s="215"/>
      <c r="EI29" s="215"/>
      <c r="EJ29" s="215"/>
      <c r="EK29" s="215"/>
      <c r="EL29" s="215"/>
      <c r="EM29" s="215"/>
      <c r="EN29" s="215"/>
      <c r="EO29" s="215"/>
      <c r="EP29" s="215"/>
      <c r="EQ29" s="215"/>
      <c r="ER29" s="215"/>
      <c r="ES29" s="215"/>
      <c r="ET29" s="215"/>
      <c r="EU29" s="215"/>
      <c r="EV29" s="215"/>
      <c r="EW29" s="215"/>
      <c r="EX29" s="215"/>
      <c r="EY29" s="215"/>
      <c r="EZ29" s="215"/>
      <c r="FA29" s="215"/>
      <c r="FB29" s="215"/>
      <c r="FC29" s="215"/>
      <c r="FD29" s="215"/>
      <c r="FE29" s="215"/>
      <c r="FF29" s="215"/>
      <c r="FG29" s="215"/>
      <c r="FH29" s="215"/>
      <c r="FI29" s="215"/>
      <c r="FJ29" s="215"/>
      <c r="FK29" s="215"/>
      <c r="FL29" s="215"/>
      <c r="FM29" s="215"/>
      <c r="FN29" s="215"/>
      <c r="FO29" s="215"/>
      <c r="FP29" s="215"/>
      <c r="FQ29" s="215"/>
      <c r="FR29" s="215"/>
      <c r="FS29" s="215"/>
      <c r="FT29" s="215"/>
      <c r="FU29" s="215"/>
      <c r="FV29" s="215"/>
      <c r="FW29" s="215"/>
      <c r="FX29" s="215"/>
      <c r="FY29" s="215"/>
      <c r="FZ29" s="215"/>
      <c r="GA29" s="215"/>
      <c r="GB29" s="215"/>
      <c r="GC29" s="215"/>
      <c r="GD29" s="215"/>
      <c r="GE29" s="215"/>
      <c r="GF29" s="215"/>
      <c r="GG29" s="215"/>
      <c r="GH29" s="220"/>
      <c r="GI29" s="220"/>
      <c r="GJ29" s="220"/>
      <c r="GK29" s="220"/>
      <c r="GL29" s="220"/>
      <c r="GM29" s="220"/>
      <c r="GN29" s="220"/>
      <c r="GO29" s="220"/>
      <c r="GP29" s="220"/>
      <c r="GQ29" s="220"/>
      <c r="GR29" s="220"/>
      <c r="GS29" s="220"/>
      <c r="GT29" s="220"/>
      <c r="GU29" s="220"/>
      <c r="GV29" s="220"/>
      <c r="GW29" s="220"/>
      <c r="GX29" s="220"/>
      <c r="GY29" s="220"/>
      <c r="GZ29" s="220"/>
      <c r="HA29" s="220"/>
      <c r="HB29" s="220"/>
      <c r="HC29" s="220"/>
      <c r="HD29" s="220"/>
      <c r="HE29" s="220"/>
      <c r="HF29" s="220"/>
      <c r="HG29" s="220"/>
      <c r="HH29" s="220"/>
      <c r="HI29" s="220"/>
      <c r="HJ29" s="220"/>
      <c r="HK29" s="220"/>
      <c r="HL29" s="220"/>
      <c r="HM29" s="220"/>
      <c r="HN29" s="220"/>
      <c r="HO29" s="220"/>
      <c r="HP29" s="220"/>
      <c r="HQ29" s="220"/>
      <c r="HR29" s="220"/>
      <c r="HS29" s="220"/>
      <c r="HT29" s="220"/>
      <c r="HU29" s="220"/>
      <c r="HV29" s="220"/>
      <c r="HW29" s="220"/>
      <c r="HX29" s="220"/>
      <c r="HY29" s="220"/>
      <c r="HZ29" s="220"/>
      <c r="IA29" s="220"/>
      <c r="IB29" s="220"/>
      <c r="IC29" s="220"/>
      <c r="ID29" s="220"/>
      <c r="IE29" s="220"/>
      <c r="IF29" s="220"/>
      <c r="IG29" s="220"/>
      <c r="IH29" s="220"/>
      <c r="II29" s="220"/>
      <c r="IJ29" s="220"/>
      <c r="IK29" s="220"/>
      <c r="IL29" s="220"/>
      <c r="IM29" s="220"/>
      <c r="IN29" s="220"/>
      <c r="IO29" s="220"/>
      <c r="IP29" s="220"/>
      <c r="IQ29" s="220"/>
      <c r="IR29" s="220"/>
      <c r="IS29" s="220"/>
      <c r="IT29" s="220"/>
      <c r="IU29" s="220"/>
      <c r="IV29" s="220"/>
    </row>
    <row r="30" spans="1:256" ht="12.75">
      <c r="A30" s="216"/>
      <c r="B30" s="214"/>
      <c r="C30" s="214"/>
      <c r="D30" s="214"/>
      <c r="E30" s="214"/>
      <c r="F30" s="214"/>
      <c r="G30" s="214"/>
      <c r="H30" s="217"/>
      <c r="I30" s="218"/>
      <c r="J30" s="219"/>
      <c r="K30" s="217"/>
      <c r="L30" s="218"/>
      <c r="M30" s="219"/>
      <c r="N30" s="217"/>
      <c r="O30" s="218"/>
      <c r="P30" s="219"/>
      <c r="Q30" s="217"/>
      <c r="R30" s="218"/>
      <c r="S30" s="219"/>
      <c r="T30" s="217"/>
      <c r="U30" s="218"/>
      <c r="V30" s="219"/>
      <c r="W30" s="217"/>
      <c r="X30" s="218"/>
      <c r="Y30" s="219"/>
      <c r="Z30" s="219"/>
      <c r="AA30" s="218"/>
      <c r="AB30" s="218"/>
      <c r="AC30" s="218"/>
      <c r="AD30" s="218"/>
      <c r="AE30" s="218"/>
      <c r="AF30" s="218"/>
      <c r="AG30" s="218"/>
      <c r="AH30" s="218"/>
      <c r="AI30" s="218"/>
      <c r="AJ30" s="218"/>
      <c r="AK30" s="218"/>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215"/>
      <c r="BT30" s="215"/>
      <c r="BU30" s="215"/>
      <c r="BV30" s="215"/>
      <c r="BW30" s="215"/>
      <c r="BX30" s="215"/>
      <c r="BY30" s="215"/>
      <c r="BZ30" s="215"/>
      <c r="CA30" s="215"/>
      <c r="CB30" s="215"/>
      <c r="CC30" s="215"/>
      <c r="CD30" s="215"/>
      <c r="CE30" s="215"/>
      <c r="CF30" s="215"/>
      <c r="CG30" s="215"/>
      <c r="CH30" s="215"/>
      <c r="CI30" s="215"/>
      <c r="CJ30" s="215"/>
      <c r="CK30" s="215"/>
      <c r="CL30" s="215"/>
      <c r="CM30" s="215"/>
      <c r="CN30" s="215"/>
      <c r="CO30" s="215"/>
      <c r="CP30" s="215"/>
      <c r="CQ30" s="215"/>
      <c r="CR30" s="215"/>
      <c r="CS30" s="215"/>
      <c r="CT30" s="215"/>
      <c r="CU30" s="215"/>
      <c r="CV30" s="215"/>
      <c r="CW30" s="215"/>
      <c r="CX30" s="215"/>
      <c r="CY30" s="215"/>
      <c r="CZ30" s="215"/>
      <c r="DA30" s="215"/>
      <c r="DB30" s="215"/>
      <c r="DC30" s="215"/>
      <c r="DD30" s="215"/>
      <c r="DE30" s="215"/>
      <c r="DF30" s="215"/>
      <c r="DG30" s="215"/>
      <c r="DH30" s="215"/>
      <c r="DI30" s="215"/>
      <c r="DJ30" s="215"/>
      <c r="DK30" s="215"/>
      <c r="DL30" s="215"/>
      <c r="DM30" s="215"/>
      <c r="DN30" s="215"/>
      <c r="DO30" s="215"/>
      <c r="DP30" s="215"/>
      <c r="DQ30" s="215"/>
      <c r="DR30" s="215"/>
      <c r="DS30" s="215"/>
      <c r="DT30" s="215"/>
      <c r="DU30" s="215"/>
      <c r="DV30" s="215"/>
      <c r="DW30" s="215"/>
      <c r="DX30" s="215"/>
      <c r="DY30" s="215"/>
      <c r="DZ30" s="215"/>
      <c r="EA30" s="215"/>
      <c r="EB30" s="215"/>
      <c r="EC30" s="215"/>
      <c r="ED30" s="215"/>
      <c r="EE30" s="215"/>
      <c r="EF30" s="215"/>
      <c r="EG30" s="215"/>
      <c r="EH30" s="215"/>
      <c r="EI30" s="215"/>
      <c r="EJ30" s="215"/>
      <c r="EK30" s="215"/>
      <c r="EL30" s="215"/>
      <c r="EM30" s="215"/>
      <c r="EN30" s="215"/>
      <c r="EO30" s="215"/>
      <c r="EP30" s="215"/>
      <c r="EQ30" s="215"/>
      <c r="ER30" s="215"/>
      <c r="ES30" s="215"/>
      <c r="ET30" s="215"/>
      <c r="EU30" s="215"/>
      <c r="EV30" s="215"/>
      <c r="EW30" s="215"/>
      <c r="EX30" s="215"/>
      <c r="EY30" s="215"/>
      <c r="EZ30" s="215"/>
      <c r="FA30" s="215"/>
      <c r="FB30" s="215"/>
      <c r="FC30" s="215"/>
      <c r="FD30" s="215"/>
      <c r="FE30" s="215"/>
      <c r="FF30" s="215"/>
      <c r="FG30" s="215"/>
      <c r="FH30" s="215"/>
      <c r="FI30" s="215"/>
      <c r="FJ30" s="215"/>
      <c r="FK30" s="215"/>
      <c r="FL30" s="215"/>
      <c r="FM30" s="215"/>
      <c r="FN30" s="215"/>
      <c r="FO30" s="215"/>
      <c r="FP30" s="215"/>
      <c r="FQ30" s="215"/>
      <c r="FR30" s="215"/>
      <c r="FS30" s="215"/>
      <c r="FT30" s="215"/>
      <c r="FU30" s="215"/>
      <c r="FV30" s="215"/>
      <c r="FW30" s="215"/>
      <c r="FX30" s="215"/>
      <c r="FY30" s="215"/>
      <c r="FZ30" s="215"/>
      <c r="GA30" s="215"/>
      <c r="GB30" s="215"/>
      <c r="GC30" s="215"/>
      <c r="GD30" s="215"/>
      <c r="GE30" s="215"/>
      <c r="GF30" s="215"/>
      <c r="GG30" s="215"/>
      <c r="GH30" s="220"/>
      <c r="GI30" s="220"/>
      <c r="GJ30" s="220"/>
      <c r="GK30" s="220"/>
      <c r="GL30" s="220"/>
      <c r="GM30" s="220"/>
      <c r="GN30" s="220"/>
      <c r="GO30" s="220"/>
      <c r="GP30" s="220"/>
      <c r="GQ30" s="220"/>
      <c r="GR30" s="220"/>
      <c r="GS30" s="220"/>
      <c r="GT30" s="220"/>
      <c r="GU30" s="220"/>
      <c r="GV30" s="220"/>
      <c r="GW30" s="220"/>
      <c r="GX30" s="220"/>
      <c r="GY30" s="220"/>
      <c r="GZ30" s="220"/>
      <c r="HA30" s="220"/>
      <c r="HB30" s="220"/>
      <c r="HC30" s="220"/>
      <c r="HD30" s="220"/>
      <c r="HE30" s="220"/>
      <c r="HF30" s="220"/>
      <c r="HG30" s="220"/>
      <c r="HH30" s="220"/>
      <c r="HI30" s="220"/>
      <c r="HJ30" s="220"/>
      <c r="HK30" s="220"/>
      <c r="HL30" s="220"/>
      <c r="HM30" s="220"/>
      <c r="HN30" s="220"/>
      <c r="HO30" s="220"/>
      <c r="HP30" s="220"/>
      <c r="HQ30" s="220"/>
      <c r="HR30" s="220"/>
      <c r="HS30" s="220"/>
      <c r="HT30" s="220"/>
      <c r="HU30" s="220"/>
      <c r="HV30" s="220"/>
      <c r="HW30" s="220"/>
      <c r="HX30" s="220"/>
      <c r="HY30" s="220"/>
      <c r="HZ30" s="220"/>
      <c r="IA30" s="220"/>
      <c r="IB30" s="220"/>
      <c r="IC30" s="220"/>
      <c r="ID30" s="220"/>
      <c r="IE30" s="220"/>
      <c r="IF30" s="220"/>
      <c r="IG30" s="220"/>
      <c r="IH30" s="220"/>
      <c r="II30" s="220"/>
      <c r="IJ30" s="220"/>
      <c r="IK30" s="220"/>
      <c r="IL30" s="220"/>
      <c r="IM30" s="220"/>
      <c r="IN30" s="220"/>
      <c r="IO30" s="220"/>
      <c r="IP30" s="220"/>
      <c r="IQ30" s="220"/>
      <c r="IR30" s="220"/>
      <c r="IS30" s="220"/>
      <c r="IT30" s="220"/>
      <c r="IU30" s="220"/>
      <c r="IV30" s="220"/>
    </row>
    <row r="31" spans="1:256" ht="12.75">
      <c r="A31" s="216"/>
      <c r="B31" s="214"/>
      <c r="C31" s="214"/>
      <c r="D31" s="214"/>
      <c r="E31" s="214"/>
      <c r="F31" s="214"/>
      <c r="G31" s="214"/>
      <c r="H31" s="217"/>
      <c r="I31" s="218"/>
      <c r="J31" s="219"/>
      <c r="K31" s="217"/>
      <c r="L31" s="218"/>
      <c r="M31" s="219"/>
      <c r="N31" s="217"/>
      <c r="O31" s="218"/>
      <c r="P31" s="219"/>
      <c r="Q31" s="217"/>
      <c r="R31" s="218"/>
      <c r="S31" s="219"/>
      <c r="T31" s="217"/>
      <c r="U31" s="218"/>
      <c r="V31" s="219"/>
      <c r="W31" s="217"/>
      <c r="X31" s="218"/>
      <c r="Y31" s="219"/>
      <c r="Z31" s="219"/>
      <c r="AA31" s="218"/>
      <c r="AB31" s="218"/>
      <c r="AC31" s="218"/>
      <c r="AD31" s="218"/>
      <c r="AE31" s="218"/>
      <c r="AF31" s="218"/>
      <c r="AG31" s="218"/>
      <c r="AH31" s="218"/>
      <c r="AI31" s="218"/>
      <c r="AJ31" s="218"/>
      <c r="AK31" s="218"/>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s="215"/>
      <c r="BT31" s="215"/>
      <c r="BU31" s="215"/>
      <c r="BV31" s="215"/>
      <c r="BW31" s="215"/>
      <c r="BX31" s="215"/>
      <c r="BY31" s="215"/>
      <c r="BZ31" s="215"/>
      <c r="CA31" s="215"/>
      <c r="CB31" s="215"/>
      <c r="CC31" s="215"/>
      <c r="CD31" s="215"/>
      <c r="CE31" s="215"/>
      <c r="CF31" s="215"/>
      <c r="CG31" s="215"/>
      <c r="CH31" s="215"/>
      <c r="CI31" s="215"/>
      <c r="CJ31" s="215"/>
      <c r="CK31" s="215"/>
      <c r="CL31" s="215"/>
      <c r="CM31" s="215"/>
      <c r="CN31" s="215"/>
      <c r="CO31" s="215"/>
      <c r="CP31" s="215"/>
      <c r="CQ31" s="215"/>
      <c r="CR31" s="215"/>
      <c r="CS31" s="215"/>
      <c r="CT31" s="215"/>
      <c r="CU31" s="215"/>
      <c r="CV31" s="215"/>
      <c r="CW31" s="215"/>
      <c r="CX31" s="215"/>
      <c r="CY31" s="215"/>
      <c r="CZ31" s="215"/>
      <c r="DA31" s="215"/>
      <c r="DB31" s="215"/>
      <c r="DC31" s="215"/>
      <c r="DD31" s="215"/>
      <c r="DE31" s="215"/>
      <c r="DF31" s="215"/>
      <c r="DG31" s="215"/>
      <c r="DH31" s="215"/>
      <c r="DI31" s="215"/>
      <c r="DJ31" s="215"/>
      <c r="DK31" s="215"/>
      <c r="DL31" s="215"/>
      <c r="DM31" s="215"/>
      <c r="DN31" s="215"/>
      <c r="DO31" s="215"/>
      <c r="DP31" s="215"/>
      <c r="DQ31" s="215"/>
      <c r="DR31" s="215"/>
      <c r="DS31" s="215"/>
      <c r="DT31" s="215"/>
      <c r="DU31" s="215"/>
      <c r="DV31" s="215"/>
      <c r="DW31" s="215"/>
      <c r="DX31" s="215"/>
      <c r="DY31" s="215"/>
      <c r="DZ31" s="215"/>
      <c r="EA31" s="215"/>
      <c r="EB31" s="215"/>
      <c r="EC31" s="215"/>
      <c r="ED31" s="215"/>
      <c r="EE31" s="215"/>
      <c r="EF31" s="215"/>
      <c r="EG31" s="215"/>
      <c r="EH31" s="215"/>
      <c r="EI31" s="215"/>
      <c r="EJ31" s="215"/>
      <c r="EK31" s="215"/>
      <c r="EL31" s="215"/>
      <c r="EM31" s="215"/>
      <c r="EN31" s="215"/>
      <c r="EO31" s="215"/>
      <c r="EP31" s="215"/>
      <c r="EQ31" s="215"/>
      <c r="ER31" s="215"/>
      <c r="ES31" s="215"/>
      <c r="ET31" s="215"/>
      <c r="EU31" s="215"/>
      <c r="EV31" s="215"/>
      <c r="EW31" s="215"/>
      <c r="EX31" s="215"/>
      <c r="EY31" s="215"/>
      <c r="EZ31" s="215"/>
      <c r="FA31" s="215"/>
      <c r="FB31" s="215"/>
      <c r="FC31" s="215"/>
      <c r="FD31" s="215"/>
      <c r="FE31" s="215"/>
      <c r="FF31" s="215"/>
      <c r="FG31" s="215"/>
      <c r="FH31" s="215"/>
      <c r="FI31" s="215"/>
      <c r="FJ31" s="215"/>
      <c r="FK31" s="215"/>
      <c r="FL31" s="215"/>
      <c r="FM31" s="215"/>
      <c r="FN31" s="215"/>
      <c r="FO31" s="215"/>
      <c r="FP31" s="215"/>
      <c r="FQ31" s="215"/>
      <c r="FR31" s="215"/>
      <c r="FS31" s="215"/>
      <c r="FT31" s="215"/>
      <c r="FU31" s="215"/>
      <c r="FV31" s="215"/>
      <c r="FW31" s="215"/>
      <c r="FX31" s="215"/>
      <c r="FY31" s="215"/>
      <c r="FZ31" s="215"/>
      <c r="GA31" s="215"/>
      <c r="GB31" s="215"/>
      <c r="GC31" s="215"/>
      <c r="GD31" s="215"/>
      <c r="GE31" s="215"/>
      <c r="GF31" s="215"/>
      <c r="GG31" s="215"/>
      <c r="GH31" s="220"/>
      <c r="GI31" s="220"/>
      <c r="GJ31" s="220"/>
      <c r="GK31" s="220"/>
      <c r="GL31" s="220"/>
      <c r="GM31" s="220"/>
      <c r="GN31" s="220"/>
      <c r="GO31" s="220"/>
      <c r="GP31" s="220"/>
      <c r="GQ31" s="220"/>
      <c r="GR31" s="220"/>
      <c r="GS31" s="220"/>
      <c r="GT31" s="220"/>
      <c r="GU31" s="220"/>
      <c r="GV31" s="220"/>
      <c r="GW31" s="220"/>
      <c r="GX31" s="220"/>
      <c r="GY31" s="220"/>
      <c r="GZ31" s="220"/>
      <c r="HA31" s="220"/>
      <c r="HB31" s="220"/>
      <c r="HC31" s="220"/>
      <c r="HD31" s="220"/>
      <c r="HE31" s="220"/>
      <c r="HF31" s="220"/>
      <c r="HG31" s="220"/>
      <c r="HH31" s="220"/>
      <c r="HI31" s="220"/>
      <c r="HJ31" s="220"/>
      <c r="HK31" s="220"/>
      <c r="HL31" s="220"/>
      <c r="HM31" s="220"/>
      <c r="HN31" s="220"/>
      <c r="HO31" s="220"/>
      <c r="HP31" s="220"/>
      <c r="HQ31" s="220"/>
      <c r="HR31" s="220"/>
      <c r="HS31" s="220"/>
      <c r="HT31" s="220"/>
      <c r="HU31" s="220"/>
      <c r="HV31" s="220"/>
      <c r="HW31" s="220"/>
      <c r="HX31" s="220"/>
      <c r="HY31" s="220"/>
      <c r="HZ31" s="220"/>
      <c r="IA31" s="220"/>
      <c r="IB31" s="220"/>
      <c r="IC31" s="220"/>
      <c r="ID31" s="220"/>
      <c r="IE31" s="220"/>
      <c r="IF31" s="220"/>
      <c r="IG31" s="220"/>
      <c r="IH31" s="220"/>
      <c r="II31" s="220"/>
      <c r="IJ31" s="220"/>
      <c r="IK31" s="220"/>
      <c r="IL31" s="220"/>
      <c r="IM31" s="220"/>
      <c r="IN31" s="220"/>
      <c r="IO31" s="220"/>
      <c r="IP31" s="220"/>
      <c r="IQ31" s="220"/>
      <c r="IR31" s="220"/>
      <c r="IS31" s="220"/>
      <c r="IT31" s="220"/>
      <c r="IU31" s="220"/>
      <c r="IV31" s="220"/>
    </row>
    <row r="32" spans="1:256" ht="12.75">
      <c r="A32" s="221" t="s">
        <v>203</v>
      </c>
      <c r="B32" s="221"/>
      <c r="C32" s="222"/>
      <c r="D32" s="222"/>
      <c r="E32" s="222"/>
      <c r="F32" s="222"/>
      <c r="G32" s="222"/>
      <c r="H32" s="222"/>
      <c r="I32" s="222"/>
      <c r="J32" s="222"/>
      <c r="K32" s="222"/>
      <c r="L32" s="222"/>
      <c r="M32" s="219"/>
      <c r="N32" s="217"/>
      <c r="O32" s="218"/>
      <c r="P32" s="219"/>
      <c r="Q32" s="217"/>
      <c r="R32" s="218"/>
      <c r="S32" s="219"/>
      <c r="T32" s="217"/>
      <c r="U32" s="218"/>
      <c r="V32" s="219"/>
      <c r="W32" s="217"/>
      <c r="X32" s="218"/>
      <c r="Y32" s="219"/>
      <c r="Z32" s="217"/>
      <c r="AA32" s="218"/>
      <c r="AB32" s="218"/>
      <c r="AC32" s="218"/>
      <c r="AD32" s="218"/>
      <c r="AE32" s="218"/>
      <c r="AF32" s="218"/>
      <c r="AG32" s="218"/>
      <c r="AH32" s="218"/>
      <c r="AI32" s="218"/>
      <c r="AJ32" s="218"/>
      <c r="AK32" s="218"/>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S32" s="215"/>
      <c r="BT32" s="215"/>
      <c r="BU32" s="215"/>
      <c r="BV32" s="215"/>
      <c r="BW32" s="215"/>
      <c r="BX32" s="215"/>
      <c r="BY32" s="215"/>
      <c r="BZ32" s="215"/>
      <c r="CA32" s="215"/>
      <c r="CB32" s="215"/>
      <c r="CC32" s="215"/>
      <c r="CD32" s="215"/>
      <c r="CE32" s="215"/>
      <c r="CF32" s="215"/>
      <c r="CG32" s="215"/>
      <c r="CH32" s="215"/>
      <c r="CI32" s="215"/>
      <c r="CJ32" s="215"/>
      <c r="CK32" s="215"/>
      <c r="CL32" s="215"/>
      <c r="CM32" s="215"/>
      <c r="CN32" s="215"/>
      <c r="CO32" s="215"/>
      <c r="CP32" s="215"/>
      <c r="CQ32" s="215"/>
      <c r="CR32" s="215"/>
      <c r="CS32" s="215"/>
      <c r="CT32" s="215"/>
      <c r="CU32" s="215"/>
      <c r="CV32" s="215"/>
      <c r="CW32" s="215"/>
      <c r="CX32" s="215"/>
      <c r="CY32" s="215"/>
      <c r="CZ32" s="215"/>
      <c r="DA32" s="215"/>
      <c r="DB32" s="215"/>
      <c r="DC32" s="215"/>
      <c r="DD32" s="215"/>
      <c r="DE32" s="215"/>
      <c r="DF32" s="215"/>
      <c r="DG32" s="215"/>
      <c r="DH32" s="215"/>
      <c r="DI32" s="215"/>
      <c r="DJ32" s="215"/>
      <c r="DK32" s="215"/>
      <c r="DL32" s="215"/>
      <c r="DM32" s="215"/>
      <c r="DN32" s="215"/>
      <c r="DO32" s="215"/>
      <c r="DP32" s="215"/>
      <c r="DQ32" s="215"/>
      <c r="DR32" s="215"/>
      <c r="DS32" s="215"/>
      <c r="DT32" s="215"/>
      <c r="DU32" s="215"/>
      <c r="DV32" s="215"/>
      <c r="DW32" s="215"/>
      <c r="DX32" s="215"/>
      <c r="DY32" s="215"/>
      <c r="DZ32" s="215"/>
      <c r="EA32" s="215"/>
      <c r="EB32" s="215"/>
      <c r="EC32" s="215"/>
      <c r="ED32" s="215"/>
      <c r="EE32" s="215"/>
      <c r="EF32" s="215"/>
      <c r="EG32" s="215"/>
      <c r="EH32" s="215"/>
      <c r="EI32" s="215"/>
      <c r="EJ32" s="215"/>
      <c r="EK32" s="215"/>
      <c r="EL32" s="215"/>
      <c r="EM32" s="215"/>
      <c r="EN32" s="215"/>
      <c r="EO32" s="215"/>
      <c r="EP32" s="215"/>
      <c r="EQ32" s="215"/>
      <c r="ER32" s="215"/>
      <c r="ES32" s="215"/>
      <c r="ET32" s="215"/>
      <c r="EU32" s="215"/>
      <c r="EV32" s="215"/>
      <c r="EW32" s="215"/>
      <c r="EX32" s="215"/>
      <c r="EY32" s="215"/>
      <c r="EZ32" s="215"/>
      <c r="FA32" s="215"/>
      <c r="FB32" s="215"/>
      <c r="FC32" s="215"/>
      <c r="FD32" s="215"/>
      <c r="FE32" s="215"/>
      <c r="FF32" s="215"/>
      <c r="FG32" s="215"/>
      <c r="FH32" s="215"/>
      <c r="FI32" s="215"/>
      <c r="FJ32" s="215"/>
      <c r="FK32" s="215"/>
      <c r="FL32" s="215"/>
      <c r="FM32" s="215"/>
      <c r="FN32" s="215"/>
      <c r="FO32" s="215"/>
      <c r="FP32" s="215"/>
      <c r="FQ32" s="215"/>
      <c r="FR32" s="215"/>
      <c r="FS32" s="215"/>
      <c r="FT32" s="215"/>
      <c r="FU32" s="215"/>
      <c r="FV32" s="215"/>
      <c r="FW32" s="215"/>
      <c r="FX32" s="215"/>
      <c r="FY32" s="215"/>
      <c r="FZ32" s="215"/>
      <c r="GA32" s="215"/>
      <c r="GB32" s="215"/>
      <c r="GC32" s="215"/>
      <c r="GD32" s="215"/>
      <c r="GE32" s="215"/>
      <c r="GF32" s="215"/>
      <c r="GG32" s="215"/>
      <c r="GH32" s="220"/>
      <c r="GI32" s="220"/>
      <c r="GJ32" s="220"/>
      <c r="GK32" s="220"/>
      <c r="GL32" s="220"/>
      <c r="GM32" s="220"/>
      <c r="GN32" s="220"/>
      <c r="GO32" s="220"/>
      <c r="GP32" s="220"/>
      <c r="GQ32" s="220"/>
      <c r="GR32" s="220"/>
      <c r="GS32" s="220"/>
      <c r="GT32" s="220"/>
      <c r="GU32" s="220"/>
      <c r="GV32" s="220"/>
      <c r="GW32" s="220"/>
      <c r="GX32" s="220"/>
      <c r="GY32" s="220"/>
      <c r="GZ32" s="220"/>
      <c r="HA32" s="220"/>
      <c r="HB32" s="220"/>
      <c r="HC32" s="220"/>
      <c r="HD32" s="220"/>
      <c r="HE32" s="220"/>
      <c r="HF32" s="220"/>
      <c r="HG32" s="220"/>
      <c r="HH32" s="220"/>
      <c r="HI32" s="220"/>
      <c r="HJ32" s="220"/>
      <c r="HK32" s="220"/>
      <c r="HL32" s="220"/>
      <c r="HM32" s="220"/>
      <c r="HN32" s="220"/>
      <c r="HO32" s="220"/>
      <c r="HP32" s="220"/>
      <c r="HQ32" s="220"/>
      <c r="HR32" s="220"/>
      <c r="HS32" s="220"/>
      <c r="HT32" s="220"/>
      <c r="HU32" s="220"/>
      <c r="HV32" s="220"/>
      <c r="HW32" s="220"/>
      <c r="HX32" s="220"/>
      <c r="HY32" s="220"/>
      <c r="HZ32" s="220"/>
      <c r="IA32" s="220"/>
      <c r="IB32" s="220"/>
      <c r="IC32" s="220"/>
      <c r="ID32" s="220"/>
      <c r="IE32" s="220"/>
      <c r="IF32" s="220"/>
      <c r="IG32" s="220"/>
      <c r="IH32" s="220"/>
      <c r="II32" s="220"/>
      <c r="IJ32" s="220"/>
      <c r="IK32" s="220"/>
      <c r="IL32" s="220"/>
      <c r="IM32" s="220"/>
      <c r="IN32" s="220"/>
      <c r="IO32" s="220"/>
      <c r="IP32" s="220"/>
      <c r="IQ32" s="220"/>
      <c r="IR32" s="220"/>
      <c r="IS32" s="220"/>
      <c r="IT32" s="220"/>
      <c r="IU32" s="220"/>
      <c r="IV32" s="220"/>
    </row>
  </sheetData>
  <sheetProtection/>
  <protectedRanges>
    <protectedRange sqref="L6:L25" name="Diapazons4"/>
    <protectedRange sqref="P6:AK24" name="Diapazons2"/>
    <protectedRange sqref="A4 B24:D24 A26 K24:K26 L24:L25 G6:G24 A6:D23 K6:L23" name="Diapazons1"/>
    <protectedRange sqref="Q4 J6:J25" name="Diapazons3"/>
    <protectedRange sqref="A3" name="Diapazons1_2"/>
    <protectedRange sqref="Q3" name="Diapazons3_2"/>
    <protectedRange sqref="A1" name="Diapazons1_6_1"/>
    <protectedRange sqref="N28:N32" name="Diapazons4_1_1"/>
    <protectedRange sqref="R28:Z32" name="Diapazons2_1_1"/>
    <protectedRange sqref="I28:I32 M28:N32 A28:F32" name="Diapazons1_9_2_1_1_1_1"/>
    <protectedRange sqref="L28:L32" name="Diapazons3_1_1"/>
  </protectedRanges>
  <mergeCells count="27">
    <mergeCell ref="AB5:AC5"/>
    <mergeCell ref="AD5:AE5"/>
    <mergeCell ref="AF5:AG5"/>
    <mergeCell ref="P5:Q5"/>
    <mergeCell ref="R5:S5"/>
    <mergeCell ref="T5:U5"/>
    <mergeCell ref="V5:W5"/>
    <mergeCell ref="X5:Y5"/>
    <mergeCell ref="Z5:AA5"/>
    <mergeCell ref="AO1:AP1"/>
    <mergeCell ref="AR1:AT1"/>
    <mergeCell ref="AV1:AW1"/>
    <mergeCell ref="BA3:BO3"/>
    <mergeCell ref="AH5:AI5"/>
    <mergeCell ref="AJ5:AK5"/>
    <mergeCell ref="BA4:BO4"/>
    <mergeCell ref="AO3:AY3"/>
    <mergeCell ref="Q4:AK4"/>
    <mergeCell ref="AO4:AY4"/>
    <mergeCell ref="A1:AG2"/>
    <mergeCell ref="A3:B3"/>
    <mergeCell ref="D3:G3"/>
    <mergeCell ref="M3:P3"/>
    <mergeCell ref="Q3:AK3"/>
    <mergeCell ref="A4:B4"/>
    <mergeCell ref="D4:G4"/>
    <mergeCell ref="M4:P4"/>
  </mergeCells>
  <conditionalFormatting sqref="E6:E23">
    <cfRule type="expression" priority="86" dxfId="0" stopIfTrue="1">
      <formula>A6=0</formula>
    </cfRule>
  </conditionalFormatting>
  <conditionalFormatting sqref="F6:F25">
    <cfRule type="expression" priority="90" dxfId="0" stopIfTrue="1">
      <formula>A6=0</formula>
    </cfRule>
  </conditionalFormatting>
  <conditionalFormatting sqref="H6:H23">
    <cfRule type="expression" priority="91" dxfId="0" stopIfTrue="1">
      <formula>A6=0</formula>
    </cfRule>
  </conditionalFormatting>
  <conditionalFormatting sqref="P6:P23">
    <cfRule type="expression" priority="92" dxfId="0" stopIfTrue="1">
      <formula>A6=0</formula>
    </cfRule>
    <cfRule type="expression" priority="93" dxfId="29" stopIfTrue="1">
      <formula>P6=99</formula>
    </cfRule>
  </conditionalFormatting>
  <conditionalFormatting sqref="M6:M23">
    <cfRule type="expression" priority="94" dxfId="0" stopIfTrue="1">
      <formula>A6=0</formula>
    </cfRule>
  </conditionalFormatting>
  <conditionalFormatting sqref="N6:N23">
    <cfRule type="expression" priority="95" dxfId="0" stopIfTrue="1">
      <formula>A6=0</formula>
    </cfRule>
  </conditionalFormatting>
  <conditionalFormatting sqref="O6:O23">
    <cfRule type="expression" priority="96" dxfId="0" stopIfTrue="1">
      <formula>A6=0</formula>
    </cfRule>
  </conditionalFormatting>
  <conditionalFormatting sqref="Q6:Q23">
    <cfRule type="expression" priority="97" dxfId="0" stopIfTrue="1">
      <formula>A6=0</formula>
    </cfRule>
  </conditionalFormatting>
  <conditionalFormatting sqref="S6:S23">
    <cfRule type="expression" priority="98" dxfId="0" stopIfTrue="1">
      <formula>A6=0</formula>
    </cfRule>
  </conditionalFormatting>
  <conditionalFormatting sqref="U6:U23">
    <cfRule type="expression" priority="99" dxfId="0" stopIfTrue="1">
      <formula>A6=0</formula>
    </cfRule>
  </conditionalFormatting>
  <conditionalFormatting sqref="W6:W23">
    <cfRule type="expression" priority="100" dxfId="0" stopIfTrue="1">
      <formula>A6=0</formula>
    </cfRule>
  </conditionalFormatting>
  <conditionalFormatting sqref="Y6:Y23">
    <cfRule type="expression" priority="101" dxfId="0" stopIfTrue="1">
      <formula>A6=0</formula>
    </cfRule>
  </conditionalFormatting>
  <conditionalFormatting sqref="AA6:AA23">
    <cfRule type="expression" priority="102" dxfId="0" stopIfTrue="1">
      <formula>A6=0</formula>
    </cfRule>
  </conditionalFormatting>
  <conditionalFormatting sqref="B6:B23">
    <cfRule type="expression" priority="103" dxfId="21" stopIfTrue="1">
      <formula>J6=1</formula>
    </cfRule>
    <cfRule type="expression" priority="104" dxfId="20" stopIfTrue="1">
      <formula>J6=2</formula>
    </cfRule>
    <cfRule type="expression" priority="105" dxfId="19" stopIfTrue="1">
      <formula>J6=3</formula>
    </cfRule>
  </conditionalFormatting>
  <conditionalFormatting sqref="AC6:AC23">
    <cfRule type="expression" priority="110" dxfId="0" stopIfTrue="1">
      <formula>A6=0</formula>
    </cfRule>
  </conditionalFormatting>
  <conditionalFormatting sqref="AE6:AE23">
    <cfRule type="expression" priority="111" dxfId="0" stopIfTrue="1">
      <formula>A6=0</formula>
    </cfRule>
  </conditionalFormatting>
  <conditionalFormatting sqref="AG6:AG23">
    <cfRule type="expression" priority="112" dxfId="0" stopIfTrue="1">
      <formula>A6=0</formula>
    </cfRule>
  </conditionalFormatting>
  <conditionalFormatting sqref="AI6:AI23">
    <cfRule type="expression" priority="113" dxfId="0" stopIfTrue="1">
      <formula>A6=0</formula>
    </cfRule>
  </conditionalFormatting>
  <conditionalFormatting sqref="AK6:AK23">
    <cfRule type="expression" priority="114" dxfId="0" stopIfTrue="1">
      <formula>A6=0</formula>
    </cfRule>
  </conditionalFormatting>
  <conditionalFormatting sqref="I6:I23">
    <cfRule type="expression" priority="115" dxfId="0" stopIfTrue="1">
      <formula>A6=0</formula>
    </cfRule>
    <cfRule type="expression" priority="116" dxfId="13" stopIfTrue="1">
      <formula>I6&gt;150</formula>
    </cfRule>
    <cfRule type="expression" priority="117" dxfId="291" stopIfTrue="1">
      <formula>I6&lt;-150</formula>
    </cfRule>
  </conditionalFormatting>
  <conditionalFormatting sqref="R6:R23">
    <cfRule type="expression" priority="118" dxfId="0" stopIfTrue="1">
      <formula>A6=0</formula>
    </cfRule>
    <cfRule type="expression" priority="119" dxfId="13" stopIfTrue="1">
      <formula>R6=99</formula>
    </cfRule>
  </conditionalFormatting>
  <conditionalFormatting sqref="T6:T23">
    <cfRule type="expression" priority="120" dxfId="16" stopIfTrue="1">
      <formula>A6=0</formula>
    </cfRule>
    <cfRule type="expression" priority="121" dxfId="13" stopIfTrue="1">
      <formula>T6=99</formula>
    </cfRule>
  </conditionalFormatting>
  <conditionalFormatting sqref="V6:V23">
    <cfRule type="expression" priority="122" dxfId="0" stopIfTrue="1">
      <formula>A6=0</formula>
    </cfRule>
    <cfRule type="expression" priority="123" dxfId="13" stopIfTrue="1">
      <formula>V6=99</formula>
    </cfRule>
  </conditionalFormatting>
  <conditionalFormatting sqref="X6:X23">
    <cfRule type="expression" priority="124" dxfId="12" stopIfTrue="1">
      <formula>A6=0</formula>
    </cfRule>
    <cfRule type="expression" priority="125" dxfId="11" stopIfTrue="1">
      <formula>X6=99</formula>
    </cfRule>
  </conditionalFormatting>
  <conditionalFormatting sqref="Z6:Z23">
    <cfRule type="expression" priority="126" dxfId="0" stopIfTrue="1">
      <formula>A6=0</formula>
    </cfRule>
    <cfRule type="expression" priority="127" dxfId="11" stopIfTrue="1">
      <formula>Z6=99</formula>
    </cfRule>
  </conditionalFormatting>
  <conditionalFormatting sqref="AB6:AB23">
    <cfRule type="expression" priority="128" dxfId="0" stopIfTrue="1">
      <formula>A6=0</formula>
    </cfRule>
    <cfRule type="expression" priority="129" dxfId="11" stopIfTrue="1">
      <formula>AB6=99</formula>
    </cfRule>
  </conditionalFormatting>
  <conditionalFormatting sqref="AD6:AD23">
    <cfRule type="expression" priority="130" dxfId="0" stopIfTrue="1">
      <formula>A6=0</formula>
    </cfRule>
    <cfRule type="expression" priority="131" dxfId="11" stopIfTrue="1">
      <formula>AD6=99</formula>
    </cfRule>
  </conditionalFormatting>
  <conditionalFormatting sqref="AF6:AF23">
    <cfRule type="expression" priority="132" dxfId="0" stopIfTrue="1">
      <formula>A6=0</formula>
    </cfRule>
    <cfRule type="expression" priority="133" dxfId="11" stopIfTrue="1">
      <formula>AF6=99</formula>
    </cfRule>
  </conditionalFormatting>
  <conditionalFormatting sqref="AH6:AH23">
    <cfRule type="expression" priority="134" dxfId="0" stopIfTrue="1">
      <formula>A6=0</formula>
    </cfRule>
    <cfRule type="expression" priority="135" dxfId="11" stopIfTrue="1">
      <formula>AH6=99</formula>
    </cfRule>
  </conditionalFormatting>
  <conditionalFormatting sqref="AJ6:AJ23">
    <cfRule type="expression" priority="136" dxfId="0" stopIfTrue="1">
      <formula>A6=0</formula>
    </cfRule>
    <cfRule type="expression" priority="137" dxfId="11" stopIfTrue="1">
      <formula>AJ6=99</formula>
    </cfRule>
  </conditionalFormatting>
  <conditionalFormatting sqref="AO6:AO23">
    <cfRule type="expression" priority="138" dxfId="12" stopIfTrue="1">
      <formula>A6=0</formula>
    </cfRule>
  </conditionalFormatting>
  <conditionalFormatting sqref="AP6:AP23">
    <cfRule type="expression" priority="139" dxfId="0" stopIfTrue="1">
      <formula>A6=0</formula>
    </cfRule>
  </conditionalFormatting>
  <conditionalFormatting sqref="AQ6:AQ23">
    <cfRule type="expression" priority="140" dxfId="0" stopIfTrue="1">
      <formula>A6=0</formula>
    </cfRule>
  </conditionalFormatting>
  <conditionalFormatting sqref="AR6:AR23">
    <cfRule type="expression" priority="141" dxfId="0" stopIfTrue="1">
      <formula>A6=0</formula>
    </cfRule>
  </conditionalFormatting>
  <conditionalFormatting sqref="AS6:AS23">
    <cfRule type="expression" priority="142" dxfId="0" stopIfTrue="1">
      <formula>A6=0</formula>
    </cfRule>
  </conditionalFormatting>
  <conditionalFormatting sqref="AT6:AT23">
    <cfRule type="expression" priority="143" dxfId="0" stopIfTrue="1">
      <formula>A6=0</formula>
    </cfRule>
  </conditionalFormatting>
  <conditionalFormatting sqref="AU6:AU23">
    <cfRule type="expression" priority="144" dxfId="0" stopIfTrue="1">
      <formula>A6=0</formula>
    </cfRule>
  </conditionalFormatting>
  <conditionalFormatting sqref="AV6:AV23">
    <cfRule type="expression" priority="145" dxfId="0" stopIfTrue="1">
      <formula>A6=0</formula>
    </cfRule>
  </conditionalFormatting>
  <conditionalFormatting sqref="AW6:AW23">
    <cfRule type="expression" priority="146" dxfId="0" stopIfTrue="1">
      <formula>A6=0</formula>
    </cfRule>
  </conditionalFormatting>
  <conditionalFormatting sqref="AX6:AX23">
    <cfRule type="expression" priority="147" dxfId="0" stopIfTrue="1">
      <formula>A6=0</formula>
    </cfRule>
  </conditionalFormatting>
  <conditionalFormatting sqref="AY6:AY23">
    <cfRule type="expression" priority="148" dxfId="0" stopIfTrue="1">
      <formula>A6=0</formula>
    </cfRule>
  </conditionalFormatting>
  <conditionalFormatting sqref="BA6:BA23">
    <cfRule type="expression" priority="149" dxfId="0" stopIfTrue="1">
      <formula>A6=0</formula>
    </cfRule>
  </conditionalFormatting>
  <conditionalFormatting sqref="BB6:BB23">
    <cfRule type="expression" priority="150" dxfId="0" stopIfTrue="1">
      <formula>A6=0</formula>
    </cfRule>
  </conditionalFormatting>
  <conditionalFormatting sqref="BC6:BC23">
    <cfRule type="expression" priority="151" dxfId="0" stopIfTrue="1">
      <formula>A6=0</formula>
    </cfRule>
  </conditionalFormatting>
  <conditionalFormatting sqref="BD6:BD23">
    <cfRule type="expression" priority="152" dxfId="0" stopIfTrue="1">
      <formula>A6=0</formula>
    </cfRule>
  </conditionalFormatting>
  <conditionalFormatting sqref="BE6:BE23">
    <cfRule type="expression" priority="153" dxfId="0" stopIfTrue="1">
      <formula>A6=0</formula>
    </cfRule>
  </conditionalFormatting>
  <conditionalFormatting sqref="BF6:BF23">
    <cfRule type="expression" priority="154" dxfId="0" stopIfTrue="1">
      <formula>A6=0</formula>
    </cfRule>
  </conditionalFormatting>
  <conditionalFormatting sqref="BG6:BG23">
    <cfRule type="expression" priority="155" dxfId="0" stopIfTrue="1">
      <formula>A6=0</formula>
    </cfRule>
  </conditionalFormatting>
  <conditionalFormatting sqref="BH6:BH23">
    <cfRule type="expression" priority="156" dxfId="0" stopIfTrue="1">
      <formula>A6=0</formula>
    </cfRule>
  </conditionalFormatting>
  <conditionalFormatting sqref="BI6:BI23">
    <cfRule type="expression" priority="157" dxfId="0" stopIfTrue="1">
      <formula>A6=0</formula>
    </cfRule>
  </conditionalFormatting>
  <conditionalFormatting sqref="BJ6:BJ23">
    <cfRule type="expression" priority="158" dxfId="0" stopIfTrue="1">
      <formula>A6=0</formula>
    </cfRule>
  </conditionalFormatting>
  <conditionalFormatting sqref="BK6:BK23">
    <cfRule type="expression" priority="159" dxfId="0" stopIfTrue="1">
      <formula>A6=0</formula>
    </cfRule>
  </conditionalFormatting>
  <conditionalFormatting sqref="BL6:BL23">
    <cfRule type="expression" priority="160" dxfId="0" stopIfTrue="1">
      <formula>A6=0</formula>
    </cfRule>
  </conditionalFormatting>
  <conditionalFormatting sqref="BM6:BM23">
    <cfRule type="expression" priority="161" dxfId="0" stopIfTrue="1">
      <formula>A6=0</formula>
    </cfRule>
  </conditionalFormatting>
  <conditionalFormatting sqref="BN6:BN23">
    <cfRule type="expression" priority="162" dxfId="0" stopIfTrue="1">
      <formula>A6=0</formula>
    </cfRule>
  </conditionalFormatting>
  <conditionalFormatting sqref="BO6:BO23">
    <cfRule type="expression" priority="163" dxfId="0" stopIfTrue="1">
      <formula>A6=0</formula>
    </cfRule>
  </conditionalFormatting>
  <conditionalFormatting sqref="K6:K23">
    <cfRule type="expression" priority="164" dxfId="0" stopIfTrue="1">
      <formula>A6=0</formula>
    </cfRule>
  </conditionalFormatting>
  <conditionalFormatting sqref="Q4:AK4">
    <cfRule type="expression" priority="89" dxfId="243" stopIfTrue="1">
      <formula>$Q$4=0</formula>
    </cfRule>
  </conditionalFormatting>
  <conditionalFormatting sqref="J6:J23">
    <cfRule type="cellIs" priority="106" dxfId="21" operator="equal" stopIfTrue="1">
      <formula>1</formula>
    </cfRule>
    <cfRule type="cellIs" priority="107" dxfId="20" operator="equal" stopIfTrue="1">
      <formula>2</formula>
    </cfRule>
    <cfRule type="cellIs" priority="108" dxfId="19" operator="equal" stopIfTrue="1">
      <formula>3</formula>
    </cfRule>
  </conditionalFormatting>
  <conditionalFormatting sqref="H4">
    <cfRule type="cellIs" priority="109" dxfId="0" operator="equal" stopIfTrue="1">
      <formula>0</formula>
    </cfRule>
  </conditionalFormatting>
  <conditionalFormatting sqref="Q3:AK3">
    <cfRule type="expression" priority="84" dxfId="243" stopIfTrue="1">
      <formula>$Q$3=0</formula>
    </cfRule>
  </conditionalFormatting>
  <conditionalFormatting sqref="H3">
    <cfRule type="cellIs" priority="85" dxfId="0" operator="equal" stopIfTrue="1">
      <formula>0</formula>
    </cfRule>
  </conditionalFormatting>
  <conditionalFormatting sqref="G28:G31">
    <cfRule type="expression" priority="79" dxfId="0" stopIfTrue="1">
      <formula>A28=0</formula>
    </cfRule>
  </conditionalFormatting>
  <conditionalFormatting sqref="H28:H31">
    <cfRule type="expression" priority="78" dxfId="0" stopIfTrue="1">
      <formula>A28=0</formula>
    </cfRule>
  </conditionalFormatting>
  <conditionalFormatting sqref="J28:J31">
    <cfRule type="expression" priority="77" dxfId="0" stopIfTrue="1">
      <formula>A28=0</formula>
    </cfRule>
  </conditionalFormatting>
  <conditionalFormatting sqref="R28:R32">
    <cfRule type="expression" priority="75" dxfId="0" stopIfTrue="1">
      <formula>A28=0</formula>
    </cfRule>
    <cfRule type="expression" priority="76" dxfId="29" stopIfTrue="1">
      <formula>R28=99</formula>
    </cfRule>
  </conditionalFormatting>
  <conditionalFormatting sqref="O28:O32 AA28:AA32">
    <cfRule type="expression" priority="74" dxfId="0" stopIfTrue="1">
      <formula>A28=0</formula>
    </cfRule>
  </conditionalFormatting>
  <conditionalFormatting sqref="P28:P32">
    <cfRule type="expression" priority="73" dxfId="0" stopIfTrue="1">
      <formula>A28=0</formula>
    </cfRule>
  </conditionalFormatting>
  <conditionalFormatting sqref="S28:S32">
    <cfRule type="expression" priority="72" dxfId="0" stopIfTrue="1">
      <formula>A28=0</formula>
    </cfRule>
  </conditionalFormatting>
  <conditionalFormatting sqref="W28:W32">
    <cfRule type="expression" priority="71" dxfId="0" stopIfTrue="1">
      <formula>A28=0</formula>
    </cfRule>
  </conditionalFormatting>
  <conditionalFormatting sqref="Y28:Y32">
    <cfRule type="expression" priority="70" dxfId="0" stopIfTrue="1">
      <formula>A28=0</formula>
    </cfRule>
  </conditionalFormatting>
  <conditionalFormatting sqref="D28:D31">
    <cfRule type="expression" priority="67" dxfId="21" stopIfTrue="1">
      <formula>L28=1</formula>
    </cfRule>
    <cfRule type="expression" priority="68" dxfId="20" stopIfTrue="1">
      <formula>L28=2</formula>
    </cfRule>
    <cfRule type="expression" priority="69" dxfId="19" stopIfTrue="1">
      <formula>L28=3</formula>
    </cfRule>
  </conditionalFormatting>
  <conditionalFormatting sqref="T28:T32">
    <cfRule type="expression" priority="65" dxfId="0" stopIfTrue="1">
      <formula>A28=0</formula>
    </cfRule>
    <cfRule type="expression" priority="66" dxfId="13" stopIfTrue="1">
      <formula>T28=99</formula>
    </cfRule>
  </conditionalFormatting>
  <conditionalFormatting sqref="V28:V32">
    <cfRule type="expression" priority="63" dxfId="16" stopIfTrue="1">
      <formula>A28=0</formula>
    </cfRule>
    <cfRule type="expression" priority="64" dxfId="13" stopIfTrue="1">
      <formula>V28=99</formula>
    </cfRule>
  </conditionalFormatting>
  <conditionalFormatting sqref="X28:X32">
    <cfRule type="expression" priority="61" dxfId="0" stopIfTrue="1">
      <formula>A28=0</formula>
    </cfRule>
    <cfRule type="expression" priority="62" dxfId="13" stopIfTrue="1">
      <formula>X28=99</formula>
    </cfRule>
  </conditionalFormatting>
  <conditionalFormatting sqref="Z28:Z32">
    <cfRule type="expression" priority="59" dxfId="12" stopIfTrue="1">
      <formula>A28=0</formula>
    </cfRule>
    <cfRule type="expression" priority="60" dxfId="11" stopIfTrue="1">
      <formula>Z28=99</formula>
    </cfRule>
  </conditionalFormatting>
  <conditionalFormatting sqref="M28:M32 AL28:AL32">
    <cfRule type="expression" priority="58" dxfId="0" stopIfTrue="1">
      <formula>A28=0</formula>
    </cfRule>
  </conditionalFormatting>
  <conditionalFormatting sqref="L28:L31">
    <cfRule type="cellIs" priority="55" dxfId="21" operator="equal" stopIfTrue="1">
      <formula>1</formula>
    </cfRule>
    <cfRule type="cellIs" priority="56" dxfId="20" operator="equal" stopIfTrue="1">
      <formula>2</formula>
    </cfRule>
    <cfRule type="cellIs" priority="57" dxfId="19" operator="equal" stopIfTrue="1">
      <formula>3</formula>
    </cfRule>
  </conditionalFormatting>
  <conditionalFormatting sqref="G28:G30">
    <cfRule type="expression" priority="54" dxfId="0" stopIfTrue="1">
      <formula>A28=0</formula>
    </cfRule>
  </conditionalFormatting>
  <conditionalFormatting sqref="H28:H31">
    <cfRule type="expression" priority="53" dxfId="0" stopIfTrue="1">
      <formula>A28=0</formula>
    </cfRule>
  </conditionalFormatting>
  <conditionalFormatting sqref="J28:J30">
    <cfRule type="expression" priority="52" dxfId="0" stopIfTrue="1">
      <formula>A28=0</formula>
    </cfRule>
  </conditionalFormatting>
  <conditionalFormatting sqref="R28:R30">
    <cfRule type="expression" priority="50" dxfId="0" stopIfTrue="1">
      <formula>A28=0</formula>
    </cfRule>
    <cfRule type="expression" priority="51" dxfId="29" stopIfTrue="1">
      <formula>R28=99</formula>
    </cfRule>
  </conditionalFormatting>
  <conditionalFormatting sqref="O28:O30">
    <cfRule type="expression" priority="49" dxfId="0" stopIfTrue="1">
      <formula>A28=0</formula>
    </cfRule>
  </conditionalFormatting>
  <conditionalFormatting sqref="P28:P30">
    <cfRule type="expression" priority="48" dxfId="0" stopIfTrue="1">
      <formula>A28=0</formula>
    </cfRule>
  </conditionalFormatting>
  <conditionalFormatting sqref="Q28:Q32">
    <cfRule type="expression" priority="47" dxfId="0" stopIfTrue="1">
      <formula>A28=0</formula>
    </cfRule>
  </conditionalFormatting>
  <conditionalFormatting sqref="S28:S30">
    <cfRule type="expression" priority="46" dxfId="0" stopIfTrue="1">
      <formula>A28=0</formula>
    </cfRule>
  </conditionalFormatting>
  <conditionalFormatting sqref="U28:U32">
    <cfRule type="expression" priority="45" dxfId="0" stopIfTrue="1">
      <formula>A28=0</formula>
    </cfRule>
  </conditionalFormatting>
  <conditionalFormatting sqref="W28:W30">
    <cfRule type="expression" priority="44" dxfId="0" stopIfTrue="1">
      <formula>A28=0</formula>
    </cfRule>
  </conditionalFormatting>
  <conditionalFormatting sqref="Y28:Y30">
    <cfRule type="expression" priority="43" dxfId="0" stopIfTrue="1">
      <formula>A28=0</formula>
    </cfRule>
  </conditionalFormatting>
  <conditionalFormatting sqref="D28:D30">
    <cfRule type="expression" priority="40" dxfId="21" stopIfTrue="1">
      <formula>L28=1</formula>
    </cfRule>
    <cfRule type="expression" priority="41" dxfId="20" stopIfTrue="1">
      <formula>L28=2</formula>
    </cfRule>
    <cfRule type="expression" priority="42" dxfId="19" stopIfTrue="1">
      <formula>L28=3</formula>
    </cfRule>
  </conditionalFormatting>
  <conditionalFormatting sqref="T28:T30">
    <cfRule type="expression" priority="38" dxfId="0" stopIfTrue="1">
      <formula>A28=0</formula>
    </cfRule>
    <cfRule type="expression" priority="39" dxfId="13" stopIfTrue="1">
      <formula>T28=99</formula>
    </cfRule>
  </conditionalFormatting>
  <conditionalFormatting sqref="V28:V30">
    <cfRule type="expression" priority="36" dxfId="16" stopIfTrue="1">
      <formula>A28=0</formula>
    </cfRule>
    <cfRule type="expression" priority="37" dxfId="13" stopIfTrue="1">
      <formula>V28=99</formula>
    </cfRule>
  </conditionalFormatting>
  <conditionalFormatting sqref="X28:X30">
    <cfRule type="expression" priority="34" dxfId="0" stopIfTrue="1">
      <formula>A28=0</formula>
    </cfRule>
    <cfRule type="expression" priority="35" dxfId="13" stopIfTrue="1">
      <formula>X28=99</formula>
    </cfRule>
  </conditionalFormatting>
  <conditionalFormatting sqref="Z28:Z30">
    <cfRule type="expression" priority="32" dxfId="12" stopIfTrue="1">
      <formula>A28=0</formula>
    </cfRule>
    <cfRule type="expression" priority="33" dxfId="11" stopIfTrue="1">
      <formula>Z28=99</formula>
    </cfRule>
  </conditionalFormatting>
  <conditionalFormatting sqref="M28:M30">
    <cfRule type="expression" priority="31" dxfId="0" stopIfTrue="1">
      <formula>A28=0</formula>
    </cfRule>
  </conditionalFormatting>
  <conditionalFormatting sqref="G28:G31">
    <cfRule type="expression" priority="30" dxfId="0" stopIfTrue="1">
      <formula>A28=0</formula>
    </cfRule>
  </conditionalFormatting>
  <conditionalFormatting sqref="H28:H31">
    <cfRule type="expression" priority="29" dxfId="0" stopIfTrue="1">
      <formula>A28=0</formula>
    </cfRule>
  </conditionalFormatting>
  <conditionalFormatting sqref="J28:J31">
    <cfRule type="expression" priority="28" dxfId="0" stopIfTrue="1">
      <formula>A28=0</formula>
    </cfRule>
  </conditionalFormatting>
  <conditionalFormatting sqref="R28:R32">
    <cfRule type="expression" priority="26" dxfId="0" stopIfTrue="1">
      <formula>A28=0</formula>
    </cfRule>
    <cfRule type="expression" priority="27" dxfId="29" stopIfTrue="1">
      <formula>R28=99</formula>
    </cfRule>
  </conditionalFormatting>
  <conditionalFormatting sqref="O28:O32">
    <cfRule type="expression" priority="25" dxfId="0" stopIfTrue="1">
      <formula>A28=0</formula>
    </cfRule>
  </conditionalFormatting>
  <conditionalFormatting sqref="P28:P32">
    <cfRule type="expression" priority="24" dxfId="0" stopIfTrue="1">
      <formula>A28=0</formula>
    </cfRule>
  </conditionalFormatting>
  <conditionalFormatting sqref="Q28:Q32">
    <cfRule type="expression" priority="23" dxfId="0" stopIfTrue="1">
      <formula>A28=0</formula>
    </cfRule>
  </conditionalFormatting>
  <conditionalFormatting sqref="S28:S32">
    <cfRule type="expression" priority="22" dxfId="0" stopIfTrue="1">
      <formula>A28=0</formula>
    </cfRule>
  </conditionalFormatting>
  <conditionalFormatting sqref="U28:U32">
    <cfRule type="expression" priority="21" dxfId="0" stopIfTrue="1">
      <formula>A28=0</formula>
    </cfRule>
  </conditionalFormatting>
  <conditionalFormatting sqref="W28:W32">
    <cfRule type="expression" priority="20" dxfId="0" stopIfTrue="1">
      <formula>A28=0</formula>
    </cfRule>
  </conditionalFormatting>
  <conditionalFormatting sqref="Y28:Y32">
    <cfRule type="expression" priority="19" dxfId="0" stopIfTrue="1">
      <formula>A28=0</formula>
    </cfRule>
  </conditionalFormatting>
  <conditionalFormatting sqref="D28:D31">
    <cfRule type="expression" priority="16" dxfId="21" stopIfTrue="1">
      <formula>L28=1</formula>
    </cfRule>
    <cfRule type="expression" priority="17" dxfId="20" stopIfTrue="1">
      <formula>L28=2</formula>
    </cfRule>
    <cfRule type="expression" priority="18" dxfId="19" stopIfTrue="1">
      <formula>L28=3</formula>
    </cfRule>
  </conditionalFormatting>
  <conditionalFormatting sqref="T28:T32">
    <cfRule type="expression" priority="14" dxfId="0" stopIfTrue="1">
      <formula>A28=0</formula>
    </cfRule>
    <cfRule type="expression" priority="15" dxfId="13" stopIfTrue="1">
      <formula>T28=99</formula>
    </cfRule>
  </conditionalFormatting>
  <conditionalFormatting sqref="V28:V32">
    <cfRule type="expression" priority="12" dxfId="16" stopIfTrue="1">
      <formula>A28=0</formula>
    </cfRule>
    <cfRule type="expression" priority="13" dxfId="13" stopIfTrue="1">
      <formula>V28=99</formula>
    </cfRule>
  </conditionalFormatting>
  <conditionalFormatting sqref="X28:X32">
    <cfRule type="expression" priority="10" dxfId="0" stopIfTrue="1">
      <formula>A28=0</formula>
    </cfRule>
    <cfRule type="expression" priority="11" dxfId="13" stopIfTrue="1">
      <formula>X28=99</formula>
    </cfRule>
  </conditionalFormatting>
  <conditionalFormatting sqref="Z28:Z32">
    <cfRule type="expression" priority="8" dxfId="12" stopIfTrue="1">
      <formula>A28=0</formula>
    </cfRule>
    <cfRule type="expression" priority="9" dxfId="11" stopIfTrue="1">
      <formula>Z28=99</formula>
    </cfRule>
  </conditionalFormatting>
  <conditionalFormatting sqref="M28:M32">
    <cfRule type="expression" priority="7" dxfId="0" stopIfTrue="1">
      <formula>A28=0</formula>
    </cfRule>
  </conditionalFormatting>
  <conditionalFormatting sqref="V28:V31">
    <cfRule type="expression" priority="6" dxfId="0" stopIfTrue="1">
      <formula>FR28=0</formula>
    </cfRule>
  </conditionalFormatting>
  <conditionalFormatting sqref="Z28:Z31">
    <cfRule type="expression" priority="5" dxfId="0" stopIfTrue="1">
      <formula>FV28=0</formula>
    </cfRule>
  </conditionalFormatting>
  <conditionalFormatting sqref="F29">
    <cfRule type="expression" priority="4" dxfId="0" stopIfTrue="1">
      <formula>A29=0</formula>
    </cfRule>
  </conditionalFormatting>
  <conditionalFormatting sqref="I29">
    <cfRule type="expression" priority="3" dxfId="0" stopIfTrue="1">
      <formula>E29=0</formula>
    </cfRule>
  </conditionalFormatting>
  <conditionalFormatting sqref="E29">
    <cfRule type="expression" priority="80" dxfId="0" stopIfTrue="1">
      <formula>FW29=0</formula>
    </cfRule>
  </conditionalFormatting>
  <conditionalFormatting sqref="AB28:AK28 AJ32:AK32 AK29:AK31 AB32:AF32 AB29:AE31">
    <cfRule type="expression" priority="81" dxfId="0" stopIfTrue="1">
      <formula>Q28=0</formula>
    </cfRule>
  </conditionalFormatting>
  <conditionalFormatting sqref="AG32:AI32">
    <cfRule type="expression" priority="2" dxfId="0" stopIfTrue="1">
      <formula>V32=0</formula>
    </cfRule>
  </conditionalFormatting>
  <conditionalFormatting sqref="AN28:AR32">
    <cfRule type="expression" priority="82" dxfId="0" stopIfTrue="1">
      <formula>Z28=0</formula>
    </cfRule>
  </conditionalFormatting>
  <conditionalFormatting sqref="AM28:AM32">
    <cfRule type="expression" priority="83" dxfId="0" stopIfTrue="1">
      <formula>Z28=0</formula>
    </cfRule>
  </conditionalFormatting>
  <conditionalFormatting sqref="AF29:AJ31">
    <cfRule type="expression" priority="1" dxfId="0" stopIfTrue="1">
      <formula>U29=0</formula>
    </cfRule>
  </conditionalFormatting>
  <printOptions/>
  <pageMargins left="0.75" right="0.75" top="1" bottom="1" header="0" footer="0"/>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tabColor indexed="11"/>
  </sheetPr>
  <dimension ref="A1:IV42"/>
  <sheetViews>
    <sheetView zoomScalePageLayoutView="0" workbookViewId="0" topLeftCell="A1">
      <selection activeCell="B17" sqref="B17"/>
    </sheetView>
  </sheetViews>
  <sheetFormatPr defaultColWidth="9.140625" defaultRowHeight="12.75"/>
  <cols>
    <col min="1" max="1" width="3.8515625" style="0" customWidth="1"/>
    <col min="2" max="2" width="19.8515625" style="0" customWidth="1"/>
    <col min="3" max="3" width="12.8515625" style="0" customWidth="1"/>
    <col min="4" max="4" width="5.7109375" style="0" customWidth="1"/>
    <col min="5" max="7" width="5.28125" style="0" customWidth="1"/>
    <col min="8" max="8" width="6.57421875" style="0" customWidth="1"/>
    <col min="9" max="9" width="5.28125" style="0" customWidth="1"/>
    <col min="10" max="12" width="3.7109375" style="0" customWidth="1"/>
    <col min="13" max="15" width="5.7109375" style="0" customWidth="1"/>
    <col min="16" max="37" width="3.7109375" style="0" customWidth="1"/>
    <col min="38" max="38" width="2.7109375" style="114" customWidth="1"/>
    <col min="39" max="39" width="5.8515625" style="114" hidden="1" customWidth="1"/>
    <col min="40" max="40" width="2.7109375" style="114" customWidth="1"/>
    <col min="41" max="51" width="4.7109375" style="0" customWidth="1"/>
    <col min="52" max="52" width="2.7109375" style="0" customWidth="1"/>
    <col min="53" max="63" width="4.7109375" style="0" customWidth="1"/>
    <col min="64" max="64" width="6.7109375" style="0" customWidth="1"/>
    <col min="65" max="67" width="7.7109375" style="0" customWidth="1"/>
  </cols>
  <sheetData>
    <row r="1" spans="1:68" ht="18.75" customHeight="1">
      <c r="A1" s="540" t="s">
        <v>209</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I1" s="1"/>
      <c r="AJ1" s="1"/>
      <c r="AK1" s="1"/>
      <c r="AL1" s="2"/>
      <c r="AM1" s="2"/>
      <c r="AN1" s="2"/>
      <c r="AO1" s="561" t="s">
        <v>0</v>
      </c>
      <c r="AP1" s="562"/>
      <c r="AQ1" s="3">
        <f>SUM(MAX(L5:L22)*2)</f>
        <v>18</v>
      </c>
      <c r="AR1" s="561" t="s">
        <v>1</v>
      </c>
      <c r="AS1" s="562"/>
      <c r="AT1" s="562"/>
      <c r="AU1" s="4">
        <f>SUM(AQ1/100*65)</f>
        <v>11.7</v>
      </c>
      <c r="AV1" s="563" t="s">
        <v>2</v>
      </c>
      <c r="AW1" s="564"/>
      <c r="AX1" s="5">
        <f>MAX(L5:L22)</f>
        <v>9</v>
      </c>
      <c r="AY1" s="6"/>
      <c r="AZ1" s="1"/>
      <c r="BA1" s="1"/>
      <c r="BB1" s="1"/>
      <c r="BC1" s="6"/>
      <c r="BD1" s="6"/>
      <c r="BE1" s="6"/>
      <c r="BF1" s="6"/>
      <c r="BG1" s="6"/>
      <c r="BH1" s="6"/>
      <c r="BI1" s="6"/>
      <c r="BJ1" s="6"/>
      <c r="BK1" s="6"/>
      <c r="BL1" s="6"/>
      <c r="BM1" s="6"/>
      <c r="BN1" s="6"/>
      <c r="BO1" s="6"/>
      <c r="BP1" s="7"/>
    </row>
    <row r="2" spans="1:68" ht="45.75" customHeight="1">
      <c r="A2" s="540"/>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8"/>
      <c r="AI2" s="8"/>
      <c r="AJ2" s="8"/>
      <c r="AK2" s="8"/>
      <c r="AL2" s="9"/>
      <c r="AM2" s="9"/>
      <c r="AN2" s="9"/>
      <c r="AO2" s="6"/>
      <c r="AP2" s="6"/>
      <c r="AQ2" s="6"/>
      <c r="AR2" s="6"/>
      <c r="AS2" s="6"/>
      <c r="AT2" s="6"/>
      <c r="AU2" s="6"/>
      <c r="AV2" s="6"/>
      <c r="AW2" s="6"/>
      <c r="AX2" s="6"/>
      <c r="AY2" s="6"/>
      <c r="AZ2" s="1"/>
      <c r="BA2" s="1"/>
      <c r="BB2" s="1"/>
      <c r="BC2" s="6"/>
      <c r="BD2" s="6"/>
      <c r="BE2" s="6"/>
      <c r="BF2" s="6"/>
      <c r="BG2" s="6"/>
      <c r="BH2" s="6"/>
      <c r="BI2" s="6"/>
      <c r="BJ2" s="6"/>
      <c r="BK2" s="6"/>
      <c r="BL2" s="6"/>
      <c r="BM2" s="6"/>
      <c r="BN2" s="6"/>
      <c r="BO2" s="6"/>
      <c r="BP2" s="7"/>
    </row>
    <row r="3" spans="1:68" ht="15.75">
      <c r="A3" s="565" t="s">
        <v>204</v>
      </c>
      <c r="B3" s="565"/>
      <c r="C3" s="10"/>
      <c r="D3" s="566" t="s">
        <v>4</v>
      </c>
      <c r="E3" s="566"/>
      <c r="F3" s="566"/>
      <c r="G3" s="566"/>
      <c r="H3" s="11">
        <f>IF(A25&lt;12,0)+IF(A25=12,0.82)+IF(A25=13,0.83)+IF(A25=14,0.84)+IF(A25=15,0.85)+IF(A25=16,0.86)+IF(A25=17,0.87)+IF(A25=18,0.88)+IF(A25=19,0.89)+IF(A25=20,0.9)+IF(A25=21,0.91)+IF(A25=22,0.92)+IF(A25=23,0.93)+IF(A25=24,0.94)+IF(A25=25,0.95)+IF(A25=26,0.96)+IF(A25=27,0.97)+IF(A25=28,0.98)+IF(A25=29,0.99)+IF(A25=30,1)</f>
        <v>0.87</v>
      </c>
      <c r="I3" s="10"/>
      <c r="J3" s="10"/>
      <c r="K3" s="10"/>
      <c r="L3" s="10"/>
      <c r="M3" s="566" t="s">
        <v>5</v>
      </c>
      <c r="N3" s="566"/>
      <c r="O3" s="566"/>
      <c r="P3" s="566"/>
      <c r="Q3" s="555"/>
      <c r="R3" s="555"/>
      <c r="S3" s="555"/>
      <c r="T3" s="555"/>
      <c r="U3" s="555"/>
      <c r="V3" s="555"/>
      <c r="W3" s="555"/>
      <c r="X3" s="555"/>
      <c r="Y3" s="555"/>
      <c r="Z3" s="555"/>
      <c r="AA3" s="555"/>
      <c r="AB3" s="555"/>
      <c r="AC3" s="555"/>
      <c r="AD3" s="555"/>
      <c r="AE3" s="555"/>
      <c r="AF3" s="555"/>
      <c r="AG3" s="555"/>
      <c r="AH3" s="555"/>
      <c r="AI3" s="555"/>
      <c r="AJ3" s="555"/>
      <c r="AK3" s="555"/>
      <c r="AL3" s="12"/>
      <c r="AM3" s="12"/>
      <c r="AN3" s="12"/>
      <c r="AO3" s="558" t="s">
        <v>6</v>
      </c>
      <c r="AP3" s="558"/>
      <c r="AQ3" s="558"/>
      <c r="AR3" s="558"/>
      <c r="AS3" s="558"/>
      <c r="AT3" s="558"/>
      <c r="AU3" s="558"/>
      <c r="AV3" s="558"/>
      <c r="AW3" s="558"/>
      <c r="AX3" s="558"/>
      <c r="AY3" s="558"/>
      <c r="AZ3" s="1"/>
      <c r="BA3" s="558" t="s">
        <v>7</v>
      </c>
      <c r="BB3" s="558"/>
      <c r="BC3" s="558"/>
      <c r="BD3" s="558"/>
      <c r="BE3" s="558"/>
      <c r="BF3" s="558"/>
      <c r="BG3" s="558"/>
      <c r="BH3" s="558"/>
      <c r="BI3" s="558"/>
      <c r="BJ3" s="558"/>
      <c r="BK3" s="558"/>
      <c r="BL3" s="558"/>
      <c r="BM3" s="558"/>
      <c r="BN3" s="558"/>
      <c r="BO3" s="558"/>
      <c r="BP3" s="7"/>
    </row>
    <row r="4" spans="1:68" ht="24">
      <c r="A4" s="13" t="s">
        <v>8</v>
      </c>
      <c r="B4" s="14" t="s">
        <v>9</v>
      </c>
      <c r="C4" s="15" t="s">
        <v>10</v>
      </c>
      <c r="D4" s="16" t="s">
        <v>11</v>
      </c>
      <c r="E4" s="17" t="s">
        <v>12</v>
      </c>
      <c r="F4" s="18" t="s">
        <v>13</v>
      </c>
      <c r="G4" s="18" t="s">
        <v>14</v>
      </c>
      <c r="H4" s="18" t="s">
        <v>15</v>
      </c>
      <c r="I4" s="18" t="s">
        <v>16</v>
      </c>
      <c r="J4" s="18" t="s">
        <v>17</v>
      </c>
      <c r="K4" s="18" t="s">
        <v>18</v>
      </c>
      <c r="L4" s="18" t="s">
        <v>19</v>
      </c>
      <c r="M4" s="18" t="s">
        <v>20</v>
      </c>
      <c r="N4" s="18" t="s">
        <v>21</v>
      </c>
      <c r="O4" s="19" t="s">
        <v>22</v>
      </c>
      <c r="P4" s="559">
        <v>1</v>
      </c>
      <c r="Q4" s="560"/>
      <c r="R4" s="557">
        <v>2</v>
      </c>
      <c r="S4" s="554"/>
      <c r="T4" s="554">
        <v>3</v>
      </c>
      <c r="U4" s="554"/>
      <c r="V4" s="554">
        <v>4</v>
      </c>
      <c r="W4" s="554"/>
      <c r="X4" s="554">
        <v>5</v>
      </c>
      <c r="Y4" s="554"/>
      <c r="Z4" s="554">
        <v>6</v>
      </c>
      <c r="AA4" s="554"/>
      <c r="AB4" s="554">
        <v>7</v>
      </c>
      <c r="AC4" s="554"/>
      <c r="AD4" s="554">
        <v>8</v>
      </c>
      <c r="AE4" s="554"/>
      <c r="AF4" s="554">
        <v>9</v>
      </c>
      <c r="AG4" s="554"/>
      <c r="AH4" s="556">
        <v>10</v>
      </c>
      <c r="AI4" s="557"/>
      <c r="AJ4" s="556">
        <v>11</v>
      </c>
      <c r="AK4" s="557"/>
      <c r="AL4" s="20"/>
      <c r="AM4" s="20"/>
      <c r="AN4" s="20"/>
      <c r="AO4" s="21">
        <v>1</v>
      </c>
      <c r="AP4" s="21">
        <v>2</v>
      </c>
      <c r="AQ4" s="21">
        <v>3</v>
      </c>
      <c r="AR4" s="21">
        <v>4</v>
      </c>
      <c r="AS4" s="21">
        <v>5</v>
      </c>
      <c r="AT4" s="21">
        <v>6</v>
      </c>
      <c r="AU4" s="21">
        <v>7</v>
      </c>
      <c r="AV4" s="21">
        <v>8</v>
      </c>
      <c r="AW4" s="21">
        <v>9</v>
      </c>
      <c r="AX4" s="21">
        <v>10</v>
      </c>
      <c r="AY4" s="21">
        <v>11</v>
      </c>
      <c r="AZ4" s="22"/>
      <c r="BA4" s="21">
        <v>1</v>
      </c>
      <c r="BB4" s="21">
        <v>2</v>
      </c>
      <c r="BC4" s="21">
        <v>3</v>
      </c>
      <c r="BD4" s="21">
        <v>4</v>
      </c>
      <c r="BE4" s="21">
        <v>5</v>
      </c>
      <c r="BF4" s="21">
        <v>6</v>
      </c>
      <c r="BG4" s="21">
        <v>7</v>
      </c>
      <c r="BH4" s="21">
        <v>8</v>
      </c>
      <c r="BI4" s="21">
        <v>9</v>
      </c>
      <c r="BJ4" s="21">
        <v>10</v>
      </c>
      <c r="BK4" s="21">
        <v>11</v>
      </c>
      <c r="BL4" s="21" t="s">
        <v>23</v>
      </c>
      <c r="BM4" s="23" t="s">
        <v>24</v>
      </c>
      <c r="BN4" s="23" t="s">
        <v>25</v>
      </c>
      <c r="BO4" s="24" t="s">
        <v>26</v>
      </c>
      <c r="BP4" s="7"/>
    </row>
    <row r="5" spans="1:68" ht="15">
      <c r="A5" s="25">
        <v>1</v>
      </c>
      <c r="B5" s="224" t="s">
        <v>59</v>
      </c>
      <c r="C5" s="28" t="s">
        <v>58</v>
      </c>
      <c r="D5" s="225"/>
      <c r="E5" s="26">
        <f>IF(G5=0,0,IF(G5+F5&lt;1000,1000,G5+F5))</f>
        <v>1010</v>
      </c>
      <c r="F5" s="27">
        <f aca="true" t="shared" si="0" ref="F5:F22">IF(L5=0,0,IF(G5+(IF(I5&gt;-150,(IF(I5&gt;=150,IF(K5&gt;=$AU$1,0,SUM(IF(MAX(P5:AK5)=99,K5-2,K5)-L5*2*(15+50)%)*10),SUM(IF(MAX(P5:AK5)=99,K5-2,K5)-L5*2*(I5/10+50)%)*10)),(IF(I5&lt;-150,IF((IF(MAX(P5:AK5)=99,K5-2,K5)-L5*2*(I5/10+50)%)*10&lt;1,0,(IF(MAX(P5:AK5)=99,K5-2,K5)-L5*2*(I5/10+50)%)*10)))))&lt;1000,0,(IF(I5&gt;-150,(IF(I5&gt;150,IF(K5&gt;=$AU$1,0,SUM(IF(MAX(P5:AK5)=99,K5-2,K5)-L5*2*(15+50)%)*10),SUM(IF(MAX(P5:AK5)=99,K5-2,K5)-L5*2*(I5/10+50)%)*10)),(IF(I5&lt;-150,IF((IF(MAX(P5:AK5)=99,K5-2,K5)-L5*2*(I5/10+50)%)*10&lt;1,0,(IF(MAX(P5:AK5)=99,K5-2,K5)-L5*2*(I5/10+50)%)*10)))))))</f>
        <v>10</v>
      </c>
      <c r="G5" s="28">
        <v>1000</v>
      </c>
      <c r="H5" s="29">
        <f aca="true" t="shared" si="1" ref="H5:H22">IF(J5=0,0,(IF(IF($A$25&gt;=30,(SUM(31-J5)*$H$3),(SUM(30-J5)*$H$3))&lt;0,0,IF($A$25&gt;=30,(SUM(31-J5)*$H$3),(SUM(30-J5)*$H$3)))))</f>
        <v>22.62</v>
      </c>
      <c r="I5" s="30">
        <f>IF(M5=0,0,G5-M5)</f>
        <v>0</v>
      </c>
      <c r="J5" s="31">
        <v>4</v>
      </c>
      <c r="K5" s="116">
        <v>12</v>
      </c>
      <c r="L5" s="32">
        <v>9</v>
      </c>
      <c r="M5" s="33">
        <f aca="true" t="shared" si="2" ref="M5:M22">IF(L5=0,0,SUM(AO5:AY5)/L5)</f>
        <v>1000</v>
      </c>
      <c r="N5" s="30">
        <f aca="true" t="shared" si="3" ref="N5:N22">BL5</f>
        <v>91</v>
      </c>
      <c r="O5" s="34">
        <f aca="true" t="shared" si="4" ref="O5:O22">BO5</f>
        <v>88</v>
      </c>
      <c r="P5" s="35">
        <v>10</v>
      </c>
      <c r="Q5" s="36">
        <v>2</v>
      </c>
      <c r="R5" s="37">
        <v>16</v>
      </c>
      <c r="S5" s="36">
        <v>0</v>
      </c>
      <c r="T5" s="38">
        <v>9</v>
      </c>
      <c r="U5" s="39">
        <v>2</v>
      </c>
      <c r="V5" s="40">
        <v>5</v>
      </c>
      <c r="W5" s="39">
        <v>2</v>
      </c>
      <c r="X5" s="38">
        <v>11</v>
      </c>
      <c r="Y5" s="39">
        <v>2</v>
      </c>
      <c r="Z5" s="38">
        <v>2</v>
      </c>
      <c r="AA5" s="39">
        <v>1</v>
      </c>
      <c r="AB5" s="38">
        <v>6</v>
      </c>
      <c r="AC5" s="41">
        <v>1</v>
      </c>
      <c r="AD5" s="42">
        <v>13</v>
      </c>
      <c r="AE5" s="43">
        <v>0</v>
      </c>
      <c r="AF5" s="40">
        <v>8</v>
      </c>
      <c r="AG5" s="41">
        <v>2</v>
      </c>
      <c r="AH5" s="40">
        <v>99</v>
      </c>
      <c r="AI5" s="39">
        <v>0</v>
      </c>
      <c r="AJ5" s="38">
        <v>99</v>
      </c>
      <c r="AK5" s="39">
        <v>0</v>
      </c>
      <c r="AL5" s="44"/>
      <c r="AM5" s="45">
        <f>SUM(Q5+S5+U5+W5+Y5+AA5+AC5+AE5+AG5+AI5+AK5)</f>
        <v>12</v>
      </c>
      <c r="AN5" s="44"/>
      <c r="AO5" s="46">
        <f aca="true" t="shared" si="5" ref="AO5:AO22">IF(B5=0,0,IF(B5="BRIVS",0,(LOOKUP(P5,$A$5:$A$23,$G$5:$G$23))))</f>
        <v>1000</v>
      </c>
      <c r="AP5" s="47">
        <f aca="true" t="shared" si="6" ref="AP5:AP22">IF(B5=0,0,IF(B5="BRIVS",0,(LOOKUP(R5,$A$5:$A$23,$G$5:$G$23))))</f>
        <v>1000</v>
      </c>
      <c r="AQ5" s="48">
        <f aca="true" t="shared" si="7" ref="AQ5:AQ22">IF(B5=0,0,IF(B5="BRIVS",0,(LOOKUP(T5,$A$5:$A$23,$G$5:$G$23))))</f>
        <v>1000</v>
      </c>
      <c r="AR5" s="47">
        <f aca="true" t="shared" si="8" ref="AR5:AR22">IF(B5=0,0,IF(B5="BRIVS",0,(LOOKUP(V5,$A$5:$A$23,$G$5:$G$23))))</f>
        <v>1000</v>
      </c>
      <c r="AS5" s="48">
        <f aca="true" t="shared" si="9" ref="AS5:AS22">IF(B5=0,0,IF(B5="BRIVS",0,(LOOKUP(X5,$A$5:$A$23,$G$5:$G$23))))</f>
        <v>1000</v>
      </c>
      <c r="AT5" s="48">
        <f aca="true" t="shared" si="10" ref="AT5:AT22">IF(B5=0,0,IF(B5="BRIVS",0,(LOOKUP(Z5,$A$5:$A$23,$G$5:$G$23))))</f>
        <v>1000</v>
      </c>
      <c r="AU5" s="48">
        <f aca="true" t="shared" si="11" ref="AU5:AU22">IF(B5=0,0,IF(B5="BRIVS",0,(LOOKUP(AB5,$A$5:$A$23,$G$5:$G$23))))</f>
        <v>1000</v>
      </c>
      <c r="AV5" s="48">
        <f aca="true" t="shared" si="12" ref="AV5:AV22">IF(B5=0,0,IF(B5="BRIVS",0,(LOOKUP(AD5,$A$5:$A$23,$G$5:$G$23))))</f>
        <v>1000</v>
      </c>
      <c r="AW5" s="47">
        <f aca="true" t="shared" si="13" ref="AW5:AW22">IF(B5=0,0,IF(B5="BRIVS",0,(LOOKUP(AF5,$A$5:$A$23,$G$5:$G$23))))</f>
        <v>1000</v>
      </c>
      <c r="AX5" s="48">
        <f aca="true" t="shared" si="14" ref="AX5:AX22">IF(B5=0,0,IF(B5="BRIVS",0,(LOOKUP(AH5,$A$5:$A$23,$G$5:$G$23))))</f>
        <v>0</v>
      </c>
      <c r="AY5" s="49">
        <f aca="true" t="shared" si="15" ref="AY5:AY22">IF(B5=0,0,IF(B5="BRIVS",0,(LOOKUP(AJ5,$A$5:$A$23,$G$5:$G$23))))</f>
        <v>0</v>
      </c>
      <c r="AZ5" s="1"/>
      <c r="BA5" s="50">
        <f aca="true" t="shared" si="16" ref="BA5:BA22">IF(P5=99,0,(LOOKUP($P5,$A$5:$A$24,$K$5:$K$24)))</f>
        <v>3</v>
      </c>
      <c r="BB5" s="51">
        <f aca="true" t="shared" si="17" ref="BB5:BB22">IF(R5=99,0,(LOOKUP($R5,$A$5:$A$24,$K$5:$K$24)))</f>
        <v>12</v>
      </c>
      <c r="BC5" s="51">
        <f aca="true" t="shared" si="18" ref="BC5:BC22">IF(T5=99,0,(LOOKUP($T5,$A$5:$A$24,$K$5:$K$24)))</f>
        <v>8</v>
      </c>
      <c r="BD5" s="52">
        <f aca="true" t="shared" si="19" ref="BD5:BD22">IF(V5=99,0,(LOOKUP($V5,$A$5:$A$24,$K$5:$K$24)))</f>
        <v>10</v>
      </c>
      <c r="BE5" s="51">
        <f aca="true" t="shared" si="20" ref="BE5:BE22">IF(X5=99,0,(LOOKUP($X5,$A$5:$A$24,$K$5:$K$24)))</f>
        <v>8</v>
      </c>
      <c r="BF5" s="51">
        <f aca="true" t="shared" si="21" ref="BF5:BF22">IF(Z5=99,0,(LOOKUP($Z5,$A$5:$A$24,$K$5:$K$24)))</f>
        <v>16</v>
      </c>
      <c r="BG5" s="51">
        <f aca="true" t="shared" si="22" ref="BG5:BG22">IF(AB5=99,0,(LOOKUP($AB5,$A$5:$A$24,$K$5:$K$24)))</f>
        <v>11</v>
      </c>
      <c r="BH5" s="51">
        <f aca="true" t="shared" si="23" ref="BH5:BH22">IF(AD5=99,0,(LOOKUP($AD5,$A$5:$A$24,$K$5:$K$24)))</f>
        <v>14</v>
      </c>
      <c r="BI5" s="51">
        <f aca="true" t="shared" si="24" ref="BI5:BI22">IF(AF5=99,0,(LOOKUP($AF5,$A$5:$A$24,$K$5:$K$24)))</f>
        <v>9</v>
      </c>
      <c r="BJ5" s="51">
        <f aca="true" t="shared" si="25" ref="BJ5:BJ22">IF(AH5=99,0,(LOOKUP($AH5,$A$5:$A$24,$K$5:$K$24)))</f>
        <v>0</v>
      </c>
      <c r="BK5" s="51">
        <f aca="true" t="shared" si="26" ref="BK5:BK22">IF(AJ5=99,0,(LOOKUP($AJ5,$A$5:$A$24,$K$5:$K$24)))</f>
        <v>0</v>
      </c>
      <c r="BL5" s="53">
        <f>SUM(BA5,BB5,BC5,BD5,BE5,BG5,BF5,BH5,BI5,BJ5,BK5)</f>
        <v>91</v>
      </c>
      <c r="BM5" s="47">
        <f>IF($AX$1&gt;7,(IF($AX$1=8,MIN(BA5:BH5),IF($AX$1=9,MIN(BA5:BI5),IF($AX$1=10,MIN(BA5:BJ5),IF($AX$1=11,MIN(BA5:BK5)))))),(IF($AX$1=4,MIN(BA5:BD5),IF($AX$1=5,MIN(BA5:BE5),IF($AX$1=6,MIN(BA5:BF5),IF($AX$1=7,MIN(BA5:BG5)))))))</f>
        <v>3</v>
      </c>
      <c r="BN5" s="47">
        <f>IF($AX$1&gt;7,(IF($AX$1=8,MAX(BA5:BH5),IF($AX$1=9,MAX(BA5:BI5),IF($AX$1=10,MAX(BA5:BJ5),IF($AX$1=11,MAX(BA5:BK5)))))),(IF($AX$1=4,MAX(BA5:BD5),IF($AX$1=5,MAX(BA5:BE5),IF($AX$1=6,MAX(BA5:BF5),IF($AX$1=7,MAX(BA5:BG5)))))))</f>
        <v>16</v>
      </c>
      <c r="BO5" s="54">
        <f>SUM($BL5-$BM5)</f>
        <v>88</v>
      </c>
      <c r="BP5" s="7"/>
    </row>
    <row r="6" spans="1:68" ht="15">
      <c r="A6" s="55">
        <v>2</v>
      </c>
      <c r="B6" s="226" t="s">
        <v>110</v>
      </c>
      <c r="C6" s="119" t="s">
        <v>48</v>
      </c>
      <c r="D6" s="227"/>
      <c r="E6" s="56">
        <f>IF(G6=0,0,IF(G6+F6&lt;1000,1000,G6+F6))</f>
        <v>1050</v>
      </c>
      <c r="F6" s="57">
        <f t="shared" si="0"/>
        <v>50</v>
      </c>
      <c r="G6" s="58">
        <v>1000</v>
      </c>
      <c r="H6" s="59">
        <f t="shared" si="1"/>
        <v>25.23</v>
      </c>
      <c r="I6" s="60">
        <f>IF(M6=0,0,G6-M6)</f>
        <v>0</v>
      </c>
      <c r="J6" s="212">
        <v>1</v>
      </c>
      <c r="K6" s="117">
        <v>16</v>
      </c>
      <c r="L6" s="62">
        <v>9</v>
      </c>
      <c r="M6" s="63">
        <f t="shared" si="2"/>
        <v>1000</v>
      </c>
      <c r="N6" s="60">
        <f t="shared" si="3"/>
        <v>94</v>
      </c>
      <c r="O6" s="64">
        <f t="shared" si="4"/>
        <v>86</v>
      </c>
      <c r="P6" s="65">
        <v>11</v>
      </c>
      <c r="Q6" s="66">
        <v>2</v>
      </c>
      <c r="R6" s="67">
        <v>13</v>
      </c>
      <c r="S6" s="68">
        <v>2</v>
      </c>
      <c r="T6" s="69">
        <v>5</v>
      </c>
      <c r="U6" s="70">
        <v>1</v>
      </c>
      <c r="V6" s="67">
        <v>6</v>
      </c>
      <c r="W6" s="70">
        <v>2</v>
      </c>
      <c r="X6" s="69">
        <v>16</v>
      </c>
      <c r="Y6" s="70">
        <v>2</v>
      </c>
      <c r="Z6" s="69">
        <v>1</v>
      </c>
      <c r="AA6" s="70">
        <v>1</v>
      </c>
      <c r="AB6" s="69">
        <v>8</v>
      </c>
      <c r="AC6" s="68">
        <v>2</v>
      </c>
      <c r="AD6" s="65">
        <v>14</v>
      </c>
      <c r="AE6" s="66">
        <v>2</v>
      </c>
      <c r="AF6" s="71">
        <v>12</v>
      </c>
      <c r="AG6" s="68">
        <v>2</v>
      </c>
      <c r="AH6" s="67">
        <v>99</v>
      </c>
      <c r="AI6" s="70">
        <v>0</v>
      </c>
      <c r="AJ6" s="67">
        <v>99</v>
      </c>
      <c r="AK6" s="70">
        <v>0</v>
      </c>
      <c r="AL6" s="44"/>
      <c r="AM6" s="45">
        <f aca="true" t="shared" si="27" ref="AM6:AM22">SUM(Q6+S6+U6+W6+Y6+AA6+AC6+AE6+AG6+AI6+AK6)</f>
        <v>16</v>
      </c>
      <c r="AN6" s="44"/>
      <c r="AO6" s="72">
        <f t="shared" si="5"/>
        <v>1000</v>
      </c>
      <c r="AP6" s="73">
        <f t="shared" si="6"/>
        <v>1000</v>
      </c>
      <c r="AQ6" s="74">
        <f t="shared" si="7"/>
        <v>1000</v>
      </c>
      <c r="AR6" s="73">
        <f t="shared" si="8"/>
        <v>1000</v>
      </c>
      <c r="AS6" s="74">
        <f t="shared" si="9"/>
        <v>1000</v>
      </c>
      <c r="AT6" s="74">
        <f t="shared" si="10"/>
        <v>1000</v>
      </c>
      <c r="AU6" s="74">
        <f t="shared" si="11"/>
        <v>1000</v>
      </c>
      <c r="AV6" s="74">
        <f t="shared" si="12"/>
        <v>1000</v>
      </c>
      <c r="AW6" s="73">
        <f t="shared" si="13"/>
        <v>1000</v>
      </c>
      <c r="AX6" s="74">
        <f t="shared" si="14"/>
        <v>0</v>
      </c>
      <c r="AY6" s="75">
        <f t="shared" si="15"/>
        <v>0</v>
      </c>
      <c r="AZ6" s="1"/>
      <c r="BA6" s="76">
        <f t="shared" si="16"/>
        <v>8</v>
      </c>
      <c r="BB6" s="77">
        <f t="shared" si="17"/>
        <v>14</v>
      </c>
      <c r="BC6" s="77">
        <f t="shared" si="18"/>
        <v>10</v>
      </c>
      <c r="BD6" s="78">
        <f t="shared" si="19"/>
        <v>11</v>
      </c>
      <c r="BE6" s="77">
        <f t="shared" si="20"/>
        <v>12</v>
      </c>
      <c r="BF6" s="77">
        <f t="shared" si="21"/>
        <v>12</v>
      </c>
      <c r="BG6" s="77">
        <f t="shared" si="22"/>
        <v>9</v>
      </c>
      <c r="BH6" s="77">
        <f t="shared" si="23"/>
        <v>9</v>
      </c>
      <c r="BI6" s="77">
        <f t="shared" si="24"/>
        <v>9</v>
      </c>
      <c r="BJ6" s="77">
        <f t="shared" si="25"/>
        <v>0</v>
      </c>
      <c r="BK6" s="77">
        <f t="shared" si="26"/>
        <v>0</v>
      </c>
      <c r="BL6" s="79">
        <f>SUM(BA6,BB6,BC6,BD6,BE6,BG6,BF6,BH6,BI6,BJ6,BK6)</f>
        <v>94</v>
      </c>
      <c r="BM6" s="73">
        <f>IF($AX$1&gt;7,(IF($AX$1=8,MIN(BA6:BH6),IF($AX$1=9,MIN(BA6:BI6),IF($AX$1=10,MIN(BA6:BJ6),IF($AX$1=11,MIN(BA6:BK6)))))),(IF($AX$1=4,MIN(BA6:BD6),IF($AX$1=5,MIN(BA6:BE6),IF($AX$1=6,MIN(BA6:BF6),IF($AX$1=7,MIN(BA6:BG6)))))))</f>
        <v>8</v>
      </c>
      <c r="BN6" s="73">
        <f>IF($AX$1&gt;7,(IF($AX$1=8,MAX(BA6:BH6),IF($AX$1=9,MAX(BA6:BI6),IF($AX$1=10,MAX(BA6:BJ6),IF($AX$1=11,MAX(BA6:BK6)))))),(IF($AX$1=4,MAX(BA6:BD6),IF($AX$1=5,MAX(BA6:BE6),IF($AX$1=6,MAX(BA6:BF6),IF($AX$1=7,MAX(BA6:BG6)))))))</f>
        <v>14</v>
      </c>
      <c r="BO6" s="80">
        <f aca="true" t="shared" si="28" ref="BO6:BO22">SUM($BL6-$BM6)</f>
        <v>86</v>
      </c>
      <c r="BP6" s="7"/>
    </row>
    <row r="7" spans="1:68" ht="15">
      <c r="A7" s="55">
        <v>3</v>
      </c>
      <c r="B7" s="226" t="s">
        <v>68</v>
      </c>
      <c r="C7" s="223" t="s">
        <v>44</v>
      </c>
      <c r="D7" s="227"/>
      <c r="E7" s="81">
        <f aca="true" t="shared" si="29" ref="E7:E22">IF(G7=0,0,IF(G7+F7&lt;1000,1000,G7+F7))</f>
        <v>1000</v>
      </c>
      <c r="F7" s="57">
        <f t="shared" si="0"/>
        <v>0</v>
      </c>
      <c r="G7" s="58">
        <v>1000</v>
      </c>
      <c r="H7" s="59">
        <f t="shared" si="1"/>
        <v>18.27</v>
      </c>
      <c r="I7" s="60">
        <f aca="true" t="shared" si="30" ref="I7:I22">IF(M7=0,0,G7-M7)</f>
        <v>0</v>
      </c>
      <c r="J7" s="61">
        <v>9</v>
      </c>
      <c r="K7" s="117">
        <v>9</v>
      </c>
      <c r="L7" s="62">
        <v>9</v>
      </c>
      <c r="M7" s="63">
        <f t="shared" si="2"/>
        <v>1000</v>
      </c>
      <c r="N7" s="60">
        <f t="shared" si="3"/>
        <v>84</v>
      </c>
      <c r="O7" s="64">
        <f t="shared" si="4"/>
        <v>76</v>
      </c>
      <c r="P7" s="65">
        <v>12</v>
      </c>
      <c r="Q7" s="66">
        <v>2</v>
      </c>
      <c r="R7" s="67">
        <v>8</v>
      </c>
      <c r="S7" s="68">
        <v>1</v>
      </c>
      <c r="T7" s="69">
        <v>14</v>
      </c>
      <c r="U7" s="70">
        <v>0</v>
      </c>
      <c r="V7" s="67">
        <v>4</v>
      </c>
      <c r="W7" s="70">
        <v>1</v>
      </c>
      <c r="X7" s="69">
        <v>7</v>
      </c>
      <c r="Y7" s="70">
        <v>2</v>
      </c>
      <c r="Z7" s="69">
        <v>16</v>
      </c>
      <c r="AA7" s="70">
        <v>0</v>
      </c>
      <c r="AB7" s="69">
        <v>11</v>
      </c>
      <c r="AC7" s="68">
        <v>2</v>
      </c>
      <c r="AD7" s="65">
        <v>6</v>
      </c>
      <c r="AE7" s="66">
        <v>0</v>
      </c>
      <c r="AF7" s="71">
        <v>9</v>
      </c>
      <c r="AG7" s="68">
        <v>1</v>
      </c>
      <c r="AH7" s="67">
        <v>99</v>
      </c>
      <c r="AI7" s="70">
        <v>0</v>
      </c>
      <c r="AJ7" s="67">
        <v>99</v>
      </c>
      <c r="AK7" s="70">
        <v>0</v>
      </c>
      <c r="AL7" s="44"/>
      <c r="AM7" s="45">
        <f t="shared" si="27"/>
        <v>9</v>
      </c>
      <c r="AN7" s="44"/>
      <c r="AO7" s="72">
        <f t="shared" si="5"/>
        <v>1000</v>
      </c>
      <c r="AP7" s="73">
        <f t="shared" si="6"/>
        <v>1000</v>
      </c>
      <c r="AQ7" s="74">
        <f t="shared" si="7"/>
        <v>1000</v>
      </c>
      <c r="AR7" s="73">
        <f t="shared" si="8"/>
        <v>1000</v>
      </c>
      <c r="AS7" s="74">
        <f t="shared" si="9"/>
        <v>1000</v>
      </c>
      <c r="AT7" s="74">
        <f t="shared" si="10"/>
        <v>1000</v>
      </c>
      <c r="AU7" s="74">
        <f t="shared" si="11"/>
        <v>1000</v>
      </c>
      <c r="AV7" s="74">
        <f t="shared" si="12"/>
        <v>1000</v>
      </c>
      <c r="AW7" s="73">
        <f t="shared" si="13"/>
        <v>1000</v>
      </c>
      <c r="AX7" s="74">
        <f t="shared" si="14"/>
        <v>0</v>
      </c>
      <c r="AY7" s="75">
        <f t="shared" si="15"/>
        <v>0</v>
      </c>
      <c r="AZ7" s="1"/>
      <c r="BA7" s="76">
        <f t="shared" si="16"/>
        <v>9</v>
      </c>
      <c r="BB7" s="77">
        <f t="shared" si="17"/>
        <v>9</v>
      </c>
      <c r="BC7" s="77">
        <f t="shared" si="18"/>
        <v>9</v>
      </c>
      <c r="BD7" s="78">
        <f t="shared" si="19"/>
        <v>9</v>
      </c>
      <c r="BE7" s="77">
        <f t="shared" si="20"/>
        <v>9</v>
      </c>
      <c r="BF7" s="77">
        <f t="shared" si="21"/>
        <v>12</v>
      </c>
      <c r="BG7" s="77">
        <f t="shared" si="22"/>
        <v>8</v>
      </c>
      <c r="BH7" s="77">
        <f t="shared" si="23"/>
        <v>11</v>
      </c>
      <c r="BI7" s="77">
        <f t="shared" si="24"/>
        <v>8</v>
      </c>
      <c r="BJ7" s="77">
        <f t="shared" si="25"/>
        <v>0</v>
      </c>
      <c r="BK7" s="77">
        <f t="shared" si="26"/>
        <v>0</v>
      </c>
      <c r="BL7" s="79">
        <f aca="true" t="shared" si="31" ref="BL7:BL22">SUM(BA7,BB7,BC7,BD7,BE7,BG7,BF7,BH7,BI7,BJ7,BK7)</f>
        <v>84</v>
      </c>
      <c r="BM7" s="73">
        <f aca="true" t="shared" si="32" ref="BM7:BM22">IF($AX$1&gt;7,(IF($AX$1=8,MIN(BA7:BH7),IF($AX$1=9,MIN(BA7:BI7),IF($AX$1=10,MIN(BA7:BJ7),IF($AX$1=11,MIN(BA7:BK7)))))),(IF($AX$1=4,MIN(BA7:BD7),IF($AX$1=5,MIN(BA7:BE7),IF($AX$1=6,MIN(BA7:BF7),IF($AX$1=7,MIN(BA7:BG7)))))))</f>
        <v>8</v>
      </c>
      <c r="BN7" s="73">
        <f aca="true" t="shared" si="33" ref="BN7:BN22">IF($AX$1&gt;7,(IF($AX$1=8,MAX(BA7:BH7),IF($AX$1=9,MAX(BA7:BI7),IF($AX$1=10,MAX(BA7:BJ7),IF($AX$1=11,MAX(BA7:BK7)))))),(IF($AX$1=4,MAX(BA7:BD7),IF($AX$1=5,MAX(BA7:BE7),IF($AX$1=6,MAX(BA7:BF7),IF($AX$1=7,MAX(BA7:BG7)))))))</f>
        <v>12</v>
      </c>
      <c r="BO7" s="80">
        <f t="shared" si="28"/>
        <v>76</v>
      </c>
      <c r="BP7" s="7"/>
    </row>
    <row r="8" spans="1:68" ht="15">
      <c r="A8" s="55">
        <v>4</v>
      </c>
      <c r="B8" s="226" t="s">
        <v>37</v>
      </c>
      <c r="C8" s="118" t="s">
        <v>45</v>
      </c>
      <c r="D8" s="227"/>
      <c r="E8" s="81">
        <f t="shared" si="29"/>
        <v>1000</v>
      </c>
      <c r="F8" s="57">
        <f t="shared" si="0"/>
        <v>0</v>
      </c>
      <c r="G8" s="58">
        <v>1000</v>
      </c>
      <c r="H8" s="59">
        <f t="shared" si="1"/>
        <v>16.53</v>
      </c>
      <c r="I8" s="60">
        <f t="shared" si="30"/>
        <v>0</v>
      </c>
      <c r="J8" s="61">
        <v>11</v>
      </c>
      <c r="K8" s="117">
        <v>9</v>
      </c>
      <c r="L8" s="62">
        <v>8</v>
      </c>
      <c r="M8" s="63">
        <f t="shared" si="2"/>
        <v>1000</v>
      </c>
      <c r="N8" s="60">
        <f t="shared" si="3"/>
        <v>68</v>
      </c>
      <c r="O8" s="64">
        <f t="shared" si="4"/>
        <v>68</v>
      </c>
      <c r="P8" s="65">
        <v>13</v>
      </c>
      <c r="Q8" s="66">
        <v>0</v>
      </c>
      <c r="R8" s="67">
        <v>15</v>
      </c>
      <c r="S8" s="68">
        <v>1</v>
      </c>
      <c r="T8" s="69">
        <v>17</v>
      </c>
      <c r="U8" s="70">
        <v>1</v>
      </c>
      <c r="V8" s="67">
        <v>3</v>
      </c>
      <c r="W8" s="70">
        <v>1</v>
      </c>
      <c r="X8" s="69">
        <v>5</v>
      </c>
      <c r="Y8" s="70">
        <v>1</v>
      </c>
      <c r="Z8" s="69">
        <v>10</v>
      </c>
      <c r="AA8" s="70">
        <v>2</v>
      </c>
      <c r="AB8" s="69">
        <v>12</v>
      </c>
      <c r="AC8" s="68">
        <v>1</v>
      </c>
      <c r="AD8" s="82">
        <v>8</v>
      </c>
      <c r="AE8" s="66">
        <v>0</v>
      </c>
      <c r="AF8" s="71">
        <v>99</v>
      </c>
      <c r="AG8" s="68">
        <v>2</v>
      </c>
      <c r="AH8" s="67">
        <v>99</v>
      </c>
      <c r="AI8" s="70">
        <v>0</v>
      </c>
      <c r="AJ8" s="67">
        <v>99</v>
      </c>
      <c r="AK8" s="70">
        <v>0</v>
      </c>
      <c r="AL8" s="44"/>
      <c r="AM8" s="45">
        <f t="shared" si="27"/>
        <v>9</v>
      </c>
      <c r="AN8" s="44"/>
      <c r="AO8" s="72">
        <f t="shared" si="5"/>
        <v>1000</v>
      </c>
      <c r="AP8" s="73">
        <f t="shared" si="6"/>
        <v>1000</v>
      </c>
      <c r="AQ8" s="74">
        <f t="shared" si="7"/>
        <v>1000</v>
      </c>
      <c r="AR8" s="73">
        <f t="shared" si="8"/>
        <v>1000</v>
      </c>
      <c r="AS8" s="74">
        <f t="shared" si="9"/>
        <v>1000</v>
      </c>
      <c r="AT8" s="74">
        <f t="shared" si="10"/>
        <v>1000</v>
      </c>
      <c r="AU8" s="74">
        <f t="shared" si="11"/>
        <v>1000</v>
      </c>
      <c r="AV8" s="74">
        <f t="shared" si="12"/>
        <v>1000</v>
      </c>
      <c r="AW8" s="73">
        <f t="shared" si="13"/>
        <v>0</v>
      </c>
      <c r="AX8" s="74">
        <f t="shared" si="14"/>
        <v>0</v>
      </c>
      <c r="AY8" s="75">
        <f t="shared" si="15"/>
        <v>0</v>
      </c>
      <c r="AZ8" s="1"/>
      <c r="BA8" s="76">
        <f t="shared" si="16"/>
        <v>14</v>
      </c>
      <c r="BB8" s="77">
        <f t="shared" si="17"/>
        <v>5</v>
      </c>
      <c r="BC8" s="77">
        <f t="shared" si="18"/>
        <v>9</v>
      </c>
      <c r="BD8" s="78">
        <f t="shared" si="19"/>
        <v>9</v>
      </c>
      <c r="BE8" s="77">
        <f t="shared" si="20"/>
        <v>10</v>
      </c>
      <c r="BF8" s="77">
        <f t="shared" si="21"/>
        <v>3</v>
      </c>
      <c r="BG8" s="77">
        <f t="shared" si="22"/>
        <v>9</v>
      </c>
      <c r="BH8" s="77">
        <f t="shared" si="23"/>
        <v>9</v>
      </c>
      <c r="BI8" s="77">
        <f t="shared" si="24"/>
        <v>0</v>
      </c>
      <c r="BJ8" s="77">
        <f t="shared" si="25"/>
        <v>0</v>
      </c>
      <c r="BK8" s="77">
        <f t="shared" si="26"/>
        <v>0</v>
      </c>
      <c r="BL8" s="79">
        <f t="shared" si="31"/>
        <v>68</v>
      </c>
      <c r="BM8" s="73">
        <f t="shared" si="32"/>
        <v>0</v>
      </c>
      <c r="BN8" s="73">
        <f t="shared" si="33"/>
        <v>14</v>
      </c>
      <c r="BO8" s="80">
        <f t="shared" si="28"/>
        <v>68</v>
      </c>
      <c r="BP8" s="7"/>
    </row>
    <row r="9" spans="1:68" ht="15">
      <c r="A9" s="55">
        <v>5</v>
      </c>
      <c r="B9" s="226" t="s">
        <v>83</v>
      </c>
      <c r="C9" s="119" t="s">
        <v>48</v>
      </c>
      <c r="D9" s="227"/>
      <c r="E9" s="81">
        <f t="shared" si="29"/>
        <v>1000</v>
      </c>
      <c r="F9" s="57">
        <f t="shared" si="0"/>
        <v>0</v>
      </c>
      <c r="G9" s="58">
        <v>1000</v>
      </c>
      <c r="H9" s="59">
        <f t="shared" si="1"/>
        <v>20.88</v>
      </c>
      <c r="I9" s="60">
        <f t="shared" si="30"/>
        <v>0</v>
      </c>
      <c r="J9" s="61">
        <v>6</v>
      </c>
      <c r="K9" s="117">
        <v>10</v>
      </c>
      <c r="L9" s="62">
        <v>8</v>
      </c>
      <c r="M9" s="63">
        <f t="shared" si="2"/>
        <v>1000</v>
      </c>
      <c r="N9" s="60">
        <f t="shared" si="3"/>
        <v>83</v>
      </c>
      <c r="O9" s="64">
        <f t="shared" si="4"/>
        <v>83</v>
      </c>
      <c r="P9" s="65">
        <v>14</v>
      </c>
      <c r="Q9" s="66">
        <v>1</v>
      </c>
      <c r="R9" s="67">
        <v>99</v>
      </c>
      <c r="S9" s="68">
        <v>2</v>
      </c>
      <c r="T9" s="69">
        <v>2</v>
      </c>
      <c r="U9" s="70">
        <v>1</v>
      </c>
      <c r="V9" s="67">
        <v>1</v>
      </c>
      <c r="W9" s="70">
        <v>0</v>
      </c>
      <c r="X9" s="69">
        <v>4</v>
      </c>
      <c r="Y9" s="70">
        <v>1</v>
      </c>
      <c r="Z9" s="69">
        <v>8</v>
      </c>
      <c r="AA9" s="70">
        <v>0</v>
      </c>
      <c r="AB9" s="69">
        <v>9</v>
      </c>
      <c r="AC9" s="68">
        <v>2</v>
      </c>
      <c r="AD9" s="65">
        <v>7</v>
      </c>
      <c r="AE9" s="66">
        <v>2</v>
      </c>
      <c r="AF9" s="71">
        <v>6</v>
      </c>
      <c r="AG9" s="68">
        <v>1</v>
      </c>
      <c r="AH9" s="67">
        <v>99</v>
      </c>
      <c r="AI9" s="70">
        <v>0</v>
      </c>
      <c r="AJ9" s="67">
        <v>99</v>
      </c>
      <c r="AK9" s="70">
        <v>0</v>
      </c>
      <c r="AL9" s="44"/>
      <c r="AM9" s="45">
        <f t="shared" si="27"/>
        <v>10</v>
      </c>
      <c r="AN9" s="44"/>
      <c r="AO9" s="72">
        <f t="shared" si="5"/>
        <v>1000</v>
      </c>
      <c r="AP9" s="73">
        <f t="shared" si="6"/>
        <v>0</v>
      </c>
      <c r="AQ9" s="74">
        <f t="shared" si="7"/>
        <v>1000</v>
      </c>
      <c r="AR9" s="73">
        <f t="shared" si="8"/>
        <v>1000</v>
      </c>
      <c r="AS9" s="74">
        <f t="shared" si="9"/>
        <v>1000</v>
      </c>
      <c r="AT9" s="74">
        <f t="shared" si="10"/>
        <v>1000</v>
      </c>
      <c r="AU9" s="74">
        <f t="shared" si="11"/>
        <v>1000</v>
      </c>
      <c r="AV9" s="74">
        <f t="shared" si="12"/>
        <v>1000</v>
      </c>
      <c r="AW9" s="73">
        <f t="shared" si="13"/>
        <v>1000</v>
      </c>
      <c r="AX9" s="74">
        <f t="shared" si="14"/>
        <v>0</v>
      </c>
      <c r="AY9" s="75">
        <f t="shared" si="15"/>
        <v>0</v>
      </c>
      <c r="AZ9" s="1"/>
      <c r="BA9" s="76">
        <f t="shared" si="16"/>
        <v>9</v>
      </c>
      <c r="BB9" s="77">
        <f t="shared" si="17"/>
        <v>0</v>
      </c>
      <c r="BC9" s="77">
        <f t="shared" si="18"/>
        <v>16</v>
      </c>
      <c r="BD9" s="78">
        <f t="shared" si="19"/>
        <v>12</v>
      </c>
      <c r="BE9" s="77">
        <f t="shared" si="20"/>
        <v>9</v>
      </c>
      <c r="BF9" s="77">
        <f t="shared" si="21"/>
        <v>9</v>
      </c>
      <c r="BG9" s="77">
        <f t="shared" si="22"/>
        <v>8</v>
      </c>
      <c r="BH9" s="77">
        <f t="shared" si="23"/>
        <v>9</v>
      </c>
      <c r="BI9" s="77">
        <f t="shared" si="24"/>
        <v>11</v>
      </c>
      <c r="BJ9" s="77">
        <f t="shared" si="25"/>
        <v>0</v>
      </c>
      <c r="BK9" s="77">
        <f t="shared" si="26"/>
        <v>0</v>
      </c>
      <c r="BL9" s="79">
        <f t="shared" si="31"/>
        <v>83</v>
      </c>
      <c r="BM9" s="73">
        <f t="shared" si="32"/>
        <v>0</v>
      </c>
      <c r="BN9" s="73">
        <f t="shared" si="33"/>
        <v>16</v>
      </c>
      <c r="BO9" s="80">
        <f t="shared" si="28"/>
        <v>83</v>
      </c>
      <c r="BP9" s="7"/>
    </row>
    <row r="10" spans="1:68" ht="15">
      <c r="A10" s="55">
        <v>6</v>
      </c>
      <c r="B10" s="226" t="s">
        <v>205</v>
      </c>
      <c r="C10" s="119" t="s">
        <v>48</v>
      </c>
      <c r="D10" s="227"/>
      <c r="E10" s="81">
        <f t="shared" si="29"/>
        <v>1000</v>
      </c>
      <c r="F10" s="57">
        <f t="shared" si="0"/>
        <v>0</v>
      </c>
      <c r="G10" s="58">
        <v>1000</v>
      </c>
      <c r="H10" s="59">
        <f t="shared" si="1"/>
        <v>21.75</v>
      </c>
      <c r="I10" s="60">
        <f t="shared" si="30"/>
        <v>0</v>
      </c>
      <c r="J10" s="61">
        <v>5</v>
      </c>
      <c r="K10" s="117">
        <v>11</v>
      </c>
      <c r="L10" s="62">
        <v>9</v>
      </c>
      <c r="M10" s="63">
        <f t="shared" si="2"/>
        <v>1000</v>
      </c>
      <c r="N10" s="60">
        <f t="shared" si="3"/>
        <v>95</v>
      </c>
      <c r="O10" s="64">
        <f t="shared" si="4"/>
        <v>90</v>
      </c>
      <c r="P10" s="65">
        <v>15</v>
      </c>
      <c r="Q10" s="66">
        <v>2</v>
      </c>
      <c r="R10" s="67">
        <v>9</v>
      </c>
      <c r="S10" s="68">
        <v>2</v>
      </c>
      <c r="T10" s="69">
        <v>16</v>
      </c>
      <c r="U10" s="70">
        <v>1</v>
      </c>
      <c r="V10" s="67">
        <v>2</v>
      </c>
      <c r="W10" s="70">
        <v>0</v>
      </c>
      <c r="X10" s="69">
        <v>8</v>
      </c>
      <c r="Y10" s="70">
        <v>2</v>
      </c>
      <c r="Z10" s="69">
        <v>13</v>
      </c>
      <c r="AA10" s="70">
        <v>0</v>
      </c>
      <c r="AB10" s="69">
        <v>1</v>
      </c>
      <c r="AC10" s="68">
        <v>1</v>
      </c>
      <c r="AD10" s="82">
        <v>3</v>
      </c>
      <c r="AE10" s="66">
        <v>2</v>
      </c>
      <c r="AF10" s="71">
        <v>5</v>
      </c>
      <c r="AG10" s="68">
        <v>1</v>
      </c>
      <c r="AH10" s="67">
        <v>99</v>
      </c>
      <c r="AI10" s="70">
        <v>0</v>
      </c>
      <c r="AJ10" s="67">
        <v>99</v>
      </c>
      <c r="AK10" s="70">
        <v>0</v>
      </c>
      <c r="AL10" s="44"/>
      <c r="AM10" s="45">
        <f t="shared" si="27"/>
        <v>11</v>
      </c>
      <c r="AN10" s="44"/>
      <c r="AO10" s="72">
        <f t="shared" si="5"/>
        <v>1000</v>
      </c>
      <c r="AP10" s="73">
        <f t="shared" si="6"/>
        <v>1000</v>
      </c>
      <c r="AQ10" s="74">
        <f t="shared" si="7"/>
        <v>1000</v>
      </c>
      <c r="AR10" s="73">
        <f t="shared" si="8"/>
        <v>1000</v>
      </c>
      <c r="AS10" s="74">
        <f t="shared" si="9"/>
        <v>1000</v>
      </c>
      <c r="AT10" s="74">
        <f t="shared" si="10"/>
        <v>1000</v>
      </c>
      <c r="AU10" s="74">
        <f t="shared" si="11"/>
        <v>1000</v>
      </c>
      <c r="AV10" s="74">
        <f t="shared" si="12"/>
        <v>1000</v>
      </c>
      <c r="AW10" s="73">
        <f t="shared" si="13"/>
        <v>1000</v>
      </c>
      <c r="AX10" s="74">
        <f t="shared" si="14"/>
        <v>0</v>
      </c>
      <c r="AY10" s="75">
        <f t="shared" si="15"/>
        <v>0</v>
      </c>
      <c r="AZ10" s="1"/>
      <c r="BA10" s="76">
        <f t="shared" si="16"/>
        <v>5</v>
      </c>
      <c r="BB10" s="77">
        <f t="shared" si="17"/>
        <v>8</v>
      </c>
      <c r="BC10" s="77">
        <f t="shared" si="18"/>
        <v>12</v>
      </c>
      <c r="BD10" s="78">
        <f t="shared" si="19"/>
        <v>16</v>
      </c>
      <c r="BE10" s="77">
        <f t="shared" si="20"/>
        <v>9</v>
      </c>
      <c r="BF10" s="77">
        <f t="shared" si="21"/>
        <v>14</v>
      </c>
      <c r="BG10" s="77">
        <f t="shared" si="22"/>
        <v>12</v>
      </c>
      <c r="BH10" s="77">
        <f t="shared" si="23"/>
        <v>9</v>
      </c>
      <c r="BI10" s="77">
        <f t="shared" si="24"/>
        <v>10</v>
      </c>
      <c r="BJ10" s="77">
        <f t="shared" si="25"/>
        <v>0</v>
      </c>
      <c r="BK10" s="77">
        <f t="shared" si="26"/>
        <v>0</v>
      </c>
      <c r="BL10" s="79">
        <f t="shared" si="31"/>
        <v>95</v>
      </c>
      <c r="BM10" s="73">
        <f t="shared" si="32"/>
        <v>5</v>
      </c>
      <c r="BN10" s="73">
        <f t="shared" si="33"/>
        <v>16</v>
      </c>
      <c r="BO10" s="80">
        <f t="shared" si="28"/>
        <v>90</v>
      </c>
      <c r="BP10" s="7"/>
    </row>
    <row r="11" spans="1:68" ht="15">
      <c r="A11" s="55">
        <v>7</v>
      </c>
      <c r="B11" s="226" t="s">
        <v>27</v>
      </c>
      <c r="C11" s="223" t="s">
        <v>44</v>
      </c>
      <c r="D11" s="227"/>
      <c r="E11" s="81">
        <f t="shared" si="29"/>
        <v>1000</v>
      </c>
      <c r="F11" s="57">
        <f t="shared" si="0"/>
        <v>0</v>
      </c>
      <c r="G11" s="58">
        <v>1000</v>
      </c>
      <c r="H11" s="59">
        <f t="shared" si="1"/>
        <v>14.79</v>
      </c>
      <c r="I11" s="60">
        <f t="shared" si="30"/>
        <v>0</v>
      </c>
      <c r="J11" s="61">
        <v>13</v>
      </c>
      <c r="K11" s="117">
        <v>9</v>
      </c>
      <c r="L11" s="62">
        <v>8</v>
      </c>
      <c r="M11" s="63">
        <f t="shared" si="2"/>
        <v>1000</v>
      </c>
      <c r="N11" s="60">
        <f t="shared" si="3"/>
        <v>64</v>
      </c>
      <c r="O11" s="64">
        <f t="shared" si="4"/>
        <v>64</v>
      </c>
      <c r="P11" s="65">
        <v>16</v>
      </c>
      <c r="Q11" s="66">
        <v>0</v>
      </c>
      <c r="R11" s="67">
        <v>12</v>
      </c>
      <c r="S11" s="68">
        <v>0</v>
      </c>
      <c r="T11" s="69">
        <v>99</v>
      </c>
      <c r="U11" s="70">
        <v>2</v>
      </c>
      <c r="V11" s="67">
        <v>9</v>
      </c>
      <c r="W11" s="70">
        <v>2</v>
      </c>
      <c r="X11" s="69">
        <v>3</v>
      </c>
      <c r="Y11" s="70">
        <v>0</v>
      </c>
      <c r="Z11" s="69">
        <v>11</v>
      </c>
      <c r="AA11" s="70">
        <v>1</v>
      </c>
      <c r="AB11" s="69">
        <v>10</v>
      </c>
      <c r="AC11" s="68">
        <v>2</v>
      </c>
      <c r="AD11" s="83">
        <v>5</v>
      </c>
      <c r="AE11" s="66">
        <v>0</v>
      </c>
      <c r="AF11" s="71">
        <v>15</v>
      </c>
      <c r="AG11" s="68">
        <v>2</v>
      </c>
      <c r="AH11" s="67">
        <v>99</v>
      </c>
      <c r="AI11" s="70">
        <v>0</v>
      </c>
      <c r="AJ11" s="67">
        <v>99</v>
      </c>
      <c r="AK11" s="70">
        <v>0</v>
      </c>
      <c r="AL11" s="44"/>
      <c r="AM11" s="45">
        <f t="shared" si="27"/>
        <v>9</v>
      </c>
      <c r="AN11" s="44"/>
      <c r="AO11" s="72">
        <f t="shared" si="5"/>
        <v>1000</v>
      </c>
      <c r="AP11" s="73">
        <f t="shared" si="6"/>
        <v>1000</v>
      </c>
      <c r="AQ11" s="74">
        <f t="shared" si="7"/>
        <v>0</v>
      </c>
      <c r="AR11" s="73">
        <f t="shared" si="8"/>
        <v>1000</v>
      </c>
      <c r="AS11" s="74">
        <f t="shared" si="9"/>
        <v>1000</v>
      </c>
      <c r="AT11" s="74">
        <f t="shared" si="10"/>
        <v>1000</v>
      </c>
      <c r="AU11" s="74">
        <f t="shared" si="11"/>
        <v>1000</v>
      </c>
      <c r="AV11" s="74">
        <f t="shared" si="12"/>
        <v>1000</v>
      </c>
      <c r="AW11" s="73">
        <f t="shared" si="13"/>
        <v>1000</v>
      </c>
      <c r="AX11" s="74">
        <f t="shared" si="14"/>
        <v>0</v>
      </c>
      <c r="AY11" s="75">
        <f t="shared" si="15"/>
        <v>0</v>
      </c>
      <c r="AZ11" s="1"/>
      <c r="BA11" s="76">
        <f t="shared" si="16"/>
        <v>12</v>
      </c>
      <c r="BB11" s="77">
        <f t="shared" si="17"/>
        <v>9</v>
      </c>
      <c r="BC11" s="77">
        <f t="shared" si="18"/>
        <v>0</v>
      </c>
      <c r="BD11" s="78">
        <f t="shared" si="19"/>
        <v>8</v>
      </c>
      <c r="BE11" s="77">
        <f t="shared" si="20"/>
        <v>9</v>
      </c>
      <c r="BF11" s="77">
        <f t="shared" si="21"/>
        <v>8</v>
      </c>
      <c r="BG11" s="77">
        <f t="shared" si="22"/>
        <v>3</v>
      </c>
      <c r="BH11" s="77">
        <f t="shared" si="23"/>
        <v>10</v>
      </c>
      <c r="BI11" s="77">
        <f t="shared" si="24"/>
        <v>5</v>
      </c>
      <c r="BJ11" s="77">
        <f t="shared" si="25"/>
        <v>0</v>
      </c>
      <c r="BK11" s="77">
        <f t="shared" si="26"/>
        <v>0</v>
      </c>
      <c r="BL11" s="79">
        <f t="shared" si="31"/>
        <v>64</v>
      </c>
      <c r="BM11" s="73">
        <f t="shared" si="32"/>
        <v>0</v>
      </c>
      <c r="BN11" s="73">
        <f t="shared" si="33"/>
        <v>12</v>
      </c>
      <c r="BO11" s="80">
        <f t="shared" si="28"/>
        <v>64</v>
      </c>
      <c r="BP11" s="7"/>
    </row>
    <row r="12" spans="1:68" ht="15">
      <c r="A12" s="55">
        <v>8</v>
      </c>
      <c r="B12" s="226" t="s">
        <v>89</v>
      </c>
      <c r="C12" s="119" t="s">
        <v>48</v>
      </c>
      <c r="D12" s="229"/>
      <c r="E12" s="81">
        <f t="shared" si="29"/>
        <v>1000</v>
      </c>
      <c r="F12" s="57">
        <f t="shared" si="0"/>
        <v>0</v>
      </c>
      <c r="G12" s="58">
        <v>1000</v>
      </c>
      <c r="H12" s="59">
        <f t="shared" si="1"/>
        <v>20.01</v>
      </c>
      <c r="I12" s="60">
        <f t="shared" si="30"/>
        <v>0</v>
      </c>
      <c r="J12" s="61">
        <v>7</v>
      </c>
      <c r="K12" s="117">
        <v>9</v>
      </c>
      <c r="L12" s="62">
        <v>9</v>
      </c>
      <c r="M12" s="63">
        <f t="shared" si="2"/>
        <v>1000</v>
      </c>
      <c r="N12" s="60">
        <f t="shared" si="3"/>
        <v>98</v>
      </c>
      <c r="O12" s="64">
        <f t="shared" si="4"/>
        <v>90</v>
      </c>
      <c r="P12" s="65">
        <v>17</v>
      </c>
      <c r="Q12" s="66">
        <v>2</v>
      </c>
      <c r="R12" s="67">
        <v>3</v>
      </c>
      <c r="S12" s="68">
        <v>1</v>
      </c>
      <c r="T12" s="69">
        <v>11</v>
      </c>
      <c r="U12" s="70">
        <v>1</v>
      </c>
      <c r="V12" s="67">
        <v>13</v>
      </c>
      <c r="W12" s="70">
        <v>1</v>
      </c>
      <c r="X12" s="69">
        <v>6</v>
      </c>
      <c r="Y12" s="70">
        <v>0</v>
      </c>
      <c r="Z12" s="69">
        <v>5</v>
      </c>
      <c r="AA12" s="70">
        <v>2</v>
      </c>
      <c r="AB12" s="69">
        <v>2</v>
      </c>
      <c r="AC12" s="68">
        <v>0</v>
      </c>
      <c r="AD12" s="83">
        <v>4</v>
      </c>
      <c r="AE12" s="66">
        <v>2</v>
      </c>
      <c r="AF12" s="71">
        <v>1</v>
      </c>
      <c r="AG12" s="68">
        <v>0</v>
      </c>
      <c r="AH12" s="67">
        <v>99</v>
      </c>
      <c r="AI12" s="70">
        <v>0</v>
      </c>
      <c r="AJ12" s="67">
        <v>99</v>
      </c>
      <c r="AK12" s="70">
        <v>0</v>
      </c>
      <c r="AL12" s="44"/>
      <c r="AM12" s="45">
        <f t="shared" si="27"/>
        <v>9</v>
      </c>
      <c r="AN12" s="44"/>
      <c r="AO12" s="72">
        <f t="shared" si="5"/>
        <v>1000</v>
      </c>
      <c r="AP12" s="73">
        <f t="shared" si="6"/>
        <v>1000</v>
      </c>
      <c r="AQ12" s="74">
        <f t="shared" si="7"/>
        <v>1000</v>
      </c>
      <c r="AR12" s="73">
        <f t="shared" si="8"/>
        <v>1000</v>
      </c>
      <c r="AS12" s="74">
        <f t="shared" si="9"/>
        <v>1000</v>
      </c>
      <c r="AT12" s="74">
        <f t="shared" si="10"/>
        <v>1000</v>
      </c>
      <c r="AU12" s="74">
        <f t="shared" si="11"/>
        <v>1000</v>
      </c>
      <c r="AV12" s="74">
        <f t="shared" si="12"/>
        <v>1000</v>
      </c>
      <c r="AW12" s="73">
        <f t="shared" si="13"/>
        <v>1000</v>
      </c>
      <c r="AX12" s="74">
        <f t="shared" si="14"/>
        <v>0</v>
      </c>
      <c r="AY12" s="75">
        <f t="shared" si="15"/>
        <v>0</v>
      </c>
      <c r="AZ12" s="1"/>
      <c r="BA12" s="76">
        <f t="shared" si="16"/>
        <v>9</v>
      </c>
      <c r="BB12" s="77">
        <f t="shared" si="17"/>
        <v>9</v>
      </c>
      <c r="BC12" s="77">
        <f t="shared" si="18"/>
        <v>8</v>
      </c>
      <c r="BD12" s="78">
        <f t="shared" si="19"/>
        <v>14</v>
      </c>
      <c r="BE12" s="77">
        <f t="shared" si="20"/>
        <v>11</v>
      </c>
      <c r="BF12" s="77">
        <f t="shared" si="21"/>
        <v>10</v>
      </c>
      <c r="BG12" s="77">
        <f t="shared" si="22"/>
        <v>16</v>
      </c>
      <c r="BH12" s="77">
        <f t="shared" si="23"/>
        <v>9</v>
      </c>
      <c r="BI12" s="77">
        <f t="shared" si="24"/>
        <v>12</v>
      </c>
      <c r="BJ12" s="77">
        <f t="shared" si="25"/>
        <v>0</v>
      </c>
      <c r="BK12" s="77">
        <f t="shared" si="26"/>
        <v>0</v>
      </c>
      <c r="BL12" s="79">
        <f t="shared" si="31"/>
        <v>98</v>
      </c>
      <c r="BM12" s="73">
        <f t="shared" si="32"/>
        <v>8</v>
      </c>
      <c r="BN12" s="73">
        <f t="shared" si="33"/>
        <v>16</v>
      </c>
      <c r="BO12" s="80">
        <f t="shared" si="28"/>
        <v>90</v>
      </c>
      <c r="BP12" s="7"/>
    </row>
    <row r="13" spans="1:68" ht="15">
      <c r="A13" s="55">
        <v>9</v>
      </c>
      <c r="B13" s="226" t="s">
        <v>30</v>
      </c>
      <c r="C13" s="223" t="s">
        <v>44</v>
      </c>
      <c r="D13" s="229"/>
      <c r="E13" s="81">
        <f t="shared" si="29"/>
        <v>1000</v>
      </c>
      <c r="F13" s="57">
        <f t="shared" si="0"/>
        <v>0</v>
      </c>
      <c r="G13" s="58">
        <v>1000</v>
      </c>
      <c r="H13" s="59">
        <f t="shared" si="1"/>
        <v>13.05</v>
      </c>
      <c r="I13" s="60">
        <f t="shared" si="30"/>
        <v>0</v>
      </c>
      <c r="J13" s="61">
        <v>15</v>
      </c>
      <c r="K13" s="117">
        <v>8</v>
      </c>
      <c r="L13" s="62">
        <v>8</v>
      </c>
      <c r="M13" s="63">
        <f t="shared" si="2"/>
        <v>1000</v>
      </c>
      <c r="N13" s="60">
        <f t="shared" si="3"/>
        <v>68</v>
      </c>
      <c r="O13" s="64">
        <f t="shared" si="4"/>
        <v>68</v>
      </c>
      <c r="P13" s="65">
        <v>99</v>
      </c>
      <c r="Q13" s="66">
        <v>2</v>
      </c>
      <c r="R13" s="67">
        <v>6</v>
      </c>
      <c r="S13" s="68">
        <v>0</v>
      </c>
      <c r="T13" s="69">
        <v>1</v>
      </c>
      <c r="U13" s="70">
        <v>0</v>
      </c>
      <c r="V13" s="67">
        <v>7</v>
      </c>
      <c r="W13" s="70">
        <v>0</v>
      </c>
      <c r="X13" s="69">
        <v>10</v>
      </c>
      <c r="Y13" s="70">
        <v>2</v>
      </c>
      <c r="Z13" s="69">
        <v>17</v>
      </c>
      <c r="AA13" s="70">
        <v>1</v>
      </c>
      <c r="AB13" s="69">
        <v>5</v>
      </c>
      <c r="AC13" s="68">
        <v>0</v>
      </c>
      <c r="AD13" s="83">
        <v>15</v>
      </c>
      <c r="AE13" s="66">
        <v>2</v>
      </c>
      <c r="AF13" s="71">
        <v>3</v>
      </c>
      <c r="AG13" s="68">
        <v>1</v>
      </c>
      <c r="AH13" s="67">
        <v>99</v>
      </c>
      <c r="AI13" s="70">
        <v>0</v>
      </c>
      <c r="AJ13" s="67">
        <v>99</v>
      </c>
      <c r="AK13" s="70">
        <v>0</v>
      </c>
      <c r="AL13" s="44"/>
      <c r="AM13" s="45">
        <f t="shared" si="27"/>
        <v>8</v>
      </c>
      <c r="AN13" s="44"/>
      <c r="AO13" s="72">
        <f t="shared" si="5"/>
        <v>0</v>
      </c>
      <c r="AP13" s="73">
        <f t="shared" si="6"/>
        <v>1000</v>
      </c>
      <c r="AQ13" s="74">
        <f t="shared" si="7"/>
        <v>1000</v>
      </c>
      <c r="AR13" s="73">
        <f t="shared" si="8"/>
        <v>1000</v>
      </c>
      <c r="AS13" s="74">
        <f t="shared" si="9"/>
        <v>1000</v>
      </c>
      <c r="AT13" s="74">
        <f t="shared" si="10"/>
        <v>1000</v>
      </c>
      <c r="AU13" s="74">
        <f t="shared" si="11"/>
        <v>1000</v>
      </c>
      <c r="AV13" s="74">
        <f t="shared" si="12"/>
        <v>1000</v>
      </c>
      <c r="AW13" s="73">
        <f t="shared" si="13"/>
        <v>1000</v>
      </c>
      <c r="AX13" s="74">
        <f t="shared" si="14"/>
        <v>0</v>
      </c>
      <c r="AY13" s="75">
        <f t="shared" si="15"/>
        <v>0</v>
      </c>
      <c r="AZ13" s="1"/>
      <c r="BA13" s="76">
        <f t="shared" si="16"/>
        <v>0</v>
      </c>
      <c r="BB13" s="77">
        <f t="shared" si="17"/>
        <v>11</v>
      </c>
      <c r="BC13" s="77">
        <f t="shared" si="18"/>
        <v>12</v>
      </c>
      <c r="BD13" s="78">
        <f t="shared" si="19"/>
        <v>9</v>
      </c>
      <c r="BE13" s="77">
        <f t="shared" si="20"/>
        <v>3</v>
      </c>
      <c r="BF13" s="77">
        <f t="shared" si="21"/>
        <v>9</v>
      </c>
      <c r="BG13" s="77">
        <f t="shared" si="22"/>
        <v>10</v>
      </c>
      <c r="BH13" s="77">
        <f t="shared" si="23"/>
        <v>5</v>
      </c>
      <c r="BI13" s="77">
        <f t="shared" si="24"/>
        <v>9</v>
      </c>
      <c r="BJ13" s="77">
        <f t="shared" si="25"/>
        <v>0</v>
      </c>
      <c r="BK13" s="77">
        <f t="shared" si="26"/>
        <v>0</v>
      </c>
      <c r="BL13" s="79">
        <f t="shared" si="31"/>
        <v>68</v>
      </c>
      <c r="BM13" s="73">
        <f t="shared" si="32"/>
        <v>0</v>
      </c>
      <c r="BN13" s="73">
        <f t="shared" si="33"/>
        <v>12</v>
      </c>
      <c r="BO13" s="80">
        <f t="shared" si="28"/>
        <v>68</v>
      </c>
      <c r="BP13" s="7"/>
    </row>
    <row r="14" spans="1:68" ht="15">
      <c r="A14" s="55">
        <v>10</v>
      </c>
      <c r="B14" s="226" t="s">
        <v>29</v>
      </c>
      <c r="C14" s="223" t="s">
        <v>44</v>
      </c>
      <c r="D14" s="229"/>
      <c r="E14" s="81">
        <f t="shared" si="29"/>
        <v>1000</v>
      </c>
      <c r="F14" s="57">
        <f t="shared" si="0"/>
        <v>0</v>
      </c>
      <c r="G14" s="58">
        <v>1000</v>
      </c>
      <c r="H14" s="59">
        <f t="shared" si="1"/>
        <v>11.31</v>
      </c>
      <c r="I14" s="60">
        <f t="shared" si="30"/>
        <v>0</v>
      </c>
      <c r="J14" s="61">
        <v>17</v>
      </c>
      <c r="K14" s="117">
        <v>3</v>
      </c>
      <c r="L14" s="62">
        <v>8</v>
      </c>
      <c r="M14" s="63">
        <f t="shared" si="2"/>
        <v>1000</v>
      </c>
      <c r="N14" s="60">
        <f t="shared" si="3"/>
        <v>69</v>
      </c>
      <c r="O14" s="64">
        <f t="shared" si="4"/>
        <v>69</v>
      </c>
      <c r="P14" s="65">
        <v>1</v>
      </c>
      <c r="Q14" s="66">
        <v>0</v>
      </c>
      <c r="R14" s="67">
        <v>11</v>
      </c>
      <c r="S14" s="68">
        <v>0</v>
      </c>
      <c r="T14" s="69">
        <v>15</v>
      </c>
      <c r="U14" s="70">
        <v>0</v>
      </c>
      <c r="V14" s="67">
        <v>99</v>
      </c>
      <c r="W14" s="70">
        <v>2</v>
      </c>
      <c r="X14" s="69">
        <v>9</v>
      </c>
      <c r="Y14" s="70">
        <v>0</v>
      </c>
      <c r="Z14" s="69">
        <v>4</v>
      </c>
      <c r="AA14" s="70">
        <v>0</v>
      </c>
      <c r="AB14" s="69">
        <v>7</v>
      </c>
      <c r="AC14" s="68">
        <v>0</v>
      </c>
      <c r="AD14" s="65">
        <v>17</v>
      </c>
      <c r="AE14" s="66">
        <v>0</v>
      </c>
      <c r="AF14" s="71">
        <v>14</v>
      </c>
      <c r="AG14" s="68">
        <v>1</v>
      </c>
      <c r="AH14" s="67">
        <v>99</v>
      </c>
      <c r="AI14" s="70">
        <v>0</v>
      </c>
      <c r="AJ14" s="67">
        <v>99</v>
      </c>
      <c r="AK14" s="70">
        <v>0</v>
      </c>
      <c r="AL14" s="44"/>
      <c r="AM14" s="45">
        <f t="shared" si="27"/>
        <v>3</v>
      </c>
      <c r="AN14" s="44"/>
      <c r="AO14" s="72">
        <f t="shared" si="5"/>
        <v>1000</v>
      </c>
      <c r="AP14" s="73">
        <f t="shared" si="6"/>
        <v>1000</v>
      </c>
      <c r="AQ14" s="74">
        <f t="shared" si="7"/>
        <v>1000</v>
      </c>
      <c r="AR14" s="73">
        <f t="shared" si="8"/>
        <v>0</v>
      </c>
      <c r="AS14" s="74">
        <f t="shared" si="9"/>
        <v>1000</v>
      </c>
      <c r="AT14" s="74">
        <f t="shared" si="10"/>
        <v>1000</v>
      </c>
      <c r="AU14" s="74">
        <f t="shared" si="11"/>
        <v>1000</v>
      </c>
      <c r="AV14" s="74">
        <f t="shared" si="12"/>
        <v>1000</v>
      </c>
      <c r="AW14" s="73">
        <f t="shared" si="13"/>
        <v>1000</v>
      </c>
      <c r="AX14" s="74">
        <f t="shared" si="14"/>
        <v>0</v>
      </c>
      <c r="AY14" s="75">
        <f t="shared" si="15"/>
        <v>0</v>
      </c>
      <c r="AZ14" s="1"/>
      <c r="BA14" s="76">
        <f t="shared" si="16"/>
        <v>12</v>
      </c>
      <c r="BB14" s="77">
        <f t="shared" si="17"/>
        <v>8</v>
      </c>
      <c r="BC14" s="77">
        <f t="shared" si="18"/>
        <v>5</v>
      </c>
      <c r="BD14" s="78">
        <f t="shared" si="19"/>
        <v>0</v>
      </c>
      <c r="BE14" s="77">
        <f t="shared" si="20"/>
        <v>8</v>
      </c>
      <c r="BF14" s="77">
        <f t="shared" si="21"/>
        <v>9</v>
      </c>
      <c r="BG14" s="77">
        <f t="shared" si="22"/>
        <v>9</v>
      </c>
      <c r="BH14" s="77">
        <f t="shared" si="23"/>
        <v>9</v>
      </c>
      <c r="BI14" s="77">
        <f t="shared" si="24"/>
        <v>9</v>
      </c>
      <c r="BJ14" s="77">
        <f t="shared" si="25"/>
        <v>0</v>
      </c>
      <c r="BK14" s="77">
        <f t="shared" si="26"/>
        <v>0</v>
      </c>
      <c r="BL14" s="79">
        <f t="shared" si="31"/>
        <v>69</v>
      </c>
      <c r="BM14" s="73">
        <f t="shared" si="32"/>
        <v>0</v>
      </c>
      <c r="BN14" s="73">
        <f t="shared" si="33"/>
        <v>12</v>
      </c>
      <c r="BO14" s="80">
        <f t="shared" si="28"/>
        <v>69</v>
      </c>
      <c r="BP14" s="7"/>
    </row>
    <row r="15" spans="1:68" ht="15">
      <c r="A15" s="55">
        <v>11</v>
      </c>
      <c r="B15" s="226" t="s">
        <v>206</v>
      </c>
      <c r="C15" s="119" t="s">
        <v>48</v>
      </c>
      <c r="D15" s="229"/>
      <c r="E15" s="81">
        <f t="shared" si="29"/>
        <v>1000</v>
      </c>
      <c r="F15" s="57">
        <f t="shared" si="0"/>
        <v>0</v>
      </c>
      <c r="G15" s="58">
        <v>1000</v>
      </c>
      <c r="H15" s="59">
        <f t="shared" si="1"/>
        <v>13.92</v>
      </c>
      <c r="I15" s="60">
        <f t="shared" si="30"/>
        <v>0</v>
      </c>
      <c r="J15" s="61">
        <v>14</v>
      </c>
      <c r="K15" s="117">
        <v>8</v>
      </c>
      <c r="L15" s="62">
        <v>8</v>
      </c>
      <c r="M15" s="63">
        <f t="shared" si="2"/>
        <v>1000</v>
      </c>
      <c r="N15" s="60">
        <f t="shared" si="3"/>
        <v>75</v>
      </c>
      <c r="O15" s="64">
        <f t="shared" si="4"/>
        <v>75</v>
      </c>
      <c r="P15" s="65">
        <v>2</v>
      </c>
      <c r="Q15" s="66">
        <v>0</v>
      </c>
      <c r="R15" s="67">
        <v>10</v>
      </c>
      <c r="S15" s="68">
        <v>2</v>
      </c>
      <c r="T15" s="69">
        <v>8</v>
      </c>
      <c r="U15" s="70">
        <v>1</v>
      </c>
      <c r="V15" s="67">
        <v>15</v>
      </c>
      <c r="W15" s="70">
        <v>2</v>
      </c>
      <c r="X15" s="69">
        <v>1</v>
      </c>
      <c r="Y15" s="70">
        <v>0</v>
      </c>
      <c r="Z15" s="69">
        <v>7</v>
      </c>
      <c r="AA15" s="70">
        <v>1</v>
      </c>
      <c r="AB15" s="69">
        <v>3</v>
      </c>
      <c r="AC15" s="68">
        <v>0</v>
      </c>
      <c r="AD15" s="82">
        <v>99</v>
      </c>
      <c r="AE15" s="66">
        <v>2</v>
      </c>
      <c r="AF15" s="71">
        <v>16</v>
      </c>
      <c r="AG15" s="68">
        <v>0</v>
      </c>
      <c r="AH15" s="67">
        <v>99</v>
      </c>
      <c r="AI15" s="70">
        <v>0</v>
      </c>
      <c r="AJ15" s="67">
        <v>99</v>
      </c>
      <c r="AK15" s="70">
        <v>0</v>
      </c>
      <c r="AL15" s="44"/>
      <c r="AM15" s="45">
        <f t="shared" si="27"/>
        <v>8</v>
      </c>
      <c r="AN15" s="44"/>
      <c r="AO15" s="72">
        <f t="shared" si="5"/>
        <v>1000</v>
      </c>
      <c r="AP15" s="73">
        <f t="shared" si="6"/>
        <v>1000</v>
      </c>
      <c r="AQ15" s="74">
        <f t="shared" si="7"/>
        <v>1000</v>
      </c>
      <c r="AR15" s="73">
        <f t="shared" si="8"/>
        <v>1000</v>
      </c>
      <c r="AS15" s="74">
        <f t="shared" si="9"/>
        <v>1000</v>
      </c>
      <c r="AT15" s="74">
        <f t="shared" si="10"/>
        <v>1000</v>
      </c>
      <c r="AU15" s="74">
        <f t="shared" si="11"/>
        <v>1000</v>
      </c>
      <c r="AV15" s="74">
        <f t="shared" si="12"/>
        <v>0</v>
      </c>
      <c r="AW15" s="73">
        <f t="shared" si="13"/>
        <v>1000</v>
      </c>
      <c r="AX15" s="74">
        <f t="shared" si="14"/>
        <v>0</v>
      </c>
      <c r="AY15" s="75">
        <f t="shared" si="15"/>
        <v>0</v>
      </c>
      <c r="AZ15" s="1"/>
      <c r="BA15" s="76">
        <f t="shared" si="16"/>
        <v>16</v>
      </c>
      <c r="BB15" s="77">
        <f t="shared" si="17"/>
        <v>3</v>
      </c>
      <c r="BC15" s="77">
        <f t="shared" si="18"/>
        <v>9</v>
      </c>
      <c r="BD15" s="78">
        <f t="shared" si="19"/>
        <v>5</v>
      </c>
      <c r="BE15" s="77">
        <f t="shared" si="20"/>
        <v>12</v>
      </c>
      <c r="BF15" s="77">
        <f t="shared" si="21"/>
        <v>9</v>
      </c>
      <c r="BG15" s="77">
        <f t="shared" si="22"/>
        <v>9</v>
      </c>
      <c r="BH15" s="77">
        <f t="shared" si="23"/>
        <v>0</v>
      </c>
      <c r="BI15" s="77">
        <f t="shared" si="24"/>
        <v>12</v>
      </c>
      <c r="BJ15" s="77">
        <f t="shared" si="25"/>
        <v>0</v>
      </c>
      <c r="BK15" s="77">
        <f t="shared" si="26"/>
        <v>0</v>
      </c>
      <c r="BL15" s="79">
        <f t="shared" si="31"/>
        <v>75</v>
      </c>
      <c r="BM15" s="73">
        <f t="shared" si="32"/>
        <v>0</v>
      </c>
      <c r="BN15" s="73">
        <f t="shared" si="33"/>
        <v>16</v>
      </c>
      <c r="BO15" s="80">
        <f t="shared" si="28"/>
        <v>75</v>
      </c>
      <c r="BP15" s="7"/>
    </row>
    <row r="16" spans="1:68" ht="15">
      <c r="A16" s="55">
        <v>12</v>
      </c>
      <c r="B16" s="226" t="s">
        <v>207</v>
      </c>
      <c r="C16" s="223" t="s">
        <v>44</v>
      </c>
      <c r="D16" s="229"/>
      <c r="E16" s="81">
        <f t="shared" si="29"/>
        <v>1000</v>
      </c>
      <c r="F16" s="57">
        <f t="shared" si="0"/>
        <v>0</v>
      </c>
      <c r="G16" s="58">
        <v>1000</v>
      </c>
      <c r="H16" s="59">
        <f t="shared" si="1"/>
        <v>19.14</v>
      </c>
      <c r="I16" s="60">
        <f t="shared" si="30"/>
        <v>0</v>
      </c>
      <c r="J16" s="61">
        <v>8</v>
      </c>
      <c r="K16" s="117">
        <v>9</v>
      </c>
      <c r="L16" s="62">
        <v>9</v>
      </c>
      <c r="M16" s="63">
        <f t="shared" si="2"/>
        <v>1000</v>
      </c>
      <c r="N16" s="60">
        <f t="shared" si="3"/>
        <v>92</v>
      </c>
      <c r="O16" s="64">
        <f t="shared" si="4"/>
        <v>87</v>
      </c>
      <c r="P16" s="65">
        <v>3</v>
      </c>
      <c r="Q16" s="66">
        <v>0</v>
      </c>
      <c r="R16" s="67">
        <v>7</v>
      </c>
      <c r="S16" s="68">
        <v>2</v>
      </c>
      <c r="T16" s="69">
        <v>13</v>
      </c>
      <c r="U16" s="70">
        <v>0</v>
      </c>
      <c r="V16" s="67">
        <v>17</v>
      </c>
      <c r="W16" s="70">
        <v>1</v>
      </c>
      <c r="X16" s="69">
        <v>15</v>
      </c>
      <c r="Y16" s="70">
        <v>2</v>
      </c>
      <c r="Z16" s="69">
        <v>14</v>
      </c>
      <c r="AA16" s="70">
        <v>1</v>
      </c>
      <c r="AB16" s="69">
        <v>4</v>
      </c>
      <c r="AC16" s="68">
        <v>1</v>
      </c>
      <c r="AD16" s="65">
        <v>16</v>
      </c>
      <c r="AE16" s="66">
        <v>2</v>
      </c>
      <c r="AF16" s="71">
        <v>2</v>
      </c>
      <c r="AG16" s="68">
        <v>0</v>
      </c>
      <c r="AH16" s="67">
        <v>99</v>
      </c>
      <c r="AI16" s="70">
        <v>0</v>
      </c>
      <c r="AJ16" s="67">
        <v>99</v>
      </c>
      <c r="AK16" s="70">
        <v>0</v>
      </c>
      <c r="AL16" s="44"/>
      <c r="AM16" s="45">
        <f t="shared" si="27"/>
        <v>9</v>
      </c>
      <c r="AN16" s="44"/>
      <c r="AO16" s="72">
        <f t="shared" si="5"/>
        <v>1000</v>
      </c>
      <c r="AP16" s="73">
        <f t="shared" si="6"/>
        <v>1000</v>
      </c>
      <c r="AQ16" s="74">
        <f t="shared" si="7"/>
        <v>1000</v>
      </c>
      <c r="AR16" s="73">
        <f t="shared" si="8"/>
        <v>1000</v>
      </c>
      <c r="AS16" s="74">
        <f t="shared" si="9"/>
        <v>1000</v>
      </c>
      <c r="AT16" s="74">
        <f t="shared" si="10"/>
        <v>1000</v>
      </c>
      <c r="AU16" s="74">
        <f t="shared" si="11"/>
        <v>1000</v>
      </c>
      <c r="AV16" s="74">
        <f t="shared" si="12"/>
        <v>1000</v>
      </c>
      <c r="AW16" s="73">
        <f t="shared" si="13"/>
        <v>1000</v>
      </c>
      <c r="AX16" s="74">
        <f t="shared" si="14"/>
        <v>0</v>
      </c>
      <c r="AY16" s="75">
        <f t="shared" si="15"/>
        <v>0</v>
      </c>
      <c r="AZ16" s="1"/>
      <c r="BA16" s="76">
        <f t="shared" si="16"/>
        <v>9</v>
      </c>
      <c r="BB16" s="77">
        <f t="shared" si="17"/>
        <v>9</v>
      </c>
      <c r="BC16" s="77">
        <f t="shared" si="18"/>
        <v>14</v>
      </c>
      <c r="BD16" s="78">
        <f t="shared" si="19"/>
        <v>9</v>
      </c>
      <c r="BE16" s="77">
        <f t="shared" si="20"/>
        <v>5</v>
      </c>
      <c r="BF16" s="77">
        <f t="shared" si="21"/>
        <v>9</v>
      </c>
      <c r="BG16" s="77">
        <f t="shared" si="22"/>
        <v>9</v>
      </c>
      <c r="BH16" s="77">
        <f t="shared" si="23"/>
        <v>12</v>
      </c>
      <c r="BI16" s="77">
        <f t="shared" si="24"/>
        <v>16</v>
      </c>
      <c r="BJ16" s="77">
        <f t="shared" si="25"/>
        <v>0</v>
      </c>
      <c r="BK16" s="77">
        <f t="shared" si="26"/>
        <v>0</v>
      </c>
      <c r="BL16" s="79">
        <f t="shared" si="31"/>
        <v>92</v>
      </c>
      <c r="BM16" s="73">
        <f t="shared" si="32"/>
        <v>5</v>
      </c>
      <c r="BN16" s="73">
        <f t="shared" si="33"/>
        <v>16</v>
      </c>
      <c r="BO16" s="80">
        <f t="shared" si="28"/>
        <v>87</v>
      </c>
      <c r="BP16" s="7"/>
    </row>
    <row r="17" spans="1:68" ht="15">
      <c r="A17" s="55">
        <v>13</v>
      </c>
      <c r="B17" s="226" t="s">
        <v>77</v>
      </c>
      <c r="C17" s="119" t="s">
        <v>48</v>
      </c>
      <c r="D17" s="227"/>
      <c r="E17" s="81">
        <f t="shared" si="29"/>
        <v>1030</v>
      </c>
      <c r="F17" s="57">
        <f t="shared" si="0"/>
        <v>30</v>
      </c>
      <c r="G17" s="58">
        <v>1000</v>
      </c>
      <c r="H17" s="59">
        <f t="shared" si="1"/>
        <v>24.36</v>
      </c>
      <c r="I17" s="60">
        <f t="shared" si="30"/>
        <v>0</v>
      </c>
      <c r="J17" s="212">
        <v>2</v>
      </c>
      <c r="K17" s="117">
        <v>14</v>
      </c>
      <c r="L17" s="62">
        <v>9</v>
      </c>
      <c r="M17" s="63">
        <f t="shared" si="2"/>
        <v>1000</v>
      </c>
      <c r="N17" s="60">
        <f t="shared" si="3"/>
        <v>96</v>
      </c>
      <c r="O17" s="64">
        <f t="shared" si="4"/>
        <v>87</v>
      </c>
      <c r="P17" s="65">
        <v>4</v>
      </c>
      <c r="Q17" s="66">
        <v>2</v>
      </c>
      <c r="R17" s="67">
        <v>2</v>
      </c>
      <c r="S17" s="68">
        <v>0</v>
      </c>
      <c r="T17" s="69">
        <v>12</v>
      </c>
      <c r="U17" s="70">
        <v>2</v>
      </c>
      <c r="V17" s="67">
        <v>8</v>
      </c>
      <c r="W17" s="70">
        <v>1</v>
      </c>
      <c r="X17" s="69">
        <v>14</v>
      </c>
      <c r="Y17" s="70">
        <v>2</v>
      </c>
      <c r="Z17" s="69">
        <v>6</v>
      </c>
      <c r="AA17" s="70">
        <v>2</v>
      </c>
      <c r="AB17" s="69">
        <v>16</v>
      </c>
      <c r="AC17" s="68">
        <v>1</v>
      </c>
      <c r="AD17" s="65">
        <v>1</v>
      </c>
      <c r="AE17" s="66">
        <v>2</v>
      </c>
      <c r="AF17" s="71">
        <v>17</v>
      </c>
      <c r="AG17" s="68">
        <v>2</v>
      </c>
      <c r="AH17" s="67">
        <v>99</v>
      </c>
      <c r="AI17" s="70">
        <v>0</v>
      </c>
      <c r="AJ17" s="67">
        <v>99</v>
      </c>
      <c r="AK17" s="70">
        <v>0</v>
      </c>
      <c r="AL17" s="44"/>
      <c r="AM17" s="45">
        <f t="shared" si="27"/>
        <v>14</v>
      </c>
      <c r="AN17" s="44"/>
      <c r="AO17" s="72">
        <f t="shared" si="5"/>
        <v>1000</v>
      </c>
      <c r="AP17" s="73">
        <f t="shared" si="6"/>
        <v>1000</v>
      </c>
      <c r="AQ17" s="74">
        <f t="shared" si="7"/>
        <v>1000</v>
      </c>
      <c r="AR17" s="73">
        <f t="shared" si="8"/>
        <v>1000</v>
      </c>
      <c r="AS17" s="74">
        <f t="shared" si="9"/>
        <v>1000</v>
      </c>
      <c r="AT17" s="74">
        <f t="shared" si="10"/>
        <v>1000</v>
      </c>
      <c r="AU17" s="74">
        <f t="shared" si="11"/>
        <v>1000</v>
      </c>
      <c r="AV17" s="74">
        <f t="shared" si="12"/>
        <v>1000</v>
      </c>
      <c r="AW17" s="73">
        <f t="shared" si="13"/>
        <v>1000</v>
      </c>
      <c r="AX17" s="74">
        <f t="shared" si="14"/>
        <v>0</v>
      </c>
      <c r="AY17" s="75">
        <f t="shared" si="15"/>
        <v>0</v>
      </c>
      <c r="AZ17" s="1"/>
      <c r="BA17" s="76">
        <f t="shared" si="16"/>
        <v>9</v>
      </c>
      <c r="BB17" s="77">
        <f t="shared" si="17"/>
        <v>16</v>
      </c>
      <c r="BC17" s="77">
        <f t="shared" si="18"/>
        <v>9</v>
      </c>
      <c r="BD17" s="78">
        <f t="shared" si="19"/>
        <v>9</v>
      </c>
      <c r="BE17" s="77">
        <f t="shared" si="20"/>
        <v>9</v>
      </c>
      <c r="BF17" s="77">
        <f t="shared" si="21"/>
        <v>11</v>
      </c>
      <c r="BG17" s="77">
        <f t="shared" si="22"/>
        <v>12</v>
      </c>
      <c r="BH17" s="77">
        <f t="shared" si="23"/>
        <v>12</v>
      </c>
      <c r="BI17" s="77">
        <f t="shared" si="24"/>
        <v>9</v>
      </c>
      <c r="BJ17" s="77">
        <f t="shared" si="25"/>
        <v>0</v>
      </c>
      <c r="BK17" s="77">
        <f t="shared" si="26"/>
        <v>0</v>
      </c>
      <c r="BL17" s="79">
        <f t="shared" si="31"/>
        <v>96</v>
      </c>
      <c r="BM17" s="73">
        <f t="shared" si="32"/>
        <v>9</v>
      </c>
      <c r="BN17" s="73">
        <f t="shared" si="33"/>
        <v>16</v>
      </c>
      <c r="BO17" s="80">
        <f t="shared" si="28"/>
        <v>87</v>
      </c>
      <c r="BP17" s="7"/>
    </row>
    <row r="18" spans="1:68" ht="15">
      <c r="A18" s="55">
        <v>14</v>
      </c>
      <c r="B18" s="226" t="s">
        <v>33</v>
      </c>
      <c r="C18" s="119" t="s">
        <v>48</v>
      </c>
      <c r="D18" s="227"/>
      <c r="E18" s="81">
        <f t="shared" si="29"/>
        <v>1000</v>
      </c>
      <c r="F18" s="57">
        <f t="shared" si="0"/>
        <v>0</v>
      </c>
      <c r="G18" s="58">
        <v>1000</v>
      </c>
      <c r="H18" s="59">
        <f t="shared" si="1"/>
        <v>17.4</v>
      </c>
      <c r="I18" s="60">
        <f t="shared" si="30"/>
        <v>0</v>
      </c>
      <c r="J18" s="61">
        <v>10</v>
      </c>
      <c r="K18" s="117">
        <v>9</v>
      </c>
      <c r="L18" s="62">
        <v>8</v>
      </c>
      <c r="M18" s="63">
        <f t="shared" si="2"/>
        <v>1000</v>
      </c>
      <c r="N18" s="60">
        <f t="shared" si="3"/>
        <v>82</v>
      </c>
      <c r="O18" s="64">
        <f t="shared" si="4"/>
        <v>82</v>
      </c>
      <c r="P18" s="65">
        <v>5</v>
      </c>
      <c r="Q18" s="66">
        <v>1</v>
      </c>
      <c r="R18" s="67">
        <v>17</v>
      </c>
      <c r="S18" s="68">
        <v>2</v>
      </c>
      <c r="T18" s="69">
        <v>3</v>
      </c>
      <c r="U18" s="70">
        <v>2</v>
      </c>
      <c r="V18" s="67">
        <v>16</v>
      </c>
      <c r="W18" s="70">
        <v>0</v>
      </c>
      <c r="X18" s="69">
        <v>13</v>
      </c>
      <c r="Y18" s="70">
        <v>0</v>
      </c>
      <c r="Z18" s="69">
        <v>12</v>
      </c>
      <c r="AA18" s="70">
        <v>1</v>
      </c>
      <c r="AB18" s="69">
        <v>99</v>
      </c>
      <c r="AC18" s="68">
        <v>2</v>
      </c>
      <c r="AD18" s="65">
        <v>2</v>
      </c>
      <c r="AE18" s="66">
        <v>0</v>
      </c>
      <c r="AF18" s="71">
        <v>10</v>
      </c>
      <c r="AG18" s="68">
        <v>1</v>
      </c>
      <c r="AH18" s="67">
        <v>99</v>
      </c>
      <c r="AI18" s="70">
        <v>0</v>
      </c>
      <c r="AJ18" s="67">
        <v>99</v>
      </c>
      <c r="AK18" s="70">
        <v>0</v>
      </c>
      <c r="AL18" s="44"/>
      <c r="AM18" s="45">
        <f t="shared" si="27"/>
        <v>9</v>
      </c>
      <c r="AN18" s="44"/>
      <c r="AO18" s="72">
        <f t="shared" si="5"/>
        <v>1000</v>
      </c>
      <c r="AP18" s="73">
        <f t="shared" si="6"/>
        <v>1000</v>
      </c>
      <c r="AQ18" s="74">
        <f t="shared" si="7"/>
        <v>1000</v>
      </c>
      <c r="AR18" s="73">
        <f t="shared" si="8"/>
        <v>1000</v>
      </c>
      <c r="AS18" s="74">
        <f t="shared" si="9"/>
        <v>1000</v>
      </c>
      <c r="AT18" s="74">
        <f t="shared" si="10"/>
        <v>1000</v>
      </c>
      <c r="AU18" s="74">
        <f t="shared" si="11"/>
        <v>0</v>
      </c>
      <c r="AV18" s="74">
        <f t="shared" si="12"/>
        <v>1000</v>
      </c>
      <c r="AW18" s="73">
        <f t="shared" si="13"/>
        <v>1000</v>
      </c>
      <c r="AX18" s="74">
        <f t="shared" si="14"/>
        <v>0</v>
      </c>
      <c r="AY18" s="75">
        <f t="shared" si="15"/>
        <v>0</v>
      </c>
      <c r="AZ18" s="1"/>
      <c r="BA18" s="76">
        <f t="shared" si="16"/>
        <v>10</v>
      </c>
      <c r="BB18" s="77">
        <f t="shared" si="17"/>
        <v>9</v>
      </c>
      <c r="BC18" s="77">
        <f t="shared" si="18"/>
        <v>9</v>
      </c>
      <c r="BD18" s="78">
        <f t="shared" si="19"/>
        <v>12</v>
      </c>
      <c r="BE18" s="77">
        <f t="shared" si="20"/>
        <v>14</v>
      </c>
      <c r="BF18" s="77">
        <f t="shared" si="21"/>
        <v>9</v>
      </c>
      <c r="BG18" s="77">
        <f t="shared" si="22"/>
        <v>0</v>
      </c>
      <c r="BH18" s="77">
        <f t="shared" si="23"/>
        <v>16</v>
      </c>
      <c r="BI18" s="77">
        <f t="shared" si="24"/>
        <v>3</v>
      </c>
      <c r="BJ18" s="77">
        <f t="shared" si="25"/>
        <v>0</v>
      </c>
      <c r="BK18" s="77">
        <f t="shared" si="26"/>
        <v>0</v>
      </c>
      <c r="BL18" s="79">
        <f t="shared" si="31"/>
        <v>82</v>
      </c>
      <c r="BM18" s="73">
        <f t="shared" si="32"/>
        <v>0</v>
      </c>
      <c r="BN18" s="73">
        <f t="shared" si="33"/>
        <v>16</v>
      </c>
      <c r="BO18" s="80">
        <f t="shared" si="28"/>
        <v>82</v>
      </c>
      <c r="BP18" s="7"/>
    </row>
    <row r="19" spans="1:68" ht="15">
      <c r="A19" s="55">
        <v>15</v>
      </c>
      <c r="B19" s="226" t="s">
        <v>39</v>
      </c>
      <c r="C19" s="118" t="s">
        <v>45</v>
      </c>
      <c r="D19" s="227"/>
      <c r="E19" s="81">
        <f t="shared" si="29"/>
        <v>1000</v>
      </c>
      <c r="F19" s="57">
        <f t="shared" si="0"/>
        <v>0</v>
      </c>
      <c r="G19" s="58">
        <v>1000</v>
      </c>
      <c r="H19" s="59">
        <f t="shared" si="1"/>
        <v>12.18</v>
      </c>
      <c r="I19" s="60">
        <f t="shared" si="30"/>
        <v>0</v>
      </c>
      <c r="J19" s="61">
        <v>16</v>
      </c>
      <c r="K19" s="117">
        <v>5</v>
      </c>
      <c r="L19" s="62">
        <v>8</v>
      </c>
      <c r="M19" s="63">
        <f t="shared" si="2"/>
        <v>1000</v>
      </c>
      <c r="N19" s="60">
        <f t="shared" si="3"/>
        <v>66</v>
      </c>
      <c r="O19" s="64">
        <f t="shared" si="4"/>
        <v>66</v>
      </c>
      <c r="P19" s="65">
        <v>6</v>
      </c>
      <c r="Q19" s="66">
        <v>0</v>
      </c>
      <c r="R19" s="67">
        <v>4</v>
      </c>
      <c r="S19" s="68">
        <v>1</v>
      </c>
      <c r="T19" s="69">
        <v>10</v>
      </c>
      <c r="U19" s="70">
        <v>2</v>
      </c>
      <c r="V19" s="67">
        <v>11</v>
      </c>
      <c r="W19" s="70">
        <v>0</v>
      </c>
      <c r="X19" s="69">
        <v>12</v>
      </c>
      <c r="Y19" s="70">
        <v>0</v>
      </c>
      <c r="Z19" s="69">
        <v>99</v>
      </c>
      <c r="AA19" s="70">
        <v>2</v>
      </c>
      <c r="AB19" s="69">
        <v>17</v>
      </c>
      <c r="AC19" s="68">
        <v>0</v>
      </c>
      <c r="AD19" s="65">
        <v>9</v>
      </c>
      <c r="AE19" s="66">
        <v>0</v>
      </c>
      <c r="AF19" s="71">
        <v>7</v>
      </c>
      <c r="AG19" s="68">
        <v>0</v>
      </c>
      <c r="AH19" s="67">
        <v>99</v>
      </c>
      <c r="AI19" s="70">
        <v>0</v>
      </c>
      <c r="AJ19" s="67">
        <v>99</v>
      </c>
      <c r="AK19" s="70">
        <v>0</v>
      </c>
      <c r="AL19" s="44"/>
      <c r="AM19" s="45">
        <f t="shared" si="27"/>
        <v>5</v>
      </c>
      <c r="AN19" s="44"/>
      <c r="AO19" s="72">
        <f t="shared" si="5"/>
        <v>1000</v>
      </c>
      <c r="AP19" s="73">
        <f t="shared" si="6"/>
        <v>1000</v>
      </c>
      <c r="AQ19" s="74">
        <f t="shared" si="7"/>
        <v>1000</v>
      </c>
      <c r="AR19" s="73">
        <f t="shared" si="8"/>
        <v>1000</v>
      </c>
      <c r="AS19" s="74">
        <f t="shared" si="9"/>
        <v>1000</v>
      </c>
      <c r="AT19" s="74">
        <f t="shared" si="10"/>
        <v>0</v>
      </c>
      <c r="AU19" s="74">
        <f t="shared" si="11"/>
        <v>1000</v>
      </c>
      <c r="AV19" s="74">
        <f t="shared" si="12"/>
        <v>1000</v>
      </c>
      <c r="AW19" s="73">
        <f t="shared" si="13"/>
        <v>1000</v>
      </c>
      <c r="AX19" s="74">
        <f t="shared" si="14"/>
        <v>0</v>
      </c>
      <c r="AY19" s="75">
        <f t="shared" si="15"/>
        <v>0</v>
      </c>
      <c r="AZ19" s="1"/>
      <c r="BA19" s="76">
        <f t="shared" si="16"/>
        <v>11</v>
      </c>
      <c r="BB19" s="77">
        <f t="shared" si="17"/>
        <v>9</v>
      </c>
      <c r="BC19" s="77">
        <f t="shared" si="18"/>
        <v>3</v>
      </c>
      <c r="BD19" s="78">
        <f t="shared" si="19"/>
        <v>8</v>
      </c>
      <c r="BE19" s="77">
        <f t="shared" si="20"/>
        <v>9</v>
      </c>
      <c r="BF19" s="77">
        <f t="shared" si="21"/>
        <v>0</v>
      </c>
      <c r="BG19" s="77">
        <f t="shared" si="22"/>
        <v>9</v>
      </c>
      <c r="BH19" s="77">
        <f t="shared" si="23"/>
        <v>8</v>
      </c>
      <c r="BI19" s="77">
        <f t="shared" si="24"/>
        <v>9</v>
      </c>
      <c r="BJ19" s="77">
        <f t="shared" si="25"/>
        <v>0</v>
      </c>
      <c r="BK19" s="77">
        <f t="shared" si="26"/>
        <v>0</v>
      </c>
      <c r="BL19" s="79">
        <f t="shared" si="31"/>
        <v>66</v>
      </c>
      <c r="BM19" s="73">
        <f t="shared" si="32"/>
        <v>0</v>
      </c>
      <c r="BN19" s="73">
        <f t="shared" si="33"/>
        <v>11</v>
      </c>
      <c r="BO19" s="80">
        <f t="shared" si="28"/>
        <v>66</v>
      </c>
      <c r="BP19" s="7"/>
    </row>
    <row r="20" spans="1:68" ht="15">
      <c r="A20" s="55">
        <v>16</v>
      </c>
      <c r="B20" s="226" t="s">
        <v>74</v>
      </c>
      <c r="C20" s="119" t="s">
        <v>48</v>
      </c>
      <c r="D20" s="227"/>
      <c r="E20" s="81">
        <f t="shared" si="29"/>
        <v>1010</v>
      </c>
      <c r="F20" s="57">
        <f t="shared" si="0"/>
        <v>10</v>
      </c>
      <c r="G20" s="58">
        <v>1000</v>
      </c>
      <c r="H20" s="59">
        <f t="shared" si="1"/>
        <v>23.49</v>
      </c>
      <c r="I20" s="60">
        <f t="shared" si="30"/>
        <v>0</v>
      </c>
      <c r="J20" s="212">
        <v>3</v>
      </c>
      <c r="K20" s="117">
        <v>12</v>
      </c>
      <c r="L20" s="62">
        <v>9</v>
      </c>
      <c r="M20" s="63">
        <f t="shared" si="2"/>
        <v>1000</v>
      </c>
      <c r="N20" s="60">
        <f t="shared" si="3"/>
        <v>97</v>
      </c>
      <c r="O20" s="64">
        <f t="shared" si="4"/>
        <v>89</v>
      </c>
      <c r="P20" s="65">
        <v>7</v>
      </c>
      <c r="Q20" s="66">
        <v>2</v>
      </c>
      <c r="R20" s="67">
        <v>1</v>
      </c>
      <c r="S20" s="68">
        <v>2</v>
      </c>
      <c r="T20" s="69">
        <v>6</v>
      </c>
      <c r="U20" s="70">
        <v>1</v>
      </c>
      <c r="V20" s="67">
        <v>14</v>
      </c>
      <c r="W20" s="70">
        <v>2</v>
      </c>
      <c r="X20" s="69">
        <v>2</v>
      </c>
      <c r="Y20" s="70">
        <v>0</v>
      </c>
      <c r="Z20" s="69">
        <v>3</v>
      </c>
      <c r="AA20" s="70">
        <v>2</v>
      </c>
      <c r="AB20" s="69">
        <v>13</v>
      </c>
      <c r="AC20" s="68">
        <v>1</v>
      </c>
      <c r="AD20" s="82">
        <v>12</v>
      </c>
      <c r="AE20" s="66">
        <v>0</v>
      </c>
      <c r="AF20" s="71">
        <v>11</v>
      </c>
      <c r="AG20" s="68">
        <v>2</v>
      </c>
      <c r="AH20" s="67">
        <v>99</v>
      </c>
      <c r="AI20" s="70">
        <v>0</v>
      </c>
      <c r="AJ20" s="67">
        <v>99</v>
      </c>
      <c r="AK20" s="70">
        <v>0</v>
      </c>
      <c r="AL20" s="44"/>
      <c r="AM20" s="45">
        <f t="shared" si="27"/>
        <v>12</v>
      </c>
      <c r="AN20" s="44"/>
      <c r="AO20" s="72">
        <f t="shared" si="5"/>
        <v>1000</v>
      </c>
      <c r="AP20" s="73">
        <f t="shared" si="6"/>
        <v>1000</v>
      </c>
      <c r="AQ20" s="74">
        <f t="shared" si="7"/>
        <v>1000</v>
      </c>
      <c r="AR20" s="73">
        <f t="shared" si="8"/>
        <v>1000</v>
      </c>
      <c r="AS20" s="74">
        <f t="shared" si="9"/>
        <v>1000</v>
      </c>
      <c r="AT20" s="74">
        <f t="shared" si="10"/>
        <v>1000</v>
      </c>
      <c r="AU20" s="74">
        <f t="shared" si="11"/>
        <v>1000</v>
      </c>
      <c r="AV20" s="74">
        <f t="shared" si="12"/>
        <v>1000</v>
      </c>
      <c r="AW20" s="73">
        <f t="shared" si="13"/>
        <v>1000</v>
      </c>
      <c r="AX20" s="74">
        <f t="shared" si="14"/>
        <v>0</v>
      </c>
      <c r="AY20" s="75">
        <f t="shared" si="15"/>
        <v>0</v>
      </c>
      <c r="AZ20" s="1"/>
      <c r="BA20" s="76">
        <f t="shared" si="16"/>
        <v>9</v>
      </c>
      <c r="BB20" s="77">
        <f t="shared" si="17"/>
        <v>12</v>
      </c>
      <c r="BC20" s="77">
        <f t="shared" si="18"/>
        <v>11</v>
      </c>
      <c r="BD20" s="78">
        <f t="shared" si="19"/>
        <v>9</v>
      </c>
      <c r="BE20" s="77">
        <f t="shared" si="20"/>
        <v>16</v>
      </c>
      <c r="BF20" s="77">
        <f t="shared" si="21"/>
        <v>9</v>
      </c>
      <c r="BG20" s="77">
        <f t="shared" si="22"/>
        <v>14</v>
      </c>
      <c r="BH20" s="77">
        <f t="shared" si="23"/>
        <v>9</v>
      </c>
      <c r="BI20" s="77">
        <f t="shared" si="24"/>
        <v>8</v>
      </c>
      <c r="BJ20" s="77">
        <f t="shared" si="25"/>
        <v>0</v>
      </c>
      <c r="BK20" s="77">
        <f t="shared" si="26"/>
        <v>0</v>
      </c>
      <c r="BL20" s="79">
        <f t="shared" si="31"/>
        <v>97</v>
      </c>
      <c r="BM20" s="73">
        <f t="shared" si="32"/>
        <v>8</v>
      </c>
      <c r="BN20" s="73">
        <f t="shared" si="33"/>
        <v>16</v>
      </c>
      <c r="BO20" s="80">
        <f t="shared" si="28"/>
        <v>89</v>
      </c>
      <c r="BP20" s="7"/>
    </row>
    <row r="21" spans="1:68" ht="15">
      <c r="A21" s="55">
        <v>17</v>
      </c>
      <c r="B21" s="226" t="s">
        <v>189</v>
      </c>
      <c r="C21" s="118" t="s">
        <v>45</v>
      </c>
      <c r="D21" s="227"/>
      <c r="E21" s="81">
        <f t="shared" si="29"/>
        <v>1000</v>
      </c>
      <c r="F21" s="57">
        <f t="shared" si="0"/>
        <v>0</v>
      </c>
      <c r="G21" s="58">
        <v>1000</v>
      </c>
      <c r="H21" s="59">
        <f t="shared" si="1"/>
        <v>15.66</v>
      </c>
      <c r="I21" s="60">
        <f t="shared" si="30"/>
        <v>0</v>
      </c>
      <c r="J21" s="61">
        <v>12</v>
      </c>
      <c r="K21" s="117">
        <v>9</v>
      </c>
      <c r="L21" s="62">
        <v>8</v>
      </c>
      <c r="M21" s="63">
        <f t="shared" si="2"/>
        <v>1000</v>
      </c>
      <c r="N21" s="60">
        <f t="shared" si="3"/>
        <v>66</v>
      </c>
      <c r="O21" s="64">
        <f t="shared" si="4"/>
        <v>66</v>
      </c>
      <c r="P21" s="65">
        <v>8</v>
      </c>
      <c r="Q21" s="66">
        <v>0</v>
      </c>
      <c r="R21" s="67">
        <v>14</v>
      </c>
      <c r="S21" s="68">
        <v>0</v>
      </c>
      <c r="T21" s="69">
        <v>4</v>
      </c>
      <c r="U21" s="70">
        <v>1</v>
      </c>
      <c r="V21" s="67">
        <v>12</v>
      </c>
      <c r="W21" s="70">
        <v>1</v>
      </c>
      <c r="X21" s="69">
        <v>99</v>
      </c>
      <c r="Y21" s="70">
        <v>2</v>
      </c>
      <c r="Z21" s="69">
        <v>9</v>
      </c>
      <c r="AA21" s="70">
        <v>1</v>
      </c>
      <c r="AB21" s="69">
        <v>15</v>
      </c>
      <c r="AC21" s="68">
        <v>2</v>
      </c>
      <c r="AD21" s="65">
        <v>10</v>
      </c>
      <c r="AE21" s="66">
        <v>2</v>
      </c>
      <c r="AF21" s="71">
        <v>13</v>
      </c>
      <c r="AG21" s="68">
        <v>0</v>
      </c>
      <c r="AH21" s="67">
        <v>99</v>
      </c>
      <c r="AI21" s="70">
        <v>0</v>
      </c>
      <c r="AJ21" s="67">
        <v>99</v>
      </c>
      <c r="AK21" s="70">
        <v>0</v>
      </c>
      <c r="AL21" s="44"/>
      <c r="AM21" s="45">
        <f t="shared" si="27"/>
        <v>9</v>
      </c>
      <c r="AN21" s="44"/>
      <c r="AO21" s="72">
        <f t="shared" si="5"/>
        <v>1000</v>
      </c>
      <c r="AP21" s="73">
        <f t="shared" si="6"/>
        <v>1000</v>
      </c>
      <c r="AQ21" s="74">
        <f t="shared" si="7"/>
        <v>1000</v>
      </c>
      <c r="AR21" s="73">
        <f t="shared" si="8"/>
        <v>1000</v>
      </c>
      <c r="AS21" s="74">
        <f t="shared" si="9"/>
        <v>0</v>
      </c>
      <c r="AT21" s="74">
        <f t="shared" si="10"/>
        <v>1000</v>
      </c>
      <c r="AU21" s="74">
        <f t="shared" si="11"/>
        <v>1000</v>
      </c>
      <c r="AV21" s="74">
        <f t="shared" si="12"/>
        <v>1000</v>
      </c>
      <c r="AW21" s="73">
        <f t="shared" si="13"/>
        <v>1000</v>
      </c>
      <c r="AX21" s="74">
        <f t="shared" si="14"/>
        <v>0</v>
      </c>
      <c r="AY21" s="75">
        <f t="shared" si="15"/>
        <v>0</v>
      </c>
      <c r="AZ21" s="1"/>
      <c r="BA21" s="76">
        <f t="shared" si="16"/>
        <v>9</v>
      </c>
      <c r="BB21" s="77">
        <f t="shared" si="17"/>
        <v>9</v>
      </c>
      <c r="BC21" s="77">
        <f t="shared" si="18"/>
        <v>9</v>
      </c>
      <c r="BD21" s="78">
        <f t="shared" si="19"/>
        <v>9</v>
      </c>
      <c r="BE21" s="77">
        <f t="shared" si="20"/>
        <v>0</v>
      </c>
      <c r="BF21" s="77">
        <f t="shared" si="21"/>
        <v>8</v>
      </c>
      <c r="BG21" s="77">
        <f t="shared" si="22"/>
        <v>5</v>
      </c>
      <c r="BH21" s="77">
        <f t="shared" si="23"/>
        <v>3</v>
      </c>
      <c r="BI21" s="77">
        <f t="shared" si="24"/>
        <v>14</v>
      </c>
      <c r="BJ21" s="77">
        <f t="shared" si="25"/>
        <v>0</v>
      </c>
      <c r="BK21" s="77">
        <f t="shared" si="26"/>
        <v>0</v>
      </c>
      <c r="BL21" s="79">
        <f t="shared" si="31"/>
        <v>66</v>
      </c>
      <c r="BM21" s="73">
        <f t="shared" si="32"/>
        <v>0</v>
      </c>
      <c r="BN21" s="73">
        <f t="shared" si="33"/>
        <v>14</v>
      </c>
      <c r="BO21" s="80">
        <f t="shared" si="28"/>
        <v>66</v>
      </c>
      <c r="BP21" s="7"/>
    </row>
    <row r="22" spans="1:68" ht="15">
      <c r="A22" s="55"/>
      <c r="B22" s="226" t="s">
        <v>208</v>
      </c>
      <c r="C22" s="228"/>
      <c r="D22" s="227"/>
      <c r="E22" s="81">
        <f t="shared" si="29"/>
        <v>0</v>
      </c>
      <c r="F22" s="57">
        <f t="shared" si="0"/>
        <v>0</v>
      </c>
      <c r="G22" s="58"/>
      <c r="H22" s="59">
        <f t="shared" si="1"/>
        <v>0</v>
      </c>
      <c r="I22" s="60">
        <f t="shared" si="30"/>
        <v>0</v>
      </c>
      <c r="J22" s="61"/>
      <c r="K22" s="230">
        <v>0</v>
      </c>
      <c r="L22" s="62"/>
      <c r="M22" s="63">
        <f t="shared" si="2"/>
        <v>0</v>
      </c>
      <c r="N22" s="60">
        <f t="shared" si="3"/>
        <v>0</v>
      </c>
      <c r="O22" s="64">
        <f t="shared" si="4"/>
        <v>0</v>
      </c>
      <c r="P22" s="65">
        <v>99</v>
      </c>
      <c r="Q22" s="66">
        <v>0</v>
      </c>
      <c r="R22" s="67">
        <v>99</v>
      </c>
      <c r="S22" s="68">
        <v>0</v>
      </c>
      <c r="T22" s="69">
        <v>99</v>
      </c>
      <c r="U22" s="70">
        <v>0</v>
      </c>
      <c r="V22" s="67">
        <v>99</v>
      </c>
      <c r="W22" s="70">
        <v>0</v>
      </c>
      <c r="X22" s="69">
        <v>99</v>
      </c>
      <c r="Y22" s="70">
        <v>0</v>
      </c>
      <c r="Z22" s="69">
        <v>99</v>
      </c>
      <c r="AA22" s="70">
        <v>0</v>
      </c>
      <c r="AB22" s="69">
        <v>99</v>
      </c>
      <c r="AC22" s="68">
        <v>0</v>
      </c>
      <c r="AD22" s="65">
        <v>99</v>
      </c>
      <c r="AE22" s="66">
        <v>0</v>
      </c>
      <c r="AF22" s="71">
        <v>99</v>
      </c>
      <c r="AG22" s="68">
        <v>0</v>
      </c>
      <c r="AH22" s="67">
        <v>99</v>
      </c>
      <c r="AI22" s="70">
        <v>0</v>
      </c>
      <c r="AJ22" s="67">
        <v>99</v>
      </c>
      <c r="AK22" s="70">
        <v>0</v>
      </c>
      <c r="AL22" s="44"/>
      <c r="AM22" s="45">
        <f t="shared" si="27"/>
        <v>0</v>
      </c>
      <c r="AN22" s="44"/>
      <c r="AO22" s="72">
        <f t="shared" si="5"/>
        <v>0</v>
      </c>
      <c r="AP22" s="73">
        <f t="shared" si="6"/>
        <v>0</v>
      </c>
      <c r="AQ22" s="74">
        <f t="shared" si="7"/>
        <v>0</v>
      </c>
      <c r="AR22" s="73">
        <f t="shared" si="8"/>
        <v>0</v>
      </c>
      <c r="AS22" s="74">
        <f t="shared" si="9"/>
        <v>0</v>
      </c>
      <c r="AT22" s="74">
        <f t="shared" si="10"/>
        <v>0</v>
      </c>
      <c r="AU22" s="74">
        <f t="shared" si="11"/>
        <v>0</v>
      </c>
      <c r="AV22" s="74">
        <f t="shared" si="12"/>
        <v>0</v>
      </c>
      <c r="AW22" s="73">
        <f t="shared" si="13"/>
        <v>0</v>
      </c>
      <c r="AX22" s="74">
        <f t="shared" si="14"/>
        <v>0</v>
      </c>
      <c r="AY22" s="75">
        <f t="shared" si="15"/>
        <v>0</v>
      </c>
      <c r="AZ22" s="1"/>
      <c r="BA22" s="76">
        <f t="shared" si="16"/>
        <v>0</v>
      </c>
      <c r="BB22" s="77">
        <f t="shared" si="17"/>
        <v>0</v>
      </c>
      <c r="BC22" s="77">
        <f t="shared" si="18"/>
        <v>0</v>
      </c>
      <c r="BD22" s="78">
        <f t="shared" si="19"/>
        <v>0</v>
      </c>
      <c r="BE22" s="77">
        <f t="shared" si="20"/>
        <v>0</v>
      </c>
      <c r="BF22" s="77">
        <f t="shared" si="21"/>
        <v>0</v>
      </c>
      <c r="BG22" s="77">
        <f t="shared" si="22"/>
        <v>0</v>
      </c>
      <c r="BH22" s="77">
        <f t="shared" si="23"/>
        <v>0</v>
      </c>
      <c r="BI22" s="77">
        <f t="shared" si="24"/>
        <v>0</v>
      </c>
      <c r="BJ22" s="77">
        <f t="shared" si="25"/>
        <v>0</v>
      </c>
      <c r="BK22" s="77">
        <f t="shared" si="26"/>
        <v>0</v>
      </c>
      <c r="BL22" s="79">
        <f t="shared" si="31"/>
        <v>0</v>
      </c>
      <c r="BM22" s="73">
        <f t="shared" si="32"/>
        <v>0</v>
      </c>
      <c r="BN22" s="73">
        <f t="shared" si="33"/>
        <v>0</v>
      </c>
      <c r="BO22" s="80">
        <f t="shared" si="28"/>
        <v>0</v>
      </c>
      <c r="BP22" s="7"/>
    </row>
    <row r="23" spans="1:68" ht="14.25" customHeight="1" hidden="1">
      <c r="A23" s="84">
        <v>99</v>
      </c>
      <c r="B23" s="85"/>
      <c r="C23" s="231"/>
      <c r="D23" s="86"/>
      <c r="E23" s="87"/>
      <c r="F23" s="88"/>
      <c r="G23" s="89">
        <v>0</v>
      </c>
      <c r="H23" s="90"/>
      <c r="I23" s="91"/>
      <c r="J23" s="92"/>
      <c r="K23" s="93"/>
      <c r="L23" s="94"/>
      <c r="M23" s="95"/>
      <c r="N23" s="91"/>
      <c r="O23" s="91"/>
      <c r="P23" s="96"/>
      <c r="Q23" s="97"/>
      <c r="R23" s="96"/>
      <c r="S23" s="97"/>
      <c r="T23" s="96"/>
      <c r="U23" s="97"/>
      <c r="V23" s="96"/>
      <c r="W23" s="97"/>
      <c r="X23" s="96"/>
      <c r="Y23" s="97"/>
      <c r="Z23" s="96"/>
      <c r="AA23" s="97"/>
      <c r="AB23" s="96"/>
      <c r="AC23" s="97"/>
      <c r="AD23" s="96"/>
      <c r="AE23" s="97"/>
      <c r="AF23" s="96"/>
      <c r="AG23" s="97"/>
      <c r="AH23" s="96"/>
      <c r="AI23" s="97"/>
      <c r="AJ23" s="96"/>
      <c r="AK23" s="97"/>
      <c r="AL23" s="44"/>
      <c r="AM23" s="45"/>
      <c r="AN23" s="44"/>
      <c r="AO23" s="98"/>
      <c r="AP23" s="98"/>
      <c r="AQ23" s="98"/>
      <c r="AR23" s="98"/>
      <c r="AS23" s="98"/>
      <c r="AT23" s="98"/>
      <c r="AU23" s="98"/>
      <c r="AV23" s="98"/>
      <c r="AW23" s="98"/>
      <c r="AX23" s="98"/>
      <c r="AY23" s="98"/>
      <c r="AZ23" s="1"/>
      <c r="BA23" s="99"/>
      <c r="BB23" s="99"/>
      <c r="BC23" s="99"/>
      <c r="BD23" s="99"/>
      <c r="BE23" s="99"/>
      <c r="BF23" s="99"/>
      <c r="BG23" s="99"/>
      <c r="BH23" s="99"/>
      <c r="BI23" s="99"/>
      <c r="BJ23" s="99"/>
      <c r="BK23" s="99"/>
      <c r="BL23" s="100"/>
      <c r="BM23" s="101"/>
      <c r="BN23" s="101"/>
      <c r="BO23" s="100"/>
      <c r="BP23" s="7"/>
    </row>
    <row r="24" spans="1:68" ht="14.25" customHeight="1" hidden="1">
      <c r="A24" s="102">
        <f>IF(B5=0,0,COUNTA(A5:A22)+1)</f>
        <v>18</v>
      </c>
      <c r="B24" s="6"/>
      <c r="C24" s="232"/>
      <c r="D24" s="103"/>
      <c r="E24" s="104"/>
      <c r="F24" s="88"/>
      <c r="G24" s="105"/>
      <c r="H24" s="90"/>
      <c r="I24" s="105"/>
      <c r="J24" s="92"/>
      <c r="K24" s="93"/>
      <c r="L24" s="94"/>
      <c r="M24" s="95"/>
      <c r="N24" s="91"/>
      <c r="O24" s="91"/>
      <c r="P24" s="96"/>
      <c r="Q24" s="97"/>
      <c r="R24" s="96"/>
      <c r="S24" s="97"/>
      <c r="T24" s="106"/>
      <c r="U24" s="97"/>
      <c r="V24" s="106"/>
      <c r="W24" s="97"/>
      <c r="X24" s="106"/>
      <c r="Y24" s="97"/>
      <c r="Z24" s="106"/>
      <c r="AA24" s="97"/>
      <c r="AB24" s="106"/>
      <c r="AC24" s="97"/>
      <c r="AD24" s="96"/>
      <c r="AE24" s="97"/>
      <c r="AF24" s="106"/>
      <c r="AG24" s="97"/>
      <c r="AH24" s="106"/>
      <c r="AI24" s="97"/>
      <c r="AJ24" s="96"/>
      <c r="AK24" s="97"/>
      <c r="AL24" s="44"/>
      <c r="AM24" s="45"/>
      <c r="AN24" s="44"/>
      <c r="AO24" s="101"/>
      <c r="AP24" s="101"/>
      <c r="AQ24" s="101"/>
      <c r="AR24" s="101"/>
      <c r="AS24" s="101"/>
      <c r="AT24" s="101"/>
      <c r="AU24" s="101"/>
      <c r="AV24" s="101"/>
      <c r="AW24" s="101"/>
      <c r="AX24" s="101"/>
      <c r="AY24" s="101"/>
      <c r="AZ24" s="1"/>
      <c r="BA24" s="99"/>
      <c r="BB24" s="99"/>
      <c r="BC24" s="99"/>
      <c r="BD24" s="99"/>
      <c r="BE24" s="99"/>
      <c r="BF24" s="99"/>
      <c r="BG24" s="99"/>
      <c r="BH24" s="99"/>
      <c r="BI24" s="99"/>
      <c r="BJ24" s="99"/>
      <c r="BK24" s="99"/>
      <c r="BL24" s="100"/>
      <c r="BM24" s="101"/>
      <c r="BN24" s="101"/>
      <c r="BO24" s="100"/>
      <c r="BP24" s="7"/>
    </row>
    <row r="25" spans="1:68" ht="14.25" customHeight="1">
      <c r="A25" s="107">
        <f>IF(B5=0,0,COUNTA(A5:A22))</f>
        <v>17</v>
      </c>
      <c r="B25" s="108"/>
      <c r="C25" s="109"/>
      <c r="D25" s="109"/>
      <c r="E25" s="109"/>
      <c r="F25" s="88"/>
      <c r="G25" s="110"/>
      <c r="H25" s="111"/>
      <c r="I25" s="111"/>
      <c r="J25" s="111"/>
      <c r="K25" s="93"/>
      <c r="L25" s="111"/>
      <c r="M25" s="111"/>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12"/>
      <c r="AM25" s="112"/>
      <c r="AN25" s="112"/>
      <c r="AO25" s="101"/>
      <c r="AP25" s="113"/>
      <c r="AQ25" s="113"/>
      <c r="AR25" s="101"/>
      <c r="AS25" s="101"/>
      <c r="AT25" s="101"/>
      <c r="AU25" s="101"/>
      <c r="AV25" s="101"/>
      <c r="AW25" s="101"/>
      <c r="AX25" s="101"/>
      <c r="AY25" s="113"/>
      <c r="AZ25" s="1"/>
      <c r="BA25" s="1"/>
      <c r="BB25" s="1"/>
      <c r="BC25" s="6"/>
      <c r="BD25" s="6"/>
      <c r="BE25" s="113"/>
      <c r="BF25" s="99"/>
      <c r="BG25" s="113"/>
      <c r="BH25" s="113"/>
      <c r="BI25" s="113"/>
      <c r="BJ25" s="113"/>
      <c r="BK25" s="113"/>
      <c r="BL25" s="113"/>
      <c r="BM25" s="101"/>
      <c r="BN25" s="113"/>
      <c r="BO25" s="6"/>
      <c r="BP25" s="7"/>
    </row>
    <row r="26" spans="1:256" ht="12.75">
      <c r="A26" s="214"/>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c r="CG26" s="215"/>
      <c r="CH26" s="214"/>
      <c r="CI26" s="214"/>
      <c r="CJ26" s="214"/>
      <c r="CK26" s="214"/>
      <c r="CL26" s="214"/>
      <c r="CM26" s="214"/>
      <c r="CN26" s="214"/>
      <c r="CO26" s="214"/>
      <c r="CP26" s="214"/>
      <c r="CQ26" s="214"/>
      <c r="CR26" s="214"/>
      <c r="CS26" s="214"/>
      <c r="CT26" s="214"/>
      <c r="CU26" s="214"/>
      <c r="CV26" s="214"/>
      <c r="CW26" s="214"/>
      <c r="CX26" s="214"/>
      <c r="CY26" s="214"/>
      <c r="CZ26" s="214"/>
      <c r="DA26" s="214"/>
      <c r="DB26" s="214"/>
      <c r="DC26" s="214"/>
      <c r="DD26" s="214"/>
      <c r="DE26" s="214"/>
      <c r="DF26" s="214"/>
      <c r="DG26" s="214"/>
      <c r="DH26" s="214"/>
      <c r="DI26" s="214"/>
      <c r="DJ26" s="214"/>
      <c r="DK26" s="214"/>
      <c r="DL26" s="214"/>
      <c r="DM26" s="214"/>
      <c r="DN26" s="214"/>
      <c r="DO26" s="214"/>
      <c r="DP26" s="214"/>
      <c r="DQ26" s="214"/>
      <c r="DR26" s="214"/>
      <c r="DS26" s="214"/>
      <c r="DT26" s="214"/>
      <c r="DU26" s="214"/>
      <c r="DV26" s="214"/>
      <c r="DW26" s="214"/>
      <c r="DX26" s="214"/>
      <c r="DY26" s="214"/>
      <c r="DZ26" s="214"/>
      <c r="EA26" s="214"/>
      <c r="EB26" s="214"/>
      <c r="EC26" s="214"/>
      <c r="ED26" s="214"/>
      <c r="EE26" s="214"/>
      <c r="EF26" s="214"/>
      <c r="EG26" s="214"/>
      <c r="EH26" s="214"/>
      <c r="EI26" s="214"/>
      <c r="EJ26" s="214"/>
      <c r="EK26" s="214"/>
      <c r="EL26" s="214"/>
      <c r="EM26" s="214"/>
      <c r="EN26" s="214"/>
      <c r="EO26" s="214"/>
      <c r="EP26" s="214"/>
      <c r="EQ26" s="214"/>
      <c r="ER26" s="214"/>
      <c r="ES26" s="214"/>
      <c r="ET26" s="214"/>
      <c r="EU26" s="214"/>
      <c r="EV26" s="214"/>
      <c r="EW26" s="214"/>
      <c r="EX26" s="214"/>
      <c r="EY26" s="214"/>
      <c r="EZ26" s="214"/>
      <c r="FA26" s="214"/>
      <c r="FB26" s="214"/>
      <c r="FC26" s="214"/>
      <c r="FD26" s="214"/>
      <c r="FE26" s="214"/>
      <c r="FF26" s="214"/>
      <c r="FG26" s="214"/>
      <c r="FH26" s="214"/>
      <c r="FI26" s="214"/>
      <c r="FJ26" s="214"/>
      <c r="FK26" s="214"/>
      <c r="FL26" s="214"/>
      <c r="FM26" s="214"/>
      <c r="FN26" s="214"/>
      <c r="FO26" s="214"/>
      <c r="FP26" s="214"/>
      <c r="FQ26" s="214"/>
      <c r="FR26" s="214"/>
      <c r="FS26" s="214"/>
      <c r="FT26" s="214"/>
      <c r="FU26" s="214"/>
      <c r="FV26" s="214"/>
      <c r="FW26" s="214"/>
      <c r="FX26" s="214"/>
      <c r="FY26" s="214"/>
      <c r="FZ26" s="214"/>
      <c r="GA26" s="214"/>
      <c r="GB26" s="214"/>
      <c r="GC26" s="214"/>
      <c r="GD26" s="214"/>
      <c r="GE26" s="214"/>
      <c r="GF26" s="214"/>
      <c r="GG26" s="214"/>
      <c r="GH26" s="214"/>
      <c r="GI26" s="214"/>
      <c r="GJ26" s="214"/>
      <c r="GK26" s="214"/>
      <c r="GL26" s="214"/>
      <c r="GM26" s="214"/>
      <c r="GN26" s="214"/>
      <c r="GO26" s="214"/>
      <c r="GP26" s="214"/>
      <c r="GQ26" s="214"/>
      <c r="GR26" s="214"/>
      <c r="GS26" s="214"/>
      <c r="GT26" s="214"/>
      <c r="GU26" s="214"/>
      <c r="GV26" s="214"/>
      <c r="GW26" s="214"/>
      <c r="GX26" s="214"/>
      <c r="GY26" s="214"/>
      <c r="GZ26" s="214"/>
      <c r="HA26" s="214"/>
      <c r="HB26" s="214"/>
      <c r="HC26" s="214"/>
      <c r="HD26" s="214"/>
      <c r="HE26" s="214"/>
      <c r="HF26" s="214"/>
      <c r="HG26" s="214"/>
      <c r="HH26" s="214"/>
      <c r="HI26" s="214"/>
      <c r="HJ26" s="214"/>
      <c r="HK26" s="214"/>
      <c r="HL26" s="214"/>
      <c r="HM26" s="214"/>
      <c r="HN26" s="214"/>
      <c r="HO26" s="214"/>
      <c r="HP26" s="214"/>
      <c r="HQ26" s="214"/>
      <c r="HR26" s="214"/>
      <c r="HS26" s="214"/>
      <c r="HT26" s="214"/>
      <c r="HU26" s="214"/>
      <c r="HV26" s="214"/>
      <c r="HW26" s="214"/>
      <c r="HX26" s="214"/>
      <c r="HY26" s="214"/>
      <c r="HZ26" s="214"/>
      <c r="IA26" s="214"/>
      <c r="IB26" s="214"/>
      <c r="IC26" s="214"/>
      <c r="ID26" s="214"/>
      <c r="IE26" s="214"/>
      <c r="IF26" s="214"/>
      <c r="IG26" s="214"/>
      <c r="IH26" s="214"/>
      <c r="II26" s="214"/>
      <c r="IJ26" s="214"/>
      <c r="IK26" s="214"/>
      <c r="IL26" s="214"/>
      <c r="IM26" s="214"/>
      <c r="IN26" s="214"/>
      <c r="IO26" s="214"/>
      <c r="IP26" s="214"/>
      <c r="IQ26" s="214"/>
      <c r="IR26" s="214"/>
      <c r="IS26" s="214"/>
      <c r="IT26" s="214"/>
      <c r="IU26" s="214"/>
      <c r="IV26" s="214"/>
    </row>
    <row r="27" spans="1:256" ht="12.75">
      <c r="A27" s="216"/>
      <c r="B27" s="214"/>
      <c r="C27" s="214"/>
      <c r="D27" s="214"/>
      <c r="E27" s="214"/>
      <c r="F27" s="214"/>
      <c r="G27" s="214"/>
      <c r="H27" s="217"/>
      <c r="I27" s="218"/>
      <c r="J27" s="219"/>
      <c r="K27" s="217"/>
      <c r="L27" s="218"/>
      <c r="M27" s="219"/>
      <c r="N27" s="217"/>
      <c r="O27" s="218"/>
      <c r="P27" s="219"/>
      <c r="Q27" s="217"/>
      <c r="R27" s="218"/>
      <c r="S27" s="219"/>
      <c r="T27" s="217"/>
      <c r="U27" s="218"/>
      <c r="V27" s="219"/>
      <c r="W27" s="217"/>
      <c r="X27" s="218"/>
      <c r="Y27" s="219"/>
      <c r="Z27" s="219"/>
      <c r="AA27" s="218"/>
      <c r="AB27" s="218"/>
      <c r="AC27" s="218"/>
      <c r="AD27" s="218"/>
      <c r="AE27" s="218"/>
      <c r="AF27" s="218"/>
      <c r="AG27" s="218"/>
      <c r="AH27" s="218"/>
      <c r="AI27" s="218"/>
      <c r="AJ27" s="218"/>
      <c r="AK27" s="218"/>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215"/>
      <c r="CD27" s="215"/>
      <c r="CE27" s="215"/>
      <c r="CF27" s="215"/>
      <c r="CG27" s="215"/>
      <c r="CH27" s="215"/>
      <c r="CI27" s="215"/>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c r="DK27" s="215"/>
      <c r="DL27" s="215"/>
      <c r="DM27" s="215"/>
      <c r="DN27" s="215"/>
      <c r="DO27" s="215"/>
      <c r="DP27" s="215"/>
      <c r="DQ27" s="215"/>
      <c r="DR27" s="215"/>
      <c r="DS27" s="215"/>
      <c r="DT27" s="215"/>
      <c r="DU27" s="215"/>
      <c r="DV27" s="215"/>
      <c r="DW27" s="215"/>
      <c r="DX27" s="215"/>
      <c r="DY27" s="215"/>
      <c r="DZ27" s="215"/>
      <c r="EA27" s="215"/>
      <c r="EB27" s="215"/>
      <c r="EC27" s="215"/>
      <c r="ED27" s="215"/>
      <c r="EE27" s="215"/>
      <c r="EF27" s="215"/>
      <c r="EG27" s="215"/>
      <c r="EH27" s="215"/>
      <c r="EI27" s="215"/>
      <c r="EJ27" s="215"/>
      <c r="EK27" s="215"/>
      <c r="EL27" s="215"/>
      <c r="EM27" s="215"/>
      <c r="EN27" s="215"/>
      <c r="EO27" s="215"/>
      <c r="EP27" s="215"/>
      <c r="EQ27" s="215"/>
      <c r="ER27" s="215"/>
      <c r="ES27" s="215"/>
      <c r="ET27" s="215"/>
      <c r="EU27" s="215"/>
      <c r="EV27" s="215"/>
      <c r="EW27" s="215"/>
      <c r="EX27" s="215"/>
      <c r="EY27" s="215"/>
      <c r="EZ27" s="215"/>
      <c r="FA27" s="215"/>
      <c r="FB27" s="215"/>
      <c r="FC27" s="215"/>
      <c r="FD27" s="215"/>
      <c r="FE27" s="215"/>
      <c r="FF27" s="215"/>
      <c r="FG27" s="215"/>
      <c r="FH27" s="215"/>
      <c r="FI27" s="215"/>
      <c r="FJ27" s="215"/>
      <c r="FK27" s="215"/>
      <c r="FL27" s="215"/>
      <c r="FM27" s="215"/>
      <c r="FN27" s="215"/>
      <c r="FO27" s="215"/>
      <c r="FP27" s="215"/>
      <c r="FQ27" s="215"/>
      <c r="FR27" s="215"/>
      <c r="FS27" s="215"/>
      <c r="FT27" s="215"/>
      <c r="FU27" s="215"/>
      <c r="FV27" s="215"/>
      <c r="FW27" s="215"/>
      <c r="FX27" s="215"/>
      <c r="FY27" s="215"/>
      <c r="FZ27" s="215"/>
      <c r="GA27" s="215"/>
      <c r="GB27" s="215"/>
      <c r="GC27" s="215"/>
      <c r="GD27" s="215"/>
      <c r="GE27" s="215"/>
      <c r="GF27" s="215"/>
      <c r="GG27" s="215"/>
      <c r="GH27" s="220"/>
      <c r="GI27" s="220"/>
      <c r="GJ27" s="220"/>
      <c r="GK27" s="220"/>
      <c r="GL27" s="220"/>
      <c r="GM27" s="220"/>
      <c r="GN27" s="220"/>
      <c r="GO27" s="220"/>
      <c r="GP27" s="220"/>
      <c r="GQ27" s="220"/>
      <c r="GR27" s="220"/>
      <c r="GS27" s="220"/>
      <c r="GT27" s="220"/>
      <c r="GU27" s="220"/>
      <c r="GV27" s="220"/>
      <c r="GW27" s="220"/>
      <c r="GX27" s="220"/>
      <c r="GY27" s="220"/>
      <c r="GZ27" s="220"/>
      <c r="HA27" s="220"/>
      <c r="HB27" s="220"/>
      <c r="HC27" s="220"/>
      <c r="HD27" s="220"/>
      <c r="HE27" s="220"/>
      <c r="HF27" s="220"/>
      <c r="HG27" s="220"/>
      <c r="HH27" s="220"/>
      <c r="HI27" s="220"/>
      <c r="HJ27" s="220"/>
      <c r="HK27" s="220"/>
      <c r="HL27" s="220"/>
      <c r="HM27" s="220"/>
      <c r="HN27" s="220"/>
      <c r="HO27" s="220"/>
      <c r="HP27" s="220"/>
      <c r="HQ27" s="220"/>
      <c r="HR27" s="220"/>
      <c r="HS27" s="220"/>
      <c r="HT27" s="220"/>
      <c r="HU27" s="220"/>
      <c r="HV27" s="220"/>
      <c r="HW27" s="220"/>
      <c r="HX27" s="220"/>
      <c r="HY27" s="220"/>
      <c r="HZ27" s="220"/>
      <c r="IA27" s="220"/>
      <c r="IB27" s="220"/>
      <c r="IC27" s="220"/>
      <c r="ID27" s="220"/>
      <c r="IE27" s="220"/>
      <c r="IF27" s="220"/>
      <c r="IG27" s="220"/>
      <c r="IH27" s="220"/>
      <c r="II27" s="220"/>
      <c r="IJ27" s="220"/>
      <c r="IK27" s="220"/>
      <c r="IL27" s="220"/>
      <c r="IM27" s="220"/>
      <c r="IN27" s="220"/>
      <c r="IO27" s="220"/>
      <c r="IP27" s="220"/>
      <c r="IQ27" s="220"/>
      <c r="IR27" s="220"/>
      <c r="IS27" s="220"/>
      <c r="IT27" s="220"/>
      <c r="IU27" s="220"/>
      <c r="IV27" s="220"/>
    </row>
    <row r="28" spans="1:256" ht="12.75">
      <c r="A28" s="216"/>
      <c r="B28" s="214"/>
      <c r="C28" s="214"/>
      <c r="D28" s="214"/>
      <c r="E28" s="214"/>
      <c r="F28" s="214"/>
      <c r="G28" s="214"/>
      <c r="H28" s="217"/>
      <c r="I28" s="214"/>
      <c r="J28" s="219"/>
      <c r="K28" s="217"/>
      <c r="L28" s="218"/>
      <c r="M28" s="219"/>
      <c r="N28" s="217"/>
      <c r="O28" s="218"/>
      <c r="P28" s="219"/>
      <c r="Q28" s="217"/>
      <c r="R28" s="218"/>
      <c r="S28" s="219"/>
      <c r="T28" s="217"/>
      <c r="U28" s="218"/>
      <c r="V28" s="219"/>
      <c r="W28" s="217"/>
      <c r="X28" s="218"/>
      <c r="Y28" s="219"/>
      <c r="Z28" s="219"/>
      <c r="AA28" s="218"/>
      <c r="AB28" s="218"/>
      <c r="AC28" s="218"/>
      <c r="AD28" s="218"/>
      <c r="AE28" s="218"/>
      <c r="AF28" s="218"/>
      <c r="AG28" s="218"/>
      <c r="AH28" s="218"/>
      <c r="AI28" s="218"/>
      <c r="AJ28" s="218"/>
      <c r="AK28" s="218"/>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215"/>
      <c r="BU28" s="215"/>
      <c r="BV28" s="215"/>
      <c r="BW28" s="215"/>
      <c r="BX28" s="215"/>
      <c r="BY28" s="215"/>
      <c r="BZ28" s="215"/>
      <c r="CA28" s="215"/>
      <c r="CB28" s="215"/>
      <c r="CC28" s="215"/>
      <c r="CD28" s="215"/>
      <c r="CE28" s="215"/>
      <c r="CF28" s="215"/>
      <c r="CG28" s="215"/>
      <c r="CH28" s="215"/>
      <c r="CI28" s="215"/>
      <c r="CJ28" s="215"/>
      <c r="CK28" s="215"/>
      <c r="CL28" s="215"/>
      <c r="CM28" s="215"/>
      <c r="CN28" s="215"/>
      <c r="CO28" s="215"/>
      <c r="CP28" s="215"/>
      <c r="CQ28" s="215"/>
      <c r="CR28" s="215"/>
      <c r="CS28" s="215"/>
      <c r="CT28" s="215"/>
      <c r="CU28" s="215"/>
      <c r="CV28" s="215"/>
      <c r="CW28" s="215"/>
      <c r="CX28" s="215"/>
      <c r="CY28" s="215"/>
      <c r="CZ28" s="215"/>
      <c r="DA28" s="215"/>
      <c r="DB28" s="215"/>
      <c r="DC28" s="215"/>
      <c r="DD28" s="215"/>
      <c r="DE28" s="215"/>
      <c r="DF28" s="215"/>
      <c r="DG28" s="215"/>
      <c r="DH28" s="215"/>
      <c r="DI28" s="215"/>
      <c r="DJ28" s="215"/>
      <c r="DK28" s="215"/>
      <c r="DL28" s="215"/>
      <c r="DM28" s="215"/>
      <c r="DN28" s="215"/>
      <c r="DO28" s="215"/>
      <c r="DP28" s="215"/>
      <c r="DQ28" s="215"/>
      <c r="DR28" s="215"/>
      <c r="DS28" s="215"/>
      <c r="DT28" s="215"/>
      <c r="DU28" s="215"/>
      <c r="DV28" s="215"/>
      <c r="DW28" s="215"/>
      <c r="DX28" s="215"/>
      <c r="DY28" s="215"/>
      <c r="DZ28" s="215"/>
      <c r="EA28" s="215"/>
      <c r="EB28" s="215"/>
      <c r="EC28" s="215"/>
      <c r="ED28" s="215"/>
      <c r="EE28" s="215"/>
      <c r="EF28" s="215"/>
      <c r="EG28" s="215"/>
      <c r="EH28" s="215"/>
      <c r="EI28" s="215"/>
      <c r="EJ28" s="215"/>
      <c r="EK28" s="215"/>
      <c r="EL28" s="215"/>
      <c r="EM28" s="215"/>
      <c r="EN28" s="215"/>
      <c r="EO28" s="215"/>
      <c r="EP28" s="215"/>
      <c r="EQ28" s="215"/>
      <c r="ER28" s="215"/>
      <c r="ES28" s="215"/>
      <c r="ET28" s="215"/>
      <c r="EU28" s="215"/>
      <c r="EV28" s="215"/>
      <c r="EW28" s="215"/>
      <c r="EX28" s="215"/>
      <c r="EY28" s="215"/>
      <c r="EZ28" s="215"/>
      <c r="FA28" s="215"/>
      <c r="FB28" s="215"/>
      <c r="FC28" s="215"/>
      <c r="FD28" s="215"/>
      <c r="FE28" s="215"/>
      <c r="FF28" s="215"/>
      <c r="FG28" s="215"/>
      <c r="FH28" s="215"/>
      <c r="FI28" s="215"/>
      <c r="FJ28" s="215"/>
      <c r="FK28" s="215"/>
      <c r="FL28" s="215"/>
      <c r="FM28" s="215"/>
      <c r="FN28" s="215"/>
      <c r="FO28" s="215"/>
      <c r="FP28" s="215"/>
      <c r="FQ28" s="215"/>
      <c r="FR28" s="215"/>
      <c r="FS28" s="215"/>
      <c r="FT28" s="215"/>
      <c r="FU28" s="215"/>
      <c r="FV28" s="215"/>
      <c r="FW28" s="215"/>
      <c r="FX28" s="215"/>
      <c r="FY28" s="215"/>
      <c r="FZ28" s="215"/>
      <c r="GA28" s="215"/>
      <c r="GB28" s="215"/>
      <c r="GC28" s="215"/>
      <c r="GD28" s="215"/>
      <c r="GE28" s="215"/>
      <c r="GF28" s="215"/>
      <c r="GG28" s="215"/>
      <c r="GH28" s="220"/>
      <c r="GI28" s="220"/>
      <c r="GJ28" s="220"/>
      <c r="GK28" s="220"/>
      <c r="GL28" s="220"/>
      <c r="GM28" s="220"/>
      <c r="GN28" s="220"/>
      <c r="GO28" s="220"/>
      <c r="GP28" s="220"/>
      <c r="GQ28" s="220"/>
      <c r="GR28" s="220"/>
      <c r="GS28" s="220"/>
      <c r="GT28" s="220"/>
      <c r="GU28" s="220"/>
      <c r="GV28" s="220"/>
      <c r="GW28" s="220"/>
      <c r="GX28" s="220"/>
      <c r="GY28" s="220"/>
      <c r="GZ28" s="220"/>
      <c r="HA28" s="220"/>
      <c r="HB28" s="220"/>
      <c r="HC28" s="220"/>
      <c r="HD28" s="220"/>
      <c r="HE28" s="220"/>
      <c r="HF28" s="220"/>
      <c r="HG28" s="220"/>
      <c r="HH28" s="220"/>
      <c r="HI28" s="220"/>
      <c r="HJ28" s="220"/>
      <c r="HK28" s="220"/>
      <c r="HL28" s="220"/>
      <c r="HM28" s="220"/>
      <c r="HN28" s="220"/>
      <c r="HO28" s="220"/>
      <c r="HP28" s="220"/>
      <c r="HQ28" s="220"/>
      <c r="HR28" s="220"/>
      <c r="HS28" s="220"/>
      <c r="HT28" s="220"/>
      <c r="HU28" s="220"/>
      <c r="HV28" s="220"/>
      <c r="HW28" s="220"/>
      <c r="HX28" s="220"/>
      <c r="HY28" s="220"/>
      <c r="HZ28" s="220"/>
      <c r="IA28" s="220"/>
      <c r="IB28" s="220"/>
      <c r="IC28" s="220"/>
      <c r="ID28" s="220"/>
      <c r="IE28" s="220"/>
      <c r="IF28" s="220"/>
      <c r="IG28" s="220"/>
      <c r="IH28" s="220"/>
      <c r="II28" s="220"/>
      <c r="IJ28" s="220"/>
      <c r="IK28" s="220"/>
      <c r="IL28" s="220"/>
      <c r="IM28" s="220"/>
      <c r="IN28" s="220"/>
      <c r="IO28" s="220"/>
      <c r="IP28" s="220"/>
      <c r="IQ28" s="220"/>
      <c r="IR28" s="220"/>
      <c r="IS28" s="220"/>
      <c r="IT28" s="220"/>
      <c r="IU28" s="220"/>
      <c r="IV28" s="220"/>
    </row>
    <row r="29" spans="1:256" ht="12.75">
      <c r="A29" s="216"/>
      <c r="B29" s="214"/>
      <c r="C29" s="214"/>
      <c r="D29" s="214"/>
      <c r="E29" s="214"/>
      <c r="F29" s="214"/>
      <c r="G29" s="214"/>
      <c r="H29" s="217"/>
      <c r="I29" s="218"/>
      <c r="J29" s="219"/>
      <c r="K29" s="217"/>
      <c r="L29" s="218"/>
      <c r="M29" s="219"/>
      <c r="N29" s="217"/>
      <c r="O29" s="218"/>
      <c r="P29" s="219"/>
      <c r="Q29" s="217"/>
      <c r="R29" s="218"/>
      <c r="S29" s="219"/>
      <c r="T29" s="217"/>
      <c r="U29" s="218"/>
      <c r="V29" s="219"/>
      <c r="W29" s="217"/>
      <c r="X29" s="218"/>
      <c r="Y29" s="219"/>
      <c r="Z29" s="219"/>
      <c r="AA29" s="218"/>
      <c r="AB29" s="218"/>
      <c r="AC29" s="218"/>
      <c r="AD29" s="218"/>
      <c r="AE29" s="218"/>
      <c r="AF29" s="218"/>
      <c r="AG29" s="218"/>
      <c r="AH29" s="218"/>
      <c r="AI29" s="218"/>
      <c r="AJ29" s="218"/>
      <c r="AK29" s="218"/>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5"/>
      <c r="BT29" s="215"/>
      <c r="BU29" s="215"/>
      <c r="BV29" s="215"/>
      <c r="BW29" s="215"/>
      <c r="BX29" s="215"/>
      <c r="BY29" s="215"/>
      <c r="BZ29" s="215"/>
      <c r="CA29" s="215"/>
      <c r="CB29" s="215"/>
      <c r="CC29" s="215"/>
      <c r="CD29" s="215"/>
      <c r="CE29" s="215"/>
      <c r="CF29" s="215"/>
      <c r="CG29" s="215"/>
      <c r="CH29" s="215"/>
      <c r="CI29" s="215"/>
      <c r="CJ29" s="215"/>
      <c r="CK29" s="215"/>
      <c r="CL29" s="215"/>
      <c r="CM29" s="215"/>
      <c r="CN29" s="215"/>
      <c r="CO29" s="215"/>
      <c r="CP29" s="215"/>
      <c r="CQ29" s="215"/>
      <c r="CR29" s="215"/>
      <c r="CS29" s="215"/>
      <c r="CT29" s="215"/>
      <c r="CU29" s="215"/>
      <c r="CV29" s="215"/>
      <c r="CW29" s="215"/>
      <c r="CX29" s="215"/>
      <c r="CY29" s="215"/>
      <c r="CZ29" s="215"/>
      <c r="DA29" s="215"/>
      <c r="DB29" s="215"/>
      <c r="DC29" s="215"/>
      <c r="DD29" s="215"/>
      <c r="DE29" s="215"/>
      <c r="DF29" s="215"/>
      <c r="DG29" s="215"/>
      <c r="DH29" s="215"/>
      <c r="DI29" s="215"/>
      <c r="DJ29" s="215"/>
      <c r="DK29" s="215"/>
      <c r="DL29" s="215"/>
      <c r="DM29" s="215"/>
      <c r="DN29" s="215"/>
      <c r="DO29" s="215"/>
      <c r="DP29" s="215"/>
      <c r="DQ29" s="215"/>
      <c r="DR29" s="215"/>
      <c r="DS29" s="215"/>
      <c r="DT29" s="215"/>
      <c r="DU29" s="215"/>
      <c r="DV29" s="215"/>
      <c r="DW29" s="215"/>
      <c r="DX29" s="215"/>
      <c r="DY29" s="215"/>
      <c r="DZ29" s="215"/>
      <c r="EA29" s="215"/>
      <c r="EB29" s="215"/>
      <c r="EC29" s="215"/>
      <c r="ED29" s="215"/>
      <c r="EE29" s="215"/>
      <c r="EF29" s="215"/>
      <c r="EG29" s="215"/>
      <c r="EH29" s="215"/>
      <c r="EI29" s="215"/>
      <c r="EJ29" s="215"/>
      <c r="EK29" s="215"/>
      <c r="EL29" s="215"/>
      <c r="EM29" s="215"/>
      <c r="EN29" s="215"/>
      <c r="EO29" s="215"/>
      <c r="EP29" s="215"/>
      <c r="EQ29" s="215"/>
      <c r="ER29" s="215"/>
      <c r="ES29" s="215"/>
      <c r="ET29" s="215"/>
      <c r="EU29" s="215"/>
      <c r="EV29" s="215"/>
      <c r="EW29" s="215"/>
      <c r="EX29" s="215"/>
      <c r="EY29" s="215"/>
      <c r="EZ29" s="215"/>
      <c r="FA29" s="215"/>
      <c r="FB29" s="215"/>
      <c r="FC29" s="215"/>
      <c r="FD29" s="215"/>
      <c r="FE29" s="215"/>
      <c r="FF29" s="215"/>
      <c r="FG29" s="215"/>
      <c r="FH29" s="215"/>
      <c r="FI29" s="215"/>
      <c r="FJ29" s="215"/>
      <c r="FK29" s="215"/>
      <c r="FL29" s="215"/>
      <c r="FM29" s="215"/>
      <c r="FN29" s="215"/>
      <c r="FO29" s="215"/>
      <c r="FP29" s="215"/>
      <c r="FQ29" s="215"/>
      <c r="FR29" s="215"/>
      <c r="FS29" s="215"/>
      <c r="FT29" s="215"/>
      <c r="FU29" s="215"/>
      <c r="FV29" s="215"/>
      <c r="FW29" s="215"/>
      <c r="FX29" s="215"/>
      <c r="FY29" s="215"/>
      <c r="FZ29" s="215"/>
      <c r="GA29" s="215"/>
      <c r="GB29" s="215"/>
      <c r="GC29" s="215"/>
      <c r="GD29" s="215"/>
      <c r="GE29" s="215"/>
      <c r="GF29" s="215"/>
      <c r="GG29" s="215"/>
      <c r="GH29" s="220"/>
      <c r="GI29" s="220"/>
      <c r="GJ29" s="220"/>
      <c r="GK29" s="220"/>
      <c r="GL29" s="220"/>
      <c r="GM29" s="220"/>
      <c r="GN29" s="220"/>
      <c r="GO29" s="220"/>
      <c r="GP29" s="220"/>
      <c r="GQ29" s="220"/>
      <c r="GR29" s="220"/>
      <c r="GS29" s="220"/>
      <c r="GT29" s="220"/>
      <c r="GU29" s="220"/>
      <c r="GV29" s="220"/>
      <c r="GW29" s="220"/>
      <c r="GX29" s="220"/>
      <c r="GY29" s="220"/>
      <c r="GZ29" s="220"/>
      <c r="HA29" s="220"/>
      <c r="HB29" s="220"/>
      <c r="HC29" s="220"/>
      <c r="HD29" s="220"/>
      <c r="HE29" s="220"/>
      <c r="HF29" s="220"/>
      <c r="HG29" s="220"/>
      <c r="HH29" s="220"/>
      <c r="HI29" s="220"/>
      <c r="HJ29" s="220"/>
      <c r="HK29" s="220"/>
      <c r="HL29" s="220"/>
      <c r="HM29" s="220"/>
      <c r="HN29" s="220"/>
      <c r="HO29" s="220"/>
      <c r="HP29" s="220"/>
      <c r="HQ29" s="220"/>
      <c r="HR29" s="220"/>
      <c r="HS29" s="220"/>
      <c r="HT29" s="220"/>
      <c r="HU29" s="220"/>
      <c r="HV29" s="220"/>
      <c r="HW29" s="220"/>
      <c r="HX29" s="220"/>
      <c r="HY29" s="220"/>
      <c r="HZ29" s="220"/>
      <c r="IA29" s="220"/>
      <c r="IB29" s="220"/>
      <c r="IC29" s="220"/>
      <c r="ID29" s="220"/>
      <c r="IE29" s="220"/>
      <c r="IF29" s="220"/>
      <c r="IG29" s="220"/>
      <c r="IH29" s="220"/>
      <c r="II29" s="220"/>
      <c r="IJ29" s="220"/>
      <c r="IK29" s="220"/>
      <c r="IL29" s="220"/>
      <c r="IM29" s="220"/>
      <c r="IN29" s="220"/>
      <c r="IO29" s="220"/>
      <c r="IP29" s="220"/>
      <c r="IQ29" s="220"/>
      <c r="IR29" s="220"/>
      <c r="IS29" s="220"/>
      <c r="IT29" s="220"/>
      <c r="IU29" s="220"/>
      <c r="IV29" s="220"/>
    </row>
    <row r="30" spans="1:256" ht="12.75">
      <c r="A30" s="216"/>
      <c r="B30" s="214"/>
      <c r="C30" s="214"/>
      <c r="D30" s="214"/>
      <c r="E30" s="214"/>
      <c r="F30" s="214"/>
      <c r="G30" s="214"/>
      <c r="H30" s="217"/>
      <c r="I30" s="218"/>
      <c r="J30" s="219"/>
      <c r="K30" s="217"/>
      <c r="L30" s="218"/>
      <c r="M30" s="219"/>
      <c r="N30" s="217"/>
      <c r="O30" s="218"/>
      <c r="P30" s="219"/>
      <c r="Q30" s="217"/>
      <c r="R30" s="218"/>
      <c r="S30" s="219"/>
      <c r="T30" s="217"/>
      <c r="U30" s="218"/>
      <c r="V30" s="219"/>
      <c r="W30" s="217"/>
      <c r="X30" s="218"/>
      <c r="Y30" s="219"/>
      <c r="Z30" s="219"/>
      <c r="AA30" s="218"/>
      <c r="AB30" s="218"/>
      <c r="AC30" s="218"/>
      <c r="AD30" s="218"/>
      <c r="AE30" s="218"/>
      <c r="AF30" s="218"/>
      <c r="AG30" s="218"/>
      <c r="AH30" s="218"/>
      <c r="AI30" s="218"/>
      <c r="AJ30" s="218"/>
      <c r="AK30" s="218"/>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215"/>
      <c r="BT30" s="215"/>
      <c r="BU30" s="215"/>
      <c r="BV30" s="215"/>
      <c r="BW30" s="215"/>
      <c r="BX30" s="215"/>
      <c r="BY30" s="215"/>
      <c r="BZ30" s="215"/>
      <c r="CA30" s="215"/>
      <c r="CB30" s="215"/>
      <c r="CC30" s="215"/>
      <c r="CD30" s="215"/>
      <c r="CE30" s="215"/>
      <c r="CF30" s="215"/>
      <c r="CG30" s="215"/>
      <c r="CH30" s="215"/>
      <c r="CI30" s="215"/>
      <c r="CJ30" s="215"/>
      <c r="CK30" s="215"/>
      <c r="CL30" s="215"/>
      <c r="CM30" s="215"/>
      <c r="CN30" s="215"/>
      <c r="CO30" s="215"/>
      <c r="CP30" s="215"/>
      <c r="CQ30" s="215"/>
      <c r="CR30" s="215"/>
      <c r="CS30" s="215"/>
      <c r="CT30" s="215"/>
      <c r="CU30" s="215"/>
      <c r="CV30" s="215"/>
      <c r="CW30" s="215"/>
      <c r="CX30" s="215"/>
      <c r="CY30" s="215"/>
      <c r="CZ30" s="215"/>
      <c r="DA30" s="215"/>
      <c r="DB30" s="215"/>
      <c r="DC30" s="215"/>
      <c r="DD30" s="215"/>
      <c r="DE30" s="215"/>
      <c r="DF30" s="215"/>
      <c r="DG30" s="215"/>
      <c r="DH30" s="215"/>
      <c r="DI30" s="215"/>
      <c r="DJ30" s="215"/>
      <c r="DK30" s="215"/>
      <c r="DL30" s="215"/>
      <c r="DM30" s="215"/>
      <c r="DN30" s="215"/>
      <c r="DO30" s="215"/>
      <c r="DP30" s="215"/>
      <c r="DQ30" s="215"/>
      <c r="DR30" s="215"/>
      <c r="DS30" s="215"/>
      <c r="DT30" s="215"/>
      <c r="DU30" s="215"/>
      <c r="DV30" s="215"/>
      <c r="DW30" s="215"/>
      <c r="DX30" s="215"/>
      <c r="DY30" s="215"/>
      <c r="DZ30" s="215"/>
      <c r="EA30" s="215"/>
      <c r="EB30" s="215"/>
      <c r="EC30" s="215"/>
      <c r="ED30" s="215"/>
      <c r="EE30" s="215"/>
      <c r="EF30" s="215"/>
      <c r="EG30" s="215"/>
      <c r="EH30" s="215"/>
      <c r="EI30" s="215"/>
      <c r="EJ30" s="215"/>
      <c r="EK30" s="215"/>
      <c r="EL30" s="215"/>
      <c r="EM30" s="215"/>
      <c r="EN30" s="215"/>
      <c r="EO30" s="215"/>
      <c r="EP30" s="215"/>
      <c r="EQ30" s="215"/>
      <c r="ER30" s="215"/>
      <c r="ES30" s="215"/>
      <c r="ET30" s="215"/>
      <c r="EU30" s="215"/>
      <c r="EV30" s="215"/>
      <c r="EW30" s="215"/>
      <c r="EX30" s="215"/>
      <c r="EY30" s="215"/>
      <c r="EZ30" s="215"/>
      <c r="FA30" s="215"/>
      <c r="FB30" s="215"/>
      <c r="FC30" s="215"/>
      <c r="FD30" s="215"/>
      <c r="FE30" s="215"/>
      <c r="FF30" s="215"/>
      <c r="FG30" s="215"/>
      <c r="FH30" s="215"/>
      <c r="FI30" s="215"/>
      <c r="FJ30" s="215"/>
      <c r="FK30" s="215"/>
      <c r="FL30" s="215"/>
      <c r="FM30" s="215"/>
      <c r="FN30" s="215"/>
      <c r="FO30" s="215"/>
      <c r="FP30" s="215"/>
      <c r="FQ30" s="215"/>
      <c r="FR30" s="215"/>
      <c r="FS30" s="215"/>
      <c r="FT30" s="215"/>
      <c r="FU30" s="215"/>
      <c r="FV30" s="215"/>
      <c r="FW30" s="215"/>
      <c r="FX30" s="215"/>
      <c r="FY30" s="215"/>
      <c r="FZ30" s="215"/>
      <c r="GA30" s="215"/>
      <c r="GB30" s="215"/>
      <c r="GC30" s="215"/>
      <c r="GD30" s="215"/>
      <c r="GE30" s="215"/>
      <c r="GF30" s="215"/>
      <c r="GG30" s="215"/>
      <c r="GH30" s="220"/>
      <c r="GI30" s="220"/>
      <c r="GJ30" s="220"/>
      <c r="GK30" s="220"/>
      <c r="GL30" s="220"/>
      <c r="GM30" s="220"/>
      <c r="GN30" s="220"/>
      <c r="GO30" s="220"/>
      <c r="GP30" s="220"/>
      <c r="GQ30" s="220"/>
      <c r="GR30" s="220"/>
      <c r="GS30" s="220"/>
      <c r="GT30" s="220"/>
      <c r="GU30" s="220"/>
      <c r="GV30" s="220"/>
      <c r="GW30" s="220"/>
      <c r="GX30" s="220"/>
      <c r="GY30" s="220"/>
      <c r="GZ30" s="220"/>
      <c r="HA30" s="220"/>
      <c r="HB30" s="220"/>
      <c r="HC30" s="220"/>
      <c r="HD30" s="220"/>
      <c r="HE30" s="220"/>
      <c r="HF30" s="220"/>
      <c r="HG30" s="220"/>
      <c r="HH30" s="220"/>
      <c r="HI30" s="220"/>
      <c r="HJ30" s="220"/>
      <c r="HK30" s="220"/>
      <c r="HL30" s="220"/>
      <c r="HM30" s="220"/>
      <c r="HN30" s="220"/>
      <c r="HO30" s="220"/>
      <c r="HP30" s="220"/>
      <c r="HQ30" s="220"/>
      <c r="HR30" s="220"/>
      <c r="HS30" s="220"/>
      <c r="HT30" s="220"/>
      <c r="HU30" s="220"/>
      <c r="HV30" s="220"/>
      <c r="HW30" s="220"/>
      <c r="HX30" s="220"/>
      <c r="HY30" s="220"/>
      <c r="HZ30" s="220"/>
      <c r="IA30" s="220"/>
      <c r="IB30" s="220"/>
      <c r="IC30" s="220"/>
      <c r="ID30" s="220"/>
      <c r="IE30" s="220"/>
      <c r="IF30" s="220"/>
      <c r="IG30" s="220"/>
      <c r="IH30" s="220"/>
      <c r="II30" s="220"/>
      <c r="IJ30" s="220"/>
      <c r="IK30" s="220"/>
      <c r="IL30" s="220"/>
      <c r="IM30" s="220"/>
      <c r="IN30" s="220"/>
      <c r="IO30" s="220"/>
      <c r="IP30" s="220"/>
      <c r="IQ30" s="220"/>
      <c r="IR30" s="220"/>
      <c r="IS30" s="220"/>
      <c r="IT30" s="220"/>
      <c r="IU30" s="220"/>
      <c r="IV30" s="220"/>
    </row>
    <row r="31" spans="1:256" ht="12.75">
      <c r="A31" s="221" t="s">
        <v>203</v>
      </c>
      <c r="B31" s="221"/>
      <c r="C31" s="222"/>
      <c r="D31" s="222"/>
      <c r="E31" s="222"/>
      <c r="F31" s="222"/>
      <c r="G31" s="222"/>
      <c r="H31" s="222"/>
      <c r="I31" s="222"/>
      <c r="J31" s="222"/>
      <c r="K31" s="222"/>
      <c r="L31" s="222"/>
      <c r="M31" s="219"/>
      <c r="N31" s="217"/>
      <c r="O31" s="218"/>
      <c r="P31" s="219"/>
      <c r="Q31" s="217"/>
      <c r="R31" s="218"/>
      <c r="S31" s="219"/>
      <c r="T31" s="217"/>
      <c r="U31" s="218"/>
      <c r="V31" s="219"/>
      <c r="W31" s="217"/>
      <c r="X31" s="218"/>
      <c r="Y31" s="219"/>
      <c r="Z31" s="217"/>
      <c r="AA31" s="218"/>
      <c r="AB31" s="218"/>
      <c r="AC31" s="218"/>
      <c r="AD31" s="218"/>
      <c r="AE31" s="218"/>
      <c r="AF31" s="218"/>
      <c r="AG31" s="218"/>
      <c r="AH31" s="218"/>
      <c r="AI31" s="218"/>
      <c r="AJ31" s="218"/>
      <c r="AK31" s="218"/>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s="215"/>
      <c r="BT31" s="215"/>
      <c r="BU31" s="215"/>
      <c r="BV31" s="215"/>
      <c r="BW31" s="215"/>
      <c r="BX31" s="215"/>
      <c r="BY31" s="215"/>
      <c r="BZ31" s="215"/>
      <c r="CA31" s="215"/>
      <c r="CB31" s="215"/>
      <c r="CC31" s="215"/>
      <c r="CD31" s="215"/>
      <c r="CE31" s="215"/>
      <c r="CF31" s="215"/>
      <c r="CG31" s="215"/>
      <c r="CH31" s="215"/>
      <c r="CI31" s="215"/>
      <c r="CJ31" s="215"/>
      <c r="CK31" s="215"/>
      <c r="CL31" s="215"/>
      <c r="CM31" s="215"/>
      <c r="CN31" s="215"/>
      <c r="CO31" s="215"/>
      <c r="CP31" s="215"/>
      <c r="CQ31" s="215"/>
      <c r="CR31" s="215"/>
      <c r="CS31" s="215"/>
      <c r="CT31" s="215"/>
      <c r="CU31" s="215"/>
      <c r="CV31" s="215"/>
      <c r="CW31" s="215"/>
      <c r="CX31" s="215"/>
      <c r="CY31" s="215"/>
      <c r="CZ31" s="215"/>
      <c r="DA31" s="215"/>
      <c r="DB31" s="215"/>
      <c r="DC31" s="215"/>
      <c r="DD31" s="215"/>
      <c r="DE31" s="215"/>
      <c r="DF31" s="215"/>
      <c r="DG31" s="215"/>
      <c r="DH31" s="215"/>
      <c r="DI31" s="215"/>
      <c r="DJ31" s="215"/>
      <c r="DK31" s="215"/>
      <c r="DL31" s="215"/>
      <c r="DM31" s="215"/>
      <c r="DN31" s="215"/>
      <c r="DO31" s="215"/>
      <c r="DP31" s="215"/>
      <c r="DQ31" s="215"/>
      <c r="DR31" s="215"/>
      <c r="DS31" s="215"/>
      <c r="DT31" s="215"/>
      <c r="DU31" s="215"/>
      <c r="DV31" s="215"/>
      <c r="DW31" s="215"/>
      <c r="DX31" s="215"/>
      <c r="DY31" s="215"/>
      <c r="DZ31" s="215"/>
      <c r="EA31" s="215"/>
      <c r="EB31" s="215"/>
      <c r="EC31" s="215"/>
      <c r="ED31" s="215"/>
      <c r="EE31" s="215"/>
      <c r="EF31" s="215"/>
      <c r="EG31" s="215"/>
      <c r="EH31" s="215"/>
      <c r="EI31" s="215"/>
      <c r="EJ31" s="215"/>
      <c r="EK31" s="215"/>
      <c r="EL31" s="215"/>
      <c r="EM31" s="215"/>
      <c r="EN31" s="215"/>
      <c r="EO31" s="215"/>
      <c r="EP31" s="215"/>
      <c r="EQ31" s="215"/>
      <c r="ER31" s="215"/>
      <c r="ES31" s="215"/>
      <c r="ET31" s="215"/>
      <c r="EU31" s="215"/>
      <c r="EV31" s="215"/>
      <c r="EW31" s="215"/>
      <c r="EX31" s="215"/>
      <c r="EY31" s="215"/>
      <c r="EZ31" s="215"/>
      <c r="FA31" s="215"/>
      <c r="FB31" s="215"/>
      <c r="FC31" s="215"/>
      <c r="FD31" s="215"/>
      <c r="FE31" s="215"/>
      <c r="FF31" s="215"/>
      <c r="FG31" s="215"/>
      <c r="FH31" s="215"/>
      <c r="FI31" s="215"/>
      <c r="FJ31" s="215"/>
      <c r="FK31" s="215"/>
      <c r="FL31" s="215"/>
      <c r="FM31" s="215"/>
      <c r="FN31" s="215"/>
      <c r="FO31" s="215"/>
      <c r="FP31" s="215"/>
      <c r="FQ31" s="215"/>
      <c r="FR31" s="215"/>
      <c r="FS31" s="215"/>
      <c r="FT31" s="215"/>
      <c r="FU31" s="215"/>
      <c r="FV31" s="215"/>
      <c r="FW31" s="215"/>
      <c r="FX31" s="215"/>
      <c r="FY31" s="215"/>
      <c r="FZ31" s="215"/>
      <c r="GA31" s="215"/>
      <c r="GB31" s="215"/>
      <c r="GC31" s="215"/>
      <c r="GD31" s="215"/>
      <c r="GE31" s="215"/>
      <c r="GF31" s="215"/>
      <c r="GG31" s="215"/>
      <c r="GH31" s="220"/>
      <c r="GI31" s="220"/>
      <c r="GJ31" s="220"/>
      <c r="GK31" s="220"/>
      <c r="GL31" s="220"/>
      <c r="GM31" s="220"/>
      <c r="GN31" s="220"/>
      <c r="GO31" s="220"/>
      <c r="GP31" s="220"/>
      <c r="GQ31" s="220"/>
      <c r="GR31" s="220"/>
      <c r="GS31" s="220"/>
      <c r="GT31" s="220"/>
      <c r="GU31" s="220"/>
      <c r="GV31" s="220"/>
      <c r="GW31" s="220"/>
      <c r="GX31" s="220"/>
      <c r="GY31" s="220"/>
      <c r="GZ31" s="220"/>
      <c r="HA31" s="220"/>
      <c r="HB31" s="220"/>
      <c r="HC31" s="220"/>
      <c r="HD31" s="220"/>
      <c r="HE31" s="220"/>
      <c r="HF31" s="220"/>
      <c r="HG31" s="220"/>
      <c r="HH31" s="220"/>
      <c r="HI31" s="220"/>
      <c r="HJ31" s="220"/>
      <c r="HK31" s="220"/>
      <c r="HL31" s="220"/>
      <c r="HM31" s="220"/>
      <c r="HN31" s="220"/>
      <c r="HO31" s="220"/>
      <c r="HP31" s="220"/>
      <c r="HQ31" s="220"/>
      <c r="HR31" s="220"/>
      <c r="HS31" s="220"/>
      <c r="HT31" s="220"/>
      <c r="HU31" s="220"/>
      <c r="HV31" s="220"/>
      <c r="HW31" s="220"/>
      <c r="HX31" s="220"/>
      <c r="HY31" s="220"/>
      <c r="HZ31" s="220"/>
      <c r="IA31" s="220"/>
      <c r="IB31" s="220"/>
      <c r="IC31" s="220"/>
      <c r="ID31" s="220"/>
      <c r="IE31" s="220"/>
      <c r="IF31" s="220"/>
      <c r="IG31" s="220"/>
      <c r="IH31" s="220"/>
      <c r="II31" s="220"/>
      <c r="IJ31" s="220"/>
      <c r="IK31" s="220"/>
      <c r="IL31" s="220"/>
      <c r="IM31" s="220"/>
      <c r="IN31" s="220"/>
      <c r="IO31" s="220"/>
      <c r="IP31" s="220"/>
      <c r="IQ31" s="220"/>
      <c r="IR31" s="220"/>
      <c r="IS31" s="220"/>
      <c r="IT31" s="220"/>
      <c r="IU31" s="220"/>
      <c r="IV31" s="220"/>
    </row>
    <row r="32" spans="1:40"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9"/>
      <c r="AM32" s="9"/>
      <c r="AN32" s="9"/>
    </row>
    <row r="33" spans="1:40"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9"/>
      <c r="AM33" s="9"/>
      <c r="AN33" s="9"/>
    </row>
    <row r="34" spans="1:40"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9"/>
      <c r="AM34" s="9"/>
      <c r="AN34" s="9"/>
    </row>
    <row r="35" spans="1:40" ht="12.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9"/>
      <c r="AM35" s="9"/>
      <c r="AN35" s="9"/>
    </row>
    <row r="36" spans="1:40" ht="12.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9"/>
      <c r="AM36" s="9"/>
      <c r="AN36" s="9"/>
    </row>
    <row r="37" spans="1:40"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9"/>
      <c r="AM37" s="9"/>
      <c r="AN37" s="9"/>
    </row>
    <row r="38" spans="1:40"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9"/>
      <c r="AM38" s="9"/>
      <c r="AN38" s="9"/>
    </row>
    <row r="39" spans="1:40"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9"/>
      <c r="AM39" s="9"/>
      <c r="AN39" s="9"/>
    </row>
    <row r="40" spans="1:40"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9"/>
      <c r="AM40" s="9"/>
      <c r="AN40" s="9"/>
    </row>
    <row r="41" spans="1:40"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9"/>
      <c r="AM41" s="9"/>
      <c r="AN41" s="9"/>
    </row>
    <row r="42" spans="1:40"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9"/>
      <c r="AM42" s="9"/>
      <c r="AN42" s="9"/>
    </row>
  </sheetData>
  <sheetProtection/>
  <protectedRanges>
    <protectedRange sqref="L5:L24" name="Diapazons4"/>
    <protectedRange sqref="P5:AK23" name="Diapazons2"/>
    <protectedRange sqref="A3 B23:D23 A25 K23:K25 L23:L24 A5:D5 A22:D22 A6:B21 D6:D21 K5:L22 G5:G23" name="Diapazons1"/>
    <protectedRange sqref="Q3 J5:J24" name="Diapazons3"/>
    <protectedRange sqref="C6" name="Diapazons1_4_1_1"/>
    <protectedRange sqref="C9:C10" name="Diapazons1_4_1_1_2"/>
    <protectedRange sqref="C12" name="Diapazons1_4_1_1_4"/>
    <protectedRange sqref="C7" name="Diapazons1_1"/>
    <protectedRange sqref="C11" name="Diapazons1_2"/>
    <protectedRange sqref="C13" name="Diapazons1_4"/>
    <protectedRange sqref="C14 C16" name="Diapazons1_5"/>
    <protectedRange sqref="C8" name="Diapazons1_9_2_1_1"/>
    <protectedRange sqref="C19" name="Diapazons1_9_2_1_1_2"/>
    <protectedRange sqref="C21" name="Diapazons1_9_2_1_1_3"/>
    <protectedRange sqref="C15" name="Diapazons1_4_1_1_5"/>
    <protectedRange sqref="C17:C18" name="Diapazons1_4_1_1_6"/>
    <protectedRange sqref="C20" name="Diapazons1_4_1_1_7"/>
    <protectedRange sqref="A1" name="Diapazons1_6"/>
    <protectedRange sqref="N27:N31" name="Diapazons4_1_1"/>
    <protectedRange sqref="R27:Z31" name="Diapazons2_1_1"/>
    <protectedRange sqref="I27:I31 M27:N31 A27:F31" name="Diapazons1_9_2_1_1_1_1"/>
    <protectedRange sqref="L27:L31" name="Diapazons3_1_1"/>
  </protectedRanges>
  <mergeCells count="21">
    <mergeCell ref="A3:B3"/>
    <mergeCell ref="AJ4:AK4"/>
    <mergeCell ref="AO1:AP1"/>
    <mergeCell ref="R4:S4"/>
    <mergeCell ref="AF4:AG4"/>
    <mergeCell ref="AD4:AE4"/>
    <mergeCell ref="D3:G3"/>
    <mergeCell ref="AB4:AC4"/>
    <mergeCell ref="Q3:AK3"/>
    <mergeCell ref="AR1:AT1"/>
    <mergeCell ref="AV1:AW1"/>
    <mergeCell ref="Z4:AA4"/>
    <mergeCell ref="X4:Y4"/>
    <mergeCell ref="A1:AG2"/>
    <mergeCell ref="P4:Q4"/>
    <mergeCell ref="BA3:BO3"/>
    <mergeCell ref="AO3:AY3"/>
    <mergeCell ref="T4:U4"/>
    <mergeCell ref="V4:W4"/>
    <mergeCell ref="M3:P3"/>
    <mergeCell ref="AH4:AI4"/>
  </mergeCells>
  <conditionalFormatting sqref="E5:E22">
    <cfRule type="expression" priority="84" dxfId="0" stopIfTrue="1">
      <formula>A5=0</formula>
    </cfRule>
  </conditionalFormatting>
  <conditionalFormatting sqref="F5:F24">
    <cfRule type="expression" priority="88" dxfId="0" stopIfTrue="1">
      <formula>A5=0</formula>
    </cfRule>
  </conditionalFormatting>
  <conditionalFormatting sqref="H5:H22">
    <cfRule type="expression" priority="89" dxfId="0" stopIfTrue="1">
      <formula>A5=0</formula>
    </cfRule>
  </conditionalFormatting>
  <conditionalFormatting sqref="P5:P22">
    <cfRule type="expression" priority="90" dxfId="0" stopIfTrue="1">
      <formula>A5=0</formula>
    </cfRule>
    <cfRule type="expression" priority="91" dxfId="29" stopIfTrue="1">
      <formula>P5=99</formula>
    </cfRule>
  </conditionalFormatting>
  <conditionalFormatting sqref="M5:M22">
    <cfRule type="expression" priority="92" dxfId="0" stopIfTrue="1">
      <formula>A5=0</formula>
    </cfRule>
  </conditionalFormatting>
  <conditionalFormatting sqref="N5:N22">
    <cfRule type="expression" priority="93" dxfId="0" stopIfTrue="1">
      <formula>A5=0</formula>
    </cfRule>
  </conditionalFormatting>
  <conditionalFormatting sqref="O5:O22">
    <cfRule type="expression" priority="94" dxfId="0" stopIfTrue="1">
      <formula>A5=0</formula>
    </cfRule>
  </conditionalFormatting>
  <conditionalFormatting sqref="Q5:Q22">
    <cfRule type="expression" priority="95" dxfId="0" stopIfTrue="1">
      <formula>A5=0</formula>
    </cfRule>
  </conditionalFormatting>
  <conditionalFormatting sqref="S5:S22">
    <cfRule type="expression" priority="96" dxfId="0" stopIfTrue="1">
      <formula>A5=0</formula>
    </cfRule>
  </conditionalFormatting>
  <conditionalFormatting sqref="U5:U22">
    <cfRule type="expression" priority="97" dxfId="0" stopIfTrue="1">
      <formula>A5=0</formula>
    </cfRule>
  </conditionalFormatting>
  <conditionalFormatting sqref="W5:W22">
    <cfRule type="expression" priority="98" dxfId="0" stopIfTrue="1">
      <formula>A5=0</formula>
    </cfRule>
  </conditionalFormatting>
  <conditionalFormatting sqref="Y5:Y22">
    <cfRule type="expression" priority="99" dxfId="0" stopIfTrue="1">
      <formula>A5=0</formula>
    </cfRule>
  </conditionalFormatting>
  <conditionalFormatting sqref="AA5:AA22">
    <cfRule type="expression" priority="100" dxfId="0" stopIfTrue="1">
      <formula>A5=0</formula>
    </cfRule>
  </conditionalFormatting>
  <conditionalFormatting sqref="B5:B22">
    <cfRule type="expression" priority="101" dxfId="21" stopIfTrue="1">
      <formula>J5=1</formula>
    </cfRule>
    <cfRule type="expression" priority="102" dxfId="20" stopIfTrue="1">
      <formula>J5=2</formula>
    </cfRule>
    <cfRule type="expression" priority="103" dxfId="19" stopIfTrue="1">
      <formula>J5=3</formula>
    </cfRule>
  </conditionalFormatting>
  <conditionalFormatting sqref="AC5:AC22">
    <cfRule type="expression" priority="108" dxfId="0" stopIfTrue="1">
      <formula>A5=0</formula>
    </cfRule>
  </conditionalFormatting>
  <conditionalFormatting sqref="AE5:AE22">
    <cfRule type="expression" priority="109" dxfId="0" stopIfTrue="1">
      <formula>A5=0</formula>
    </cfRule>
  </conditionalFormatting>
  <conditionalFormatting sqref="AG5:AG22">
    <cfRule type="expression" priority="110" dxfId="0" stopIfTrue="1">
      <formula>A5=0</formula>
    </cfRule>
  </conditionalFormatting>
  <conditionalFormatting sqref="AI5:AI22">
    <cfRule type="expression" priority="111" dxfId="0" stopIfTrue="1">
      <formula>A5=0</formula>
    </cfRule>
  </conditionalFormatting>
  <conditionalFormatting sqref="AK5:AK22">
    <cfRule type="expression" priority="112" dxfId="0" stopIfTrue="1">
      <formula>A5=0</formula>
    </cfRule>
  </conditionalFormatting>
  <conditionalFormatting sqref="I5:I22">
    <cfRule type="expression" priority="113" dxfId="0" stopIfTrue="1">
      <formula>A5=0</formula>
    </cfRule>
    <cfRule type="expression" priority="114" dxfId="13" stopIfTrue="1">
      <formula>I5&gt;150</formula>
    </cfRule>
    <cfRule type="expression" priority="115" dxfId="291" stopIfTrue="1">
      <formula>I5&lt;-150</formula>
    </cfRule>
  </conditionalFormatting>
  <conditionalFormatting sqref="R5:R22">
    <cfRule type="expression" priority="116" dxfId="0" stopIfTrue="1">
      <formula>A5=0</formula>
    </cfRule>
    <cfRule type="expression" priority="117" dxfId="13" stopIfTrue="1">
      <formula>R5=99</formula>
    </cfRule>
  </conditionalFormatting>
  <conditionalFormatting sqref="T5:T22">
    <cfRule type="expression" priority="118" dxfId="16" stopIfTrue="1">
      <formula>A5=0</formula>
    </cfRule>
    <cfRule type="expression" priority="119" dxfId="13" stopIfTrue="1">
      <formula>T5=99</formula>
    </cfRule>
  </conditionalFormatting>
  <conditionalFormatting sqref="V5:V22">
    <cfRule type="expression" priority="120" dxfId="0" stopIfTrue="1">
      <formula>A5=0</formula>
    </cfRule>
    <cfRule type="expression" priority="121" dxfId="13" stopIfTrue="1">
      <formula>V5=99</formula>
    </cfRule>
  </conditionalFormatting>
  <conditionalFormatting sqref="X5:X22">
    <cfRule type="expression" priority="122" dxfId="12" stopIfTrue="1">
      <formula>A5=0</formula>
    </cfRule>
    <cfRule type="expression" priority="123" dxfId="11" stopIfTrue="1">
      <formula>X5=99</formula>
    </cfRule>
  </conditionalFormatting>
  <conditionalFormatting sqref="Z5:Z22">
    <cfRule type="expression" priority="124" dxfId="0" stopIfTrue="1">
      <formula>A5=0</formula>
    </cfRule>
    <cfRule type="expression" priority="125" dxfId="11" stopIfTrue="1">
      <formula>Z5=99</formula>
    </cfRule>
  </conditionalFormatting>
  <conditionalFormatting sqref="AB5:AB22">
    <cfRule type="expression" priority="126" dxfId="0" stopIfTrue="1">
      <formula>A5=0</formula>
    </cfRule>
    <cfRule type="expression" priority="127" dxfId="11" stopIfTrue="1">
      <formula>AB5=99</formula>
    </cfRule>
  </conditionalFormatting>
  <conditionalFormatting sqref="AD5:AD22">
    <cfRule type="expression" priority="128" dxfId="0" stopIfTrue="1">
      <formula>A5=0</formula>
    </cfRule>
    <cfRule type="expression" priority="129" dxfId="11" stopIfTrue="1">
      <formula>AD5=99</formula>
    </cfRule>
  </conditionalFormatting>
  <conditionalFormatting sqref="AF5:AF22">
    <cfRule type="expression" priority="130" dxfId="0" stopIfTrue="1">
      <formula>A5=0</formula>
    </cfRule>
    <cfRule type="expression" priority="131" dxfId="11" stopIfTrue="1">
      <formula>AF5=99</formula>
    </cfRule>
  </conditionalFormatting>
  <conditionalFormatting sqref="AH5:AH22">
    <cfRule type="expression" priority="132" dxfId="0" stopIfTrue="1">
      <formula>A5=0</formula>
    </cfRule>
    <cfRule type="expression" priority="133" dxfId="11" stopIfTrue="1">
      <formula>AH5=99</formula>
    </cfRule>
  </conditionalFormatting>
  <conditionalFormatting sqref="AJ5:AJ22">
    <cfRule type="expression" priority="134" dxfId="0" stopIfTrue="1">
      <formula>A5=0</formula>
    </cfRule>
    <cfRule type="expression" priority="135" dxfId="11" stopIfTrue="1">
      <formula>AJ5=99</formula>
    </cfRule>
  </conditionalFormatting>
  <conditionalFormatting sqref="AO5:AO22">
    <cfRule type="expression" priority="136" dxfId="12" stopIfTrue="1">
      <formula>A5=0</formula>
    </cfRule>
  </conditionalFormatting>
  <conditionalFormatting sqref="AP5:AP22">
    <cfRule type="expression" priority="137" dxfId="0" stopIfTrue="1">
      <formula>A5=0</formula>
    </cfRule>
  </conditionalFormatting>
  <conditionalFormatting sqref="AQ5:AQ22">
    <cfRule type="expression" priority="138" dxfId="0" stopIfTrue="1">
      <formula>A5=0</formula>
    </cfRule>
  </conditionalFormatting>
  <conditionalFormatting sqref="AR5:AR22">
    <cfRule type="expression" priority="139" dxfId="0" stopIfTrue="1">
      <formula>A5=0</formula>
    </cfRule>
  </conditionalFormatting>
  <conditionalFormatting sqref="AS5:AS22">
    <cfRule type="expression" priority="140" dxfId="0" stopIfTrue="1">
      <formula>A5=0</formula>
    </cfRule>
  </conditionalFormatting>
  <conditionalFormatting sqref="AT5:AT22">
    <cfRule type="expression" priority="141" dxfId="0" stopIfTrue="1">
      <formula>A5=0</formula>
    </cfRule>
  </conditionalFormatting>
  <conditionalFormatting sqref="AU5:AU22">
    <cfRule type="expression" priority="142" dxfId="0" stopIfTrue="1">
      <formula>A5=0</formula>
    </cfRule>
  </conditionalFormatting>
  <conditionalFormatting sqref="AV5:AV22">
    <cfRule type="expression" priority="143" dxfId="0" stopIfTrue="1">
      <formula>A5=0</formula>
    </cfRule>
  </conditionalFormatting>
  <conditionalFormatting sqref="AW5:AW22">
    <cfRule type="expression" priority="144" dxfId="0" stopIfTrue="1">
      <formula>A5=0</formula>
    </cfRule>
  </conditionalFormatting>
  <conditionalFormatting sqref="AX5:AX22">
    <cfRule type="expression" priority="145" dxfId="0" stopIfTrue="1">
      <formula>A5=0</formula>
    </cfRule>
  </conditionalFormatting>
  <conditionalFormatting sqref="AY5:AY22">
    <cfRule type="expression" priority="146" dxfId="0" stopIfTrue="1">
      <formula>A5=0</formula>
    </cfRule>
  </conditionalFormatting>
  <conditionalFormatting sqref="BA5:BA22">
    <cfRule type="expression" priority="147" dxfId="0" stopIfTrue="1">
      <formula>A5=0</formula>
    </cfRule>
  </conditionalFormatting>
  <conditionalFormatting sqref="BB5:BB22">
    <cfRule type="expression" priority="148" dxfId="0" stopIfTrue="1">
      <formula>A5=0</formula>
    </cfRule>
  </conditionalFormatting>
  <conditionalFormatting sqref="BC5:BC22">
    <cfRule type="expression" priority="149" dxfId="0" stopIfTrue="1">
      <formula>A5=0</formula>
    </cfRule>
  </conditionalFormatting>
  <conditionalFormatting sqref="BD5:BD22">
    <cfRule type="expression" priority="150" dxfId="0" stopIfTrue="1">
      <formula>A5=0</formula>
    </cfRule>
  </conditionalFormatting>
  <conditionalFormatting sqref="BE5:BE22">
    <cfRule type="expression" priority="151" dxfId="0" stopIfTrue="1">
      <formula>A5=0</formula>
    </cfRule>
  </conditionalFormatting>
  <conditionalFormatting sqref="BF5:BF22">
    <cfRule type="expression" priority="152" dxfId="0" stopIfTrue="1">
      <formula>A5=0</formula>
    </cfRule>
  </conditionalFormatting>
  <conditionalFormatting sqref="BG5:BG22">
    <cfRule type="expression" priority="153" dxfId="0" stopIfTrue="1">
      <formula>A5=0</formula>
    </cfRule>
  </conditionalFormatting>
  <conditionalFormatting sqref="BH5:BH22">
    <cfRule type="expression" priority="154" dxfId="0" stopIfTrue="1">
      <formula>A5=0</formula>
    </cfRule>
  </conditionalFormatting>
  <conditionalFormatting sqref="BI5:BI22">
    <cfRule type="expression" priority="155" dxfId="0" stopIfTrue="1">
      <formula>A5=0</formula>
    </cfRule>
  </conditionalFormatting>
  <conditionalFormatting sqref="BJ5:BJ22">
    <cfRule type="expression" priority="156" dxfId="0" stopIfTrue="1">
      <formula>A5=0</formula>
    </cfRule>
  </conditionalFormatting>
  <conditionalFormatting sqref="BK5:BK22">
    <cfRule type="expression" priority="157" dxfId="0" stopIfTrue="1">
      <formula>A5=0</formula>
    </cfRule>
  </conditionalFormatting>
  <conditionalFormatting sqref="BL5:BL22">
    <cfRule type="expression" priority="158" dxfId="0" stopIfTrue="1">
      <formula>A5=0</formula>
    </cfRule>
  </conditionalFormatting>
  <conditionalFormatting sqref="BM5:BM22">
    <cfRule type="expression" priority="159" dxfId="0" stopIfTrue="1">
      <formula>A5=0</formula>
    </cfRule>
  </conditionalFormatting>
  <conditionalFormatting sqref="BN5:BN22">
    <cfRule type="expression" priority="160" dxfId="0" stopIfTrue="1">
      <formula>A5=0</formula>
    </cfRule>
  </conditionalFormatting>
  <conditionalFormatting sqref="BO5:BO22">
    <cfRule type="expression" priority="161" dxfId="0" stopIfTrue="1">
      <formula>A5=0</formula>
    </cfRule>
  </conditionalFormatting>
  <conditionalFormatting sqref="K5:K22">
    <cfRule type="expression" priority="162" dxfId="0" stopIfTrue="1">
      <formula>A5=0</formula>
    </cfRule>
  </conditionalFormatting>
  <conditionalFormatting sqref="Q3:AK3">
    <cfRule type="expression" priority="87" dxfId="243" stopIfTrue="1">
      <formula>$Q$3=0</formula>
    </cfRule>
  </conditionalFormatting>
  <conditionalFormatting sqref="J5:J22">
    <cfRule type="cellIs" priority="104" dxfId="21" operator="equal" stopIfTrue="1">
      <formula>1</formula>
    </cfRule>
    <cfRule type="cellIs" priority="105" dxfId="20" operator="equal" stopIfTrue="1">
      <formula>2</formula>
    </cfRule>
    <cfRule type="cellIs" priority="106" dxfId="19" operator="equal" stopIfTrue="1">
      <formula>3</formula>
    </cfRule>
  </conditionalFormatting>
  <conditionalFormatting sqref="H3">
    <cfRule type="cellIs" priority="107" dxfId="0" operator="equal" stopIfTrue="1">
      <formula>0</formula>
    </cfRule>
  </conditionalFormatting>
  <conditionalFormatting sqref="G27:G30">
    <cfRule type="expression" priority="79" dxfId="0" stopIfTrue="1">
      <formula>A27=0</formula>
    </cfRule>
  </conditionalFormatting>
  <conditionalFormatting sqref="H27:H30">
    <cfRule type="expression" priority="78" dxfId="0" stopIfTrue="1">
      <formula>A27=0</formula>
    </cfRule>
  </conditionalFormatting>
  <conditionalFormatting sqref="J27:J30">
    <cfRule type="expression" priority="77" dxfId="0" stopIfTrue="1">
      <formula>A27=0</formula>
    </cfRule>
  </conditionalFormatting>
  <conditionalFormatting sqref="R27:R31">
    <cfRule type="expression" priority="75" dxfId="0" stopIfTrue="1">
      <formula>A27=0</formula>
    </cfRule>
    <cfRule type="expression" priority="76" dxfId="29" stopIfTrue="1">
      <formula>R27=99</formula>
    </cfRule>
  </conditionalFormatting>
  <conditionalFormatting sqref="O27:O31 AA27:AA31">
    <cfRule type="expression" priority="74" dxfId="0" stopIfTrue="1">
      <formula>A27=0</formula>
    </cfRule>
  </conditionalFormatting>
  <conditionalFormatting sqref="P27:P31">
    <cfRule type="expression" priority="73" dxfId="0" stopIfTrue="1">
      <formula>A27=0</formula>
    </cfRule>
  </conditionalFormatting>
  <conditionalFormatting sqref="S27:S31">
    <cfRule type="expression" priority="72" dxfId="0" stopIfTrue="1">
      <formula>A27=0</formula>
    </cfRule>
  </conditionalFormatting>
  <conditionalFormatting sqref="W27:W31">
    <cfRule type="expression" priority="71" dxfId="0" stopIfTrue="1">
      <formula>A27=0</formula>
    </cfRule>
  </conditionalFormatting>
  <conditionalFormatting sqref="Y27:Y31">
    <cfRule type="expression" priority="70" dxfId="0" stopIfTrue="1">
      <formula>A27=0</formula>
    </cfRule>
  </conditionalFormatting>
  <conditionalFormatting sqref="D27:D30">
    <cfRule type="expression" priority="67" dxfId="21" stopIfTrue="1">
      <formula>L27=1</formula>
    </cfRule>
    <cfRule type="expression" priority="68" dxfId="20" stopIfTrue="1">
      <formula>L27=2</formula>
    </cfRule>
    <cfRule type="expression" priority="69" dxfId="19" stopIfTrue="1">
      <formula>L27=3</formula>
    </cfRule>
  </conditionalFormatting>
  <conditionalFormatting sqref="T27:T31">
    <cfRule type="expression" priority="65" dxfId="0" stopIfTrue="1">
      <formula>A27=0</formula>
    </cfRule>
    <cfRule type="expression" priority="66" dxfId="13" stopIfTrue="1">
      <formula>T27=99</formula>
    </cfRule>
  </conditionalFormatting>
  <conditionalFormatting sqref="V27:V31">
    <cfRule type="expression" priority="63" dxfId="16" stopIfTrue="1">
      <formula>A27=0</formula>
    </cfRule>
    <cfRule type="expression" priority="64" dxfId="13" stopIfTrue="1">
      <formula>V27=99</formula>
    </cfRule>
  </conditionalFormatting>
  <conditionalFormatting sqref="X27:X31">
    <cfRule type="expression" priority="61" dxfId="0" stopIfTrue="1">
      <formula>A27=0</formula>
    </cfRule>
    <cfRule type="expression" priority="62" dxfId="13" stopIfTrue="1">
      <formula>X27=99</formula>
    </cfRule>
  </conditionalFormatting>
  <conditionalFormatting sqref="Z27:Z31">
    <cfRule type="expression" priority="59" dxfId="12" stopIfTrue="1">
      <formula>A27=0</formula>
    </cfRule>
    <cfRule type="expression" priority="60" dxfId="11" stopIfTrue="1">
      <formula>Z27=99</formula>
    </cfRule>
  </conditionalFormatting>
  <conditionalFormatting sqref="M27:M31 AL27:AL31">
    <cfRule type="expression" priority="58" dxfId="0" stopIfTrue="1">
      <formula>A27=0</formula>
    </cfRule>
  </conditionalFormatting>
  <conditionalFormatting sqref="L27:L30">
    <cfRule type="cellIs" priority="55" dxfId="21" operator="equal" stopIfTrue="1">
      <formula>1</formula>
    </cfRule>
    <cfRule type="cellIs" priority="56" dxfId="20" operator="equal" stopIfTrue="1">
      <formula>2</formula>
    </cfRule>
    <cfRule type="cellIs" priority="57" dxfId="19" operator="equal" stopIfTrue="1">
      <formula>3</formula>
    </cfRule>
  </conditionalFormatting>
  <conditionalFormatting sqref="G27:G29">
    <cfRule type="expression" priority="54" dxfId="0" stopIfTrue="1">
      <formula>A27=0</formula>
    </cfRule>
  </conditionalFormatting>
  <conditionalFormatting sqref="H27:H30">
    <cfRule type="expression" priority="53" dxfId="0" stopIfTrue="1">
      <formula>A27=0</formula>
    </cfRule>
  </conditionalFormatting>
  <conditionalFormatting sqref="J27:J29">
    <cfRule type="expression" priority="52" dxfId="0" stopIfTrue="1">
      <formula>A27=0</formula>
    </cfRule>
  </conditionalFormatting>
  <conditionalFormatting sqref="R27:R29">
    <cfRule type="expression" priority="50" dxfId="0" stopIfTrue="1">
      <formula>A27=0</formula>
    </cfRule>
    <cfRule type="expression" priority="51" dxfId="29" stopIfTrue="1">
      <formula>R27=99</formula>
    </cfRule>
  </conditionalFormatting>
  <conditionalFormatting sqref="O27:O29">
    <cfRule type="expression" priority="49" dxfId="0" stopIfTrue="1">
      <formula>A27=0</formula>
    </cfRule>
  </conditionalFormatting>
  <conditionalFormatting sqref="P27:P29">
    <cfRule type="expression" priority="48" dxfId="0" stopIfTrue="1">
      <formula>A27=0</formula>
    </cfRule>
  </conditionalFormatting>
  <conditionalFormatting sqref="Q27:Q31">
    <cfRule type="expression" priority="47" dxfId="0" stopIfTrue="1">
      <formula>A27=0</formula>
    </cfRule>
  </conditionalFormatting>
  <conditionalFormatting sqref="S27:S29">
    <cfRule type="expression" priority="46" dxfId="0" stopIfTrue="1">
      <formula>A27=0</formula>
    </cfRule>
  </conditionalFormatting>
  <conditionalFormatting sqref="U27:U31">
    <cfRule type="expression" priority="45" dxfId="0" stopIfTrue="1">
      <formula>A27=0</formula>
    </cfRule>
  </conditionalFormatting>
  <conditionalFormatting sqref="W27:W29">
    <cfRule type="expression" priority="44" dxfId="0" stopIfTrue="1">
      <formula>A27=0</formula>
    </cfRule>
  </conditionalFormatting>
  <conditionalFormatting sqref="Y27:Y29">
    <cfRule type="expression" priority="43" dxfId="0" stopIfTrue="1">
      <formula>A27=0</formula>
    </cfRule>
  </conditionalFormatting>
  <conditionalFormatting sqref="D27:D29">
    <cfRule type="expression" priority="40" dxfId="21" stopIfTrue="1">
      <formula>L27=1</formula>
    </cfRule>
    <cfRule type="expression" priority="41" dxfId="20" stopIfTrue="1">
      <formula>L27=2</formula>
    </cfRule>
    <cfRule type="expression" priority="42" dxfId="19" stopIfTrue="1">
      <formula>L27=3</formula>
    </cfRule>
  </conditionalFormatting>
  <conditionalFormatting sqref="T27:T29">
    <cfRule type="expression" priority="38" dxfId="0" stopIfTrue="1">
      <formula>A27=0</formula>
    </cfRule>
    <cfRule type="expression" priority="39" dxfId="13" stopIfTrue="1">
      <formula>T27=99</formula>
    </cfRule>
  </conditionalFormatting>
  <conditionalFormatting sqref="V27:V29">
    <cfRule type="expression" priority="36" dxfId="16" stopIfTrue="1">
      <formula>A27=0</formula>
    </cfRule>
    <cfRule type="expression" priority="37" dxfId="13" stopIfTrue="1">
      <formula>V27=99</formula>
    </cfRule>
  </conditionalFormatting>
  <conditionalFormatting sqref="X27:X29">
    <cfRule type="expression" priority="34" dxfId="0" stopIfTrue="1">
      <formula>A27=0</formula>
    </cfRule>
    <cfRule type="expression" priority="35" dxfId="13" stopIfTrue="1">
      <formula>X27=99</formula>
    </cfRule>
  </conditionalFormatting>
  <conditionalFormatting sqref="Z27:Z29">
    <cfRule type="expression" priority="32" dxfId="12" stopIfTrue="1">
      <formula>A27=0</formula>
    </cfRule>
    <cfRule type="expression" priority="33" dxfId="11" stopIfTrue="1">
      <formula>Z27=99</formula>
    </cfRule>
  </conditionalFormatting>
  <conditionalFormatting sqref="M27:M29">
    <cfRule type="expression" priority="31" dxfId="0" stopIfTrue="1">
      <formula>A27=0</formula>
    </cfRule>
  </conditionalFormatting>
  <conditionalFormatting sqref="G27:G30">
    <cfRule type="expression" priority="30" dxfId="0" stopIfTrue="1">
      <formula>A27=0</formula>
    </cfRule>
  </conditionalFormatting>
  <conditionalFormatting sqref="H27:H30">
    <cfRule type="expression" priority="29" dxfId="0" stopIfTrue="1">
      <formula>A27=0</formula>
    </cfRule>
  </conditionalFormatting>
  <conditionalFormatting sqref="J27:J30">
    <cfRule type="expression" priority="28" dxfId="0" stopIfTrue="1">
      <formula>A27=0</formula>
    </cfRule>
  </conditionalFormatting>
  <conditionalFormatting sqref="R27:R31">
    <cfRule type="expression" priority="26" dxfId="0" stopIfTrue="1">
      <formula>A27=0</formula>
    </cfRule>
    <cfRule type="expression" priority="27" dxfId="29" stopIfTrue="1">
      <formula>R27=99</formula>
    </cfRule>
  </conditionalFormatting>
  <conditionalFormatting sqref="O27:O31">
    <cfRule type="expression" priority="25" dxfId="0" stopIfTrue="1">
      <formula>A27=0</formula>
    </cfRule>
  </conditionalFormatting>
  <conditionalFormatting sqref="P27:P31">
    <cfRule type="expression" priority="24" dxfId="0" stopIfTrue="1">
      <formula>A27=0</formula>
    </cfRule>
  </conditionalFormatting>
  <conditionalFormatting sqref="Q27:Q31">
    <cfRule type="expression" priority="23" dxfId="0" stopIfTrue="1">
      <formula>A27=0</formula>
    </cfRule>
  </conditionalFormatting>
  <conditionalFormatting sqref="S27:S31">
    <cfRule type="expression" priority="22" dxfId="0" stopIfTrue="1">
      <formula>A27=0</formula>
    </cfRule>
  </conditionalFormatting>
  <conditionalFormatting sqref="U27:U31">
    <cfRule type="expression" priority="21" dxfId="0" stopIfTrue="1">
      <formula>A27=0</formula>
    </cfRule>
  </conditionalFormatting>
  <conditionalFormatting sqref="W27:W31">
    <cfRule type="expression" priority="20" dxfId="0" stopIfTrue="1">
      <formula>A27=0</formula>
    </cfRule>
  </conditionalFormatting>
  <conditionalFormatting sqref="Y27:Y31">
    <cfRule type="expression" priority="19" dxfId="0" stopIfTrue="1">
      <formula>A27=0</formula>
    </cfRule>
  </conditionalFormatting>
  <conditionalFormatting sqref="D27:D30">
    <cfRule type="expression" priority="16" dxfId="21" stopIfTrue="1">
      <formula>L27=1</formula>
    </cfRule>
    <cfRule type="expression" priority="17" dxfId="20" stopIfTrue="1">
      <formula>L27=2</formula>
    </cfRule>
    <cfRule type="expression" priority="18" dxfId="19" stopIfTrue="1">
      <formula>L27=3</formula>
    </cfRule>
  </conditionalFormatting>
  <conditionalFormatting sqref="T27:T31">
    <cfRule type="expression" priority="14" dxfId="0" stopIfTrue="1">
      <formula>A27=0</formula>
    </cfRule>
    <cfRule type="expression" priority="15" dxfId="13" stopIfTrue="1">
      <formula>T27=99</formula>
    </cfRule>
  </conditionalFormatting>
  <conditionalFormatting sqref="V27:V31">
    <cfRule type="expression" priority="12" dxfId="16" stopIfTrue="1">
      <formula>A27=0</formula>
    </cfRule>
    <cfRule type="expression" priority="13" dxfId="13" stopIfTrue="1">
      <formula>V27=99</formula>
    </cfRule>
  </conditionalFormatting>
  <conditionalFormatting sqref="X27:X31">
    <cfRule type="expression" priority="10" dxfId="0" stopIfTrue="1">
      <formula>A27=0</formula>
    </cfRule>
    <cfRule type="expression" priority="11" dxfId="13" stopIfTrue="1">
      <formula>X27=99</formula>
    </cfRule>
  </conditionalFormatting>
  <conditionalFormatting sqref="Z27:Z31">
    <cfRule type="expression" priority="8" dxfId="12" stopIfTrue="1">
      <formula>A27=0</formula>
    </cfRule>
    <cfRule type="expression" priority="9" dxfId="11" stopIfTrue="1">
      <formula>Z27=99</formula>
    </cfRule>
  </conditionalFormatting>
  <conditionalFormatting sqref="M27:M31">
    <cfRule type="expression" priority="7" dxfId="0" stopIfTrue="1">
      <formula>A27=0</formula>
    </cfRule>
  </conditionalFormatting>
  <conditionalFormatting sqref="V27:V30">
    <cfRule type="expression" priority="6" dxfId="0" stopIfTrue="1">
      <formula>FR27=0</formula>
    </cfRule>
  </conditionalFormatting>
  <conditionalFormatting sqref="Z27:Z30">
    <cfRule type="expression" priority="5" dxfId="0" stopIfTrue="1">
      <formula>FV27=0</formula>
    </cfRule>
  </conditionalFormatting>
  <conditionalFormatting sqref="F28">
    <cfRule type="expression" priority="4" dxfId="0" stopIfTrue="1">
      <formula>A28=0</formula>
    </cfRule>
  </conditionalFormatting>
  <conditionalFormatting sqref="I28">
    <cfRule type="expression" priority="3" dxfId="0" stopIfTrue="1">
      <formula>E28=0</formula>
    </cfRule>
  </conditionalFormatting>
  <conditionalFormatting sqref="E28">
    <cfRule type="expression" priority="80" dxfId="0" stopIfTrue="1">
      <formula>FW28=0</formula>
    </cfRule>
  </conditionalFormatting>
  <conditionalFormatting sqref="AB27:AK27 AJ31:AK31 AK28:AK30 AB31:AF31 AB28:AE30">
    <cfRule type="expression" priority="81" dxfId="0" stopIfTrue="1">
      <formula>Q27=0</formula>
    </cfRule>
  </conditionalFormatting>
  <conditionalFormatting sqref="AG31:AI31">
    <cfRule type="expression" priority="2" dxfId="0" stopIfTrue="1">
      <formula>V31=0</formula>
    </cfRule>
  </conditionalFormatting>
  <conditionalFormatting sqref="AN27:AR31">
    <cfRule type="expression" priority="82" dxfId="0" stopIfTrue="1">
      <formula>Z27=0</formula>
    </cfRule>
  </conditionalFormatting>
  <conditionalFormatting sqref="AM27:AM31">
    <cfRule type="expression" priority="83" dxfId="0" stopIfTrue="1">
      <formula>Z27=0</formula>
    </cfRule>
  </conditionalFormatting>
  <conditionalFormatting sqref="AF28:AJ30">
    <cfRule type="expression" priority="1" dxfId="0" stopIfTrue="1">
      <formula>U28=0</formula>
    </cfRule>
  </conditionalFormatting>
  <printOptions/>
  <pageMargins left="0.75" right="0.75" top="1" bottom="1" header="0" footer="0"/>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tabColor indexed="11"/>
  </sheetPr>
  <dimension ref="A1:IV39"/>
  <sheetViews>
    <sheetView zoomScalePageLayoutView="0" workbookViewId="0" topLeftCell="A1">
      <selection activeCell="B6" sqref="B6"/>
    </sheetView>
  </sheetViews>
  <sheetFormatPr defaultColWidth="9.140625" defaultRowHeight="12.75"/>
  <cols>
    <col min="1" max="1" width="3.8515625" style="0" customWidth="1"/>
    <col min="2" max="2" width="19.8515625" style="0" customWidth="1"/>
    <col min="3" max="3" width="12.8515625" style="130" customWidth="1"/>
    <col min="4" max="4" width="5.7109375" style="0" customWidth="1"/>
    <col min="5" max="7" width="5.28125" style="0" customWidth="1"/>
    <col min="8" max="8" width="6.57421875" style="0" customWidth="1"/>
    <col min="9" max="9" width="5.28125" style="0" customWidth="1"/>
    <col min="10" max="12" width="3.7109375" style="0" customWidth="1"/>
    <col min="13" max="15" width="5.7109375" style="0" customWidth="1"/>
    <col min="16" max="37" width="3.7109375" style="0" customWidth="1"/>
    <col min="38" max="38" width="2.7109375" style="114" customWidth="1"/>
    <col min="39" max="39" width="5.8515625" style="114" hidden="1" customWidth="1"/>
    <col min="40" max="40" width="2.7109375" style="114" customWidth="1"/>
    <col min="41" max="51" width="4.7109375" style="0" customWidth="1"/>
    <col min="52" max="52" width="2.7109375" style="0" customWidth="1"/>
    <col min="53" max="63" width="4.7109375" style="0" customWidth="1"/>
    <col min="64" max="64" width="6.7109375" style="0" customWidth="1"/>
    <col min="65" max="67" width="7.7109375" style="0" customWidth="1"/>
  </cols>
  <sheetData>
    <row r="1" spans="1:68" ht="18.75">
      <c r="A1" s="540" t="s">
        <v>43</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I1" s="1"/>
      <c r="AJ1" s="1"/>
      <c r="AK1" s="1"/>
      <c r="AL1" s="2"/>
      <c r="AM1" s="2"/>
      <c r="AN1" s="2"/>
      <c r="AO1" s="561" t="s">
        <v>0</v>
      </c>
      <c r="AP1" s="562"/>
      <c r="AQ1" s="3">
        <f>SUM(MAX(L5:L20)*2)</f>
        <v>18</v>
      </c>
      <c r="AR1" s="561" t="s">
        <v>1</v>
      </c>
      <c r="AS1" s="562"/>
      <c r="AT1" s="562"/>
      <c r="AU1" s="4">
        <f>SUM(AQ1/100*65)</f>
        <v>11.7</v>
      </c>
      <c r="AV1" s="563" t="s">
        <v>2</v>
      </c>
      <c r="AW1" s="564"/>
      <c r="AX1" s="5">
        <f>MAX(L5:L20)</f>
        <v>9</v>
      </c>
      <c r="AY1" s="6"/>
      <c r="AZ1" s="1"/>
      <c r="BA1" s="1"/>
      <c r="BB1" s="1"/>
      <c r="BC1" s="6"/>
      <c r="BD1" s="6"/>
      <c r="BE1" s="6"/>
      <c r="BF1" s="6"/>
      <c r="BG1" s="6"/>
      <c r="BH1" s="6"/>
      <c r="BI1" s="6"/>
      <c r="BJ1" s="6"/>
      <c r="BK1" s="6"/>
      <c r="BL1" s="6"/>
      <c r="BM1" s="6"/>
      <c r="BN1" s="6"/>
      <c r="BO1" s="6"/>
      <c r="BP1" s="7"/>
    </row>
    <row r="2" spans="1:68" ht="41.25" customHeight="1">
      <c r="A2" s="540"/>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8"/>
      <c r="AI2" s="8"/>
      <c r="AJ2" s="8"/>
      <c r="AK2" s="8"/>
      <c r="AL2" s="9"/>
      <c r="AM2" s="9"/>
      <c r="AN2" s="9"/>
      <c r="AO2" s="6"/>
      <c r="AP2" s="6"/>
      <c r="AQ2" s="6"/>
      <c r="AR2" s="6"/>
      <c r="AS2" s="6"/>
      <c r="AT2" s="6"/>
      <c r="AU2" s="6"/>
      <c r="AV2" s="6"/>
      <c r="AW2" s="6"/>
      <c r="AX2" s="6"/>
      <c r="AY2" s="6"/>
      <c r="AZ2" s="1"/>
      <c r="BA2" s="1"/>
      <c r="BB2" s="1"/>
      <c r="BC2" s="6"/>
      <c r="BD2" s="6"/>
      <c r="BE2" s="6"/>
      <c r="BF2" s="6"/>
      <c r="BG2" s="6"/>
      <c r="BH2" s="6"/>
      <c r="BI2" s="6"/>
      <c r="BJ2" s="6"/>
      <c r="BK2" s="6"/>
      <c r="BL2" s="6"/>
      <c r="BM2" s="6"/>
      <c r="BN2" s="6"/>
      <c r="BO2" s="6"/>
      <c r="BP2" s="7"/>
    </row>
    <row r="3" spans="1:68" ht="15.75">
      <c r="A3" s="565" t="s">
        <v>3</v>
      </c>
      <c r="B3" s="565"/>
      <c r="C3" s="125"/>
      <c r="D3" s="566" t="s">
        <v>4</v>
      </c>
      <c r="E3" s="566"/>
      <c r="F3" s="566"/>
      <c r="G3" s="566"/>
      <c r="H3" s="11">
        <f>IF(A23&lt;12,0)+IF(A23=12,0.82)+IF(A23=13,0.83)+IF(A23=14,0.84)+IF(A23=15,0.85)+IF(A23=16,0.86)+IF(A23=17,0.87)+IF(A23=18,0.88)+IF(A23=19,0.89)+IF(A23=20,0.9)+IF(A23=21,0.91)+IF(A23=22,0.92)+IF(A23=23,0.93)+IF(A23=24,0.94)+IF(A23=25,0.95)+IF(A23=26,0.96)+IF(A23=27,0.97)+IF(A23=28,0.98)+IF(A23=29,0.99)+IF(A23=30,1)</f>
        <v>0.86</v>
      </c>
      <c r="I3" s="10"/>
      <c r="J3" s="10"/>
      <c r="K3" s="10"/>
      <c r="L3" s="10"/>
      <c r="M3" s="566" t="s">
        <v>5</v>
      </c>
      <c r="N3" s="566"/>
      <c r="O3" s="566"/>
      <c r="P3" s="566"/>
      <c r="Q3" s="555"/>
      <c r="R3" s="555"/>
      <c r="S3" s="555"/>
      <c r="T3" s="555"/>
      <c r="U3" s="555"/>
      <c r="V3" s="555"/>
      <c r="W3" s="555"/>
      <c r="X3" s="555"/>
      <c r="Y3" s="555"/>
      <c r="Z3" s="555"/>
      <c r="AA3" s="555"/>
      <c r="AB3" s="555"/>
      <c r="AC3" s="555"/>
      <c r="AD3" s="555"/>
      <c r="AE3" s="555"/>
      <c r="AF3" s="555"/>
      <c r="AG3" s="555"/>
      <c r="AH3" s="555"/>
      <c r="AI3" s="555"/>
      <c r="AJ3" s="555"/>
      <c r="AK3" s="555"/>
      <c r="AL3" s="12"/>
      <c r="AM3" s="12"/>
      <c r="AN3" s="12"/>
      <c r="AO3" s="558" t="s">
        <v>6</v>
      </c>
      <c r="AP3" s="558"/>
      <c r="AQ3" s="558"/>
      <c r="AR3" s="558"/>
      <c r="AS3" s="558"/>
      <c r="AT3" s="558"/>
      <c r="AU3" s="558"/>
      <c r="AV3" s="558"/>
      <c r="AW3" s="558"/>
      <c r="AX3" s="558"/>
      <c r="AY3" s="558"/>
      <c r="AZ3" s="1"/>
      <c r="BA3" s="558" t="s">
        <v>7</v>
      </c>
      <c r="BB3" s="558"/>
      <c r="BC3" s="558"/>
      <c r="BD3" s="558"/>
      <c r="BE3" s="558"/>
      <c r="BF3" s="558"/>
      <c r="BG3" s="558"/>
      <c r="BH3" s="558"/>
      <c r="BI3" s="558"/>
      <c r="BJ3" s="558"/>
      <c r="BK3" s="558"/>
      <c r="BL3" s="558"/>
      <c r="BM3" s="558"/>
      <c r="BN3" s="558"/>
      <c r="BO3" s="558"/>
      <c r="BP3" s="7"/>
    </row>
    <row r="4" spans="1:68" ht="24">
      <c r="A4" s="13" t="s">
        <v>8</v>
      </c>
      <c r="B4" s="14" t="s">
        <v>9</v>
      </c>
      <c r="C4" s="15" t="s">
        <v>10</v>
      </c>
      <c r="D4" s="16" t="s">
        <v>11</v>
      </c>
      <c r="E4" s="17" t="s">
        <v>12</v>
      </c>
      <c r="F4" s="18" t="s">
        <v>13</v>
      </c>
      <c r="G4" s="18" t="s">
        <v>14</v>
      </c>
      <c r="H4" s="18" t="s">
        <v>15</v>
      </c>
      <c r="I4" s="18" t="s">
        <v>16</v>
      </c>
      <c r="J4" s="18" t="s">
        <v>17</v>
      </c>
      <c r="K4" s="18" t="s">
        <v>18</v>
      </c>
      <c r="L4" s="18" t="s">
        <v>19</v>
      </c>
      <c r="M4" s="18" t="s">
        <v>20</v>
      </c>
      <c r="N4" s="18" t="s">
        <v>21</v>
      </c>
      <c r="O4" s="19" t="s">
        <v>22</v>
      </c>
      <c r="P4" s="559">
        <v>1</v>
      </c>
      <c r="Q4" s="560"/>
      <c r="R4" s="557">
        <v>2</v>
      </c>
      <c r="S4" s="554"/>
      <c r="T4" s="554">
        <v>3</v>
      </c>
      <c r="U4" s="554"/>
      <c r="V4" s="554">
        <v>4</v>
      </c>
      <c r="W4" s="554"/>
      <c r="X4" s="554">
        <v>5</v>
      </c>
      <c r="Y4" s="554"/>
      <c r="Z4" s="554">
        <v>6</v>
      </c>
      <c r="AA4" s="554"/>
      <c r="AB4" s="554">
        <v>7</v>
      </c>
      <c r="AC4" s="554"/>
      <c r="AD4" s="554">
        <v>8</v>
      </c>
      <c r="AE4" s="554"/>
      <c r="AF4" s="554">
        <v>9</v>
      </c>
      <c r="AG4" s="554"/>
      <c r="AH4" s="570">
        <v>10</v>
      </c>
      <c r="AI4" s="571"/>
      <c r="AJ4" s="570">
        <v>11</v>
      </c>
      <c r="AK4" s="571"/>
      <c r="AL4" s="20"/>
      <c r="AM4" s="20"/>
      <c r="AN4" s="20"/>
      <c r="AO4" s="21">
        <v>1</v>
      </c>
      <c r="AP4" s="21">
        <v>2</v>
      </c>
      <c r="AQ4" s="21">
        <v>3</v>
      </c>
      <c r="AR4" s="21">
        <v>4</v>
      </c>
      <c r="AS4" s="21">
        <v>5</v>
      </c>
      <c r="AT4" s="21">
        <v>6</v>
      </c>
      <c r="AU4" s="21">
        <v>7</v>
      </c>
      <c r="AV4" s="21">
        <v>8</v>
      </c>
      <c r="AW4" s="21">
        <v>9</v>
      </c>
      <c r="AX4" s="21">
        <v>10</v>
      </c>
      <c r="AY4" s="21">
        <v>11</v>
      </c>
      <c r="AZ4" s="22"/>
      <c r="BA4" s="21">
        <v>1</v>
      </c>
      <c r="BB4" s="21">
        <v>2</v>
      </c>
      <c r="BC4" s="21">
        <v>3</v>
      </c>
      <c r="BD4" s="21">
        <v>4</v>
      </c>
      <c r="BE4" s="21">
        <v>5</v>
      </c>
      <c r="BF4" s="21">
        <v>6</v>
      </c>
      <c r="BG4" s="21">
        <v>7</v>
      </c>
      <c r="BH4" s="21">
        <v>8</v>
      </c>
      <c r="BI4" s="21">
        <v>9</v>
      </c>
      <c r="BJ4" s="21">
        <v>10</v>
      </c>
      <c r="BK4" s="21">
        <v>11</v>
      </c>
      <c r="BL4" s="21" t="s">
        <v>23</v>
      </c>
      <c r="BM4" s="23" t="s">
        <v>24</v>
      </c>
      <c r="BN4" s="23" t="s">
        <v>25</v>
      </c>
      <c r="BO4" s="24" t="s">
        <v>26</v>
      </c>
      <c r="BP4" s="7"/>
    </row>
    <row r="5" spans="1:68" ht="15">
      <c r="A5" s="25">
        <v>1</v>
      </c>
      <c r="B5" s="120" t="s">
        <v>27</v>
      </c>
      <c r="C5" s="223" t="s">
        <v>44</v>
      </c>
      <c r="D5" s="122"/>
      <c r="E5" s="26">
        <f>IF(G5=0,0,IF(G5+F5&lt;1000,1000,G5+F5))</f>
        <v>1000</v>
      </c>
      <c r="F5" s="27">
        <f aca="true" t="shared" si="0" ref="F5:F20">IF(L5=0,0,IF(G5+(IF(I5&gt;-150,(IF(I5&gt;=150,IF(K5&gt;=$AU$1,0,SUM(IF(MAX(P5:AK5)=99,K5-2,K5)-L5*2*(15+50)%)*10),SUM(IF(MAX(P5:AK5)=99,K5-2,K5)-L5*2*(I5/10+50)%)*10)),(IF(I5&lt;-150,IF((IF(MAX(P5:AK5)=99,K5-2,K5)-L5*2*(I5/10+50)%)*10&lt;1,0,(IF(MAX(P5:AK5)=99,K5-2,K5)-L5*2*(I5/10+50)%)*10)))))&lt;1000,0,(IF(I5&gt;-150,(IF(I5&gt;150,IF(K5&gt;=$AU$1,0,SUM(IF(MAX(P5:AK5)=99,K5-2,K5)-L5*2*(15+50)%)*10),SUM(IF(MAX(P5:AK5)=99,K5-2,K5)-L5*2*(I5/10+50)%)*10)),(IF(I5&lt;-150,IF((IF(MAX(P5:AK5)=99,K5-2,K5)-L5*2*(I5/10+50)%)*10&lt;1,0,(IF(MAX(P5:AK5)=99,K5-2,K5)-L5*2*(I5/10+50)%)*10)))))))</f>
        <v>0</v>
      </c>
      <c r="G5" s="28">
        <v>1000</v>
      </c>
      <c r="H5" s="29">
        <f aca="true" t="shared" si="1" ref="H5:H20">IF(J5=0,0,(IF(IF($A$23&gt;=30,(SUM(31-J5)*$H$3),(SUM(30-J5)*$H$3))&lt;0,0,IF($A$23&gt;=30,(SUM(31-J5)*$H$3),(SUM(30-J5)*$H$3)))))</f>
        <v>15.48</v>
      </c>
      <c r="I5" s="30">
        <f>IF(M5=0,0,G5-M5)</f>
        <v>0</v>
      </c>
      <c r="J5" s="31">
        <v>12</v>
      </c>
      <c r="K5" s="116">
        <v>9</v>
      </c>
      <c r="L5" s="32">
        <v>9</v>
      </c>
      <c r="M5" s="33">
        <f aca="true" t="shared" si="2" ref="M5:M20">IF(L5=0,0,SUM(AO5:AY5)/L5)</f>
        <v>1000</v>
      </c>
      <c r="N5" s="30">
        <f aca="true" t="shared" si="3" ref="N5:N20">BL5</f>
        <v>70</v>
      </c>
      <c r="O5" s="34">
        <f aca="true" t="shared" si="4" ref="O5:O20">BO5</f>
        <v>70</v>
      </c>
      <c r="P5" s="35">
        <v>9</v>
      </c>
      <c r="Q5" s="36">
        <v>1</v>
      </c>
      <c r="R5" s="37">
        <v>15</v>
      </c>
      <c r="S5" s="36">
        <v>2</v>
      </c>
      <c r="T5" s="38">
        <v>8</v>
      </c>
      <c r="U5" s="39">
        <v>0</v>
      </c>
      <c r="V5" s="40">
        <v>11</v>
      </c>
      <c r="W5" s="39">
        <v>0</v>
      </c>
      <c r="X5" s="38">
        <v>13</v>
      </c>
      <c r="Y5" s="39">
        <v>1</v>
      </c>
      <c r="Z5" s="38">
        <v>5</v>
      </c>
      <c r="AA5" s="39">
        <v>2</v>
      </c>
      <c r="AB5" s="38">
        <v>12</v>
      </c>
      <c r="AC5" s="41">
        <v>0</v>
      </c>
      <c r="AD5" s="42">
        <v>4</v>
      </c>
      <c r="AE5" s="43">
        <v>2</v>
      </c>
      <c r="AF5" s="40">
        <v>14</v>
      </c>
      <c r="AG5" s="41">
        <v>1</v>
      </c>
      <c r="AH5" s="40">
        <v>99</v>
      </c>
      <c r="AI5" s="39">
        <v>0</v>
      </c>
      <c r="AJ5" s="38">
        <v>99</v>
      </c>
      <c r="AK5" s="39">
        <v>0</v>
      </c>
      <c r="AL5" s="44"/>
      <c r="AM5" s="45">
        <f aca="true" t="shared" si="5" ref="AM5:AM20">SUM(Q5+S5+U5+W5+Y5+AA5+AC5+AE5+AG5+AI5+AK5)</f>
        <v>9</v>
      </c>
      <c r="AN5" s="44"/>
      <c r="AO5" s="46">
        <f aca="true" t="shared" si="6" ref="AO5:AO20">IF(B5=0,0,IF(B5="BRIVS",0,(LOOKUP(P5,$A$5:$A$21,$G$5:$G$21))))</f>
        <v>1000</v>
      </c>
      <c r="AP5" s="47">
        <f aca="true" t="shared" si="7" ref="AP5:AP20">IF(B5=0,0,IF(B5="BRIVS",0,(LOOKUP(R5,$A$5:$A$21,$G$5:$G$21))))</f>
        <v>1000</v>
      </c>
      <c r="AQ5" s="48">
        <f aca="true" t="shared" si="8" ref="AQ5:AQ20">IF(B5=0,0,IF(B5="BRIVS",0,(LOOKUP(T5,$A$5:$A$21,$G$5:$G$21))))</f>
        <v>1000</v>
      </c>
      <c r="AR5" s="47">
        <f aca="true" t="shared" si="9" ref="AR5:AR20">IF(B5=0,0,IF(B5="BRIVS",0,(LOOKUP(V5,$A$5:$A$21,$G$5:$G$21))))</f>
        <v>1000</v>
      </c>
      <c r="AS5" s="48">
        <f aca="true" t="shared" si="10" ref="AS5:AS20">IF(B5=0,0,IF(B5="BRIVS",0,(LOOKUP(X5,$A$5:$A$21,$G$5:$G$21))))</f>
        <v>1000</v>
      </c>
      <c r="AT5" s="48">
        <f aca="true" t="shared" si="11" ref="AT5:AT20">IF(B5=0,0,IF(B5="BRIVS",0,(LOOKUP(Z5,$A$5:$A$21,$G$5:$G$21))))</f>
        <v>1000</v>
      </c>
      <c r="AU5" s="48">
        <f aca="true" t="shared" si="12" ref="AU5:AU20">IF(B5=0,0,IF(B5="BRIVS",0,(LOOKUP(AB5,$A$5:$A$21,$G$5:$G$21))))</f>
        <v>1000</v>
      </c>
      <c r="AV5" s="48">
        <f aca="true" t="shared" si="13" ref="AV5:AV20">IF(B5=0,0,IF(B5="BRIVS",0,(LOOKUP(AD5,$A$5:$A$21,$G$5:$G$21))))</f>
        <v>1000</v>
      </c>
      <c r="AW5" s="47">
        <f aca="true" t="shared" si="14" ref="AW5:AW20">IF(B5=0,0,IF(B5="BRIVS",0,(LOOKUP(AF5,$A$5:$A$21,$G$5:$G$21))))</f>
        <v>1000</v>
      </c>
      <c r="AX5" s="48">
        <f aca="true" t="shared" si="15" ref="AX5:AX20">IF(B5=0,0,IF(B5="BRIVS",0,(LOOKUP(AH5,$A$5:$A$21,$G$5:$G$21))))</f>
        <v>0</v>
      </c>
      <c r="AY5" s="49">
        <f aca="true" t="shared" si="16" ref="AY5:AY20">IF(B5=0,0,IF(B5="BRIVS",0,(LOOKUP(AJ5,$A$5:$A$21,$G$5:$G$21))))</f>
        <v>0</v>
      </c>
      <c r="AZ5" s="1"/>
      <c r="BA5" s="50">
        <f aca="true" t="shared" si="17" ref="BA5:BA20">IF(P5=99,0,(LOOKUP($P5,$A$5:$A$22,$K$5:$K$22)))</f>
        <v>13</v>
      </c>
      <c r="BB5" s="51">
        <f aca="true" t="shared" si="18" ref="BB5:BB20">IF(R5=99,0,(LOOKUP($R5,$A$5:$A$22,$K$5:$K$22)))</f>
        <v>0</v>
      </c>
      <c r="BC5" s="51">
        <f aca="true" t="shared" si="19" ref="BC5:BC20">IF(T5=99,0,(LOOKUP($T5,$A$5:$A$22,$K$5:$K$22)))</f>
        <v>11</v>
      </c>
      <c r="BD5" s="52">
        <f aca="true" t="shared" si="20" ref="BD5:BD20">IF(V5=99,0,(LOOKUP($V5,$A$5:$A$22,$K$5:$K$22)))</f>
        <v>9</v>
      </c>
      <c r="BE5" s="51">
        <f aca="true" t="shared" si="21" ref="BE5:BE20">IF(X5=99,0,(LOOKUP($X5,$A$5:$A$22,$K$5:$K$22)))</f>
        <v>6</v>
      </c>
      <c r="BF5" s="51">
        <f aca="true" t="shared" si="22" ref="BF5:BF20">IF(Z5=99,0,(LOOKUP($Z5,$A$5:$A$22,$K$5:$K$22)))</f>
        <v>9</v>
      </c>
      <c r="BG5" s="51">
        <f aca="true" t="shared" si="23" ref="BG5:BG20">IF(AB5=99,0,(LOOKUP($AB5,$A$5:$A$22,$K$5:$K$22)))</f>
        <v>11</v>
      </c>
      <c r="BH5" s="51">
        <f aca="true" t="shared" si="24" ref="BH5:BH20">IF(AD5=99,0,(LOOKUP($AD5,$A$5:$A$22,$K$5:$K$22)))</f>
        <v>4</v>
      </c>
      <c r="BI5" s="51">
        <f aca="true" t="shared" si="25" ref="BI5:BI20">IF(AF5=99,0,(LOOKUP($AF5,$A$5:$A$22,$K$5:$K$22)))</f>
        <v>7</v>
      </c>
      <c r="BJ5" s="51">
        <f aca="true" t="shared" si="26" ref="BJ5:BJ20">IF(AH5=99,0,(LOOKUP($AH5,$A$5:$A$22,$K$5:$K$22)))</f>
        <v>0</v>
      </c>
      <c r="BK5" s="51">
        <f aca="true" t="shared" si="27" ref="BK5:BK20">IF(AJ5=99,0,(LOOKUP($AJ5,$A$5:$A$22,$K$5:$K$22)))</f>
        <v>0</v>
      </c>
      <c r="BL5" s="53">
        <f>SUM(BA5,BB5,BC5,BD5,BE5,BG5,BF5,BH5,BI5,BJ5,BK5)</f>
        <v>70</v>
      </c>
      <c r="BM5" s="47">
        <f>IF($AX$1&gt;7,(IF($AX$1=8,MIN(BA5:BH5),IF($AX$1=9,MIN(BA5:BI5),IF($AX$1=10,MIN(BA5:BJ5),IF($AX$1=11,MIN(BA5:BK5)))))),(IF($AX$1=4,MIN(BA5:BD5),IF($AX$1=5,MIN(BA5:BE5),IF($AX$1=6,MIN(BA5:BF5),IF($AX$1=7,MIN(BA5:BG5)))))))</f>
        <v>0</v>
      </c>
      <c r="BN5" s="47">
        <f>IF($AX$1&gt;7,(IF($AX$1=8,MAX(BA5:BH5),IF($AX$1=9,MAX(BA5:BI5),IF($AX$1=10,MAX(BA5:BJ5),IF($AX$1=11,MAX(BA5:BK5)))))),(IF($AX$1=4,MAX(BA5:BD5),IF($AX$1=5,MAX(BA5:BE5),IF($AX$1=6,MAX(BA5:BF5),IF($AX$1=7,MAX(BA5:BG5)))))))</f>
        <v>13</v>
      </c>
      <c r="BO5" s="54">
        <f>SUM($BL5-$BM5)</f>
        <v>70</v>
      </c>
      <c r="BP5" s="7"/>
    </row>
    <row r="6" spans="1:68" ht="15">
      <c r="A6" s="55">
        <v>2</v>
      </c>
      <c r="B6" s="121" t="s">
        <v>28</v>
      </c>
      <c r="C6" s="223" t="s">
        <v>44</v>
      </c>
      <c r="D6" s="123"/>
      <c r="E6" s="56">
        <f>IF(G6=0,0,IF(G6+F6&lt;1000,1000,G6+F6))</f>
        <v>1000</v>
      </c>
      <c r="F6" s="57">
        <f t="shared" si="0"/>
        <v>0</v>
      </c>
      <c r="G6" s="58">
        <v>1000</v>
      </c>
      <c r="H6" s="59">
        <f t="shared" si="1"/>
        <v>17.2</v>
      </c>
      <c r="I6" s="60">
        <f>IF(M6=0,0,G6-M6)</f>
        <v>0</v>
      </c>
      <c r="J6" s="61">
        <v>10</v>
      </c>
      <c r="K6" s="117">
        <v>9</v>
      </c>
      <c r="L6" s="62">
        <v>9</v>
      </c>
      <c r="M6" s="63">
        <f t="shared" si="2"/>
        <v>1000</v>
      </c>
      <c r="N6" s="60">
        <f t="shared" si="3"/>
        <v>80</v>
      </c>
      <c r="O6" s="64">
        <f t="shared" si="4"/>
        <v>80</v>
      </c>
      <c r="P6" s="65">
        <v>10</v>
      </c>
      <c r="Q6" s="66">
        <v>2</v>
      </c>
      <c r="R6" s="67">
        <v>12</v>
      </c>
      <c r="S6" s="68">
        <v>0</v>
      </c>
      <c r="T6" s="69">
        <v>7</v>
      </c>
      <c r="U6" s="70">
        <v>1</v>
      </c>
      <c r="V6" s="67">
        <v>16</v>
      </c>
      <c r="W6" s="70">
        <v>1</v>
      </c>
      <c r="X6" s="69">
        <v>5</v>
      </c>
      <c r="Y6" s="70">
        <v>1</v>
      </c>
      <c r="Z6" s="69">
        <v>11</v>
      </c>
      <c r="AA6" s="70">
        <v>0</v>
      </c>
      <c r="AB6" s="69">
        <v>15</v>
      </c>
      <c r="AC6" s="68">
        <v>2</v>
      </c>
      <c r="AD6" s="65">
        <v>14</v>
      </c>
      <c r="AE6" s="66">
        <v>2</v>
      </c>
      <c r="AF6" s="71">
        <v>3</v>
      </c>
      <c r="AG6" s="68">
        <v>0</v>
      </c>
      <c r="AH6" s="67">
        <v>99</v>
      </c>
      <c r="AI6" s="70">
        <v>0</v>
      </c>
      <c r="AJ6" s="67">
        <v>99</v>
      </c>
      <c r="AK6" s="70">
        <v>0</v>
      </c>
      <c r="AL6" s="44"/>
      <c r="AM6" s="45">
        <f t="shared" si="5"/>
        <v>9</v>
      </c>
      <c r="AN6" s="44"/>
      <c r="AO6" s="72">
        <f t="shared" si="6"/>
        <v>1000</v>
      </c>
      <c r="AP6" s="73">
        <f t="shared" si="7"/>
        <v>1000</v>
      </c>
      <c r="AQ6" s="74">
        <f t="shared" si="8"/>
        <v>1000</v>
      </c>
      <c r="AR6" s="73">
        <f t="shared" si="9"/>
        <v>1000</v>
      </c>
      <c r="AS6" s="74">
        <f t="shared" si="10"/>
        <v>1000</v>
      </c>
      <c r="AT6" s="74">
        <f t="shared" si="11"/>
        <v>1000</v>
      </c>
      <c r="AU6" s="74">
        <f t="shared" si="12"/>
        <v>1000</v>
      </c>
      <c r="AV6" s="74">
        <f t="shared" si="13"/>
        <v>1000</v>
      </c>
      <c r="AW6" s="73">
        <f t="shared" si="14"/>
        <v>1000</v>
      </c>
      <c r="AX6" s="74">
        <f t="shared" si="15"/>
        <v>0</v>
      </c>
      <c r="AY6" s="75">
        <f t="shared" si="16"/>
        <v>0</v>
      </c>
      <c r="AZ6" s="1"/>
      <c r="BA6" s="76">
        <f t="shared" si="17"/>
        <v>10</v>
      </c>
      <c r="BB6" s="77">
        <f t="shared" si="18"/>
        <v>11</v>
      </c>
      <c r="BC6" s="77">
        <f t="shared" si="19"/>
        <v>10</v>
      </c>
      <c r="BD6" s="78">
        <f t="shared" si="20"/>
        <v>10</v>
      </c>
      <c r="BE6" s="77">
        <f t="shared" si="21"/>
        <v>9</v>
      </c>
      <c r="BF6" s="77">
        <f t="shared" si="22"/>
        <v>9</v>
      </c>
      <c r="BG6" s="77">
        <f t="shared" si="23"/>
        <v>0</v>
      </c>
      <c r="BH6" s="77">
        <f t="shared" si="24"/>
        <v>7</v>
      </c>
      <c r="BI6" s="77">
        <f t="shared" si="25"/>
        <v>14</v>
      </c>
      <c r="BJ6" s="77">
        <f t="shared" si="26"/>
        <v>0</v>
      </c>
      <c r="BK6" s="77">
        <f t="shared" si="27"/>
        <v>0</v>
      </c>
      <c r="BL6" s="79">
        <f>SUM(BA6,BB6,BC6,BD6,BE6,BG6,BF6,BH6,BI6,BJ6,BK6)</f>
        <v>80</v>
      </c>
      <c r="BM6" s="73">
        <f>IF($AX$1&gt;7,(IF($AX$1=8,MIN(BA6:BH6),IF($AX$1=9,MIN(BA6:BI6),IF($AX$1=10,MIN(BA6:BJ6),IF($AX$1=11,MIN(BA6:BK6)))))),(IF($AX$1=4,MIN(BA6:BD6),IF($AX$1=5,MIN(BA6:BE6),IF($AX$1=6,MIN(BA6:BF6),IF($AX$1=7,MIN(BA6:BG6)))))))</f>
        <v>0</v>
      </c>
      <c r="BN6" s="73">
        <f>IF($AX$1&gt;7,(IF($AX$1=8,MAX(BA6:BH6),IF($AX$1=9,MAX(BA6:BI6),IF($AX$1=10,MAX(BA6:BJ6),IF($AX$1=11,MAX(BA6:BK6)))))),(IF($AX$1=4,MAX(BA6:BD6),IF($AX$1=5,MAX(BA6:BE6),IF($AX$1=6,MAX(BA6:BF6),IF($AX$1=7,MAX(BA6:BG6)))))))</f>
        <v>14</v>
      </c>
      <c r="BO6" s="80">
        <f aca="true" t="shared" si="28" ref="BO6:BO20">SUM($BL6-$BM6)</f>
        <v>80</v>
      </c>
      <c r="BP6" s="7"/>
    </row>
    <row r="7" spans="1:68" ht="15">
      <c r="A7" s="55">
        <v>3</v>
      </c>
      <c r="B7" s="121" t="s">
        <v>42</v>
      </c>
      <c r="C7" s="126" t="s">
        <v>46</v>
      </c>
      <c r="D7" s="123"/>
      <c r="E7" s="81">
        <f aca="true" t="shared" si="29" ref="E7:E20">IF(G7=0,0,IF(G7+F7&lt;1000,1000,G7+F7))</f>
        <v>1030</v>
      </c>
      <c r="F7" s="57">
        <f t="shared" si="0"/>
        <v>30</v>
      </c>
      <c r="G7" s="58">
        <v>1000</v>
      </c>
      <c r="H7" s="59">
        <f t="shared" si="1"/>
        <v>24.94</v>
      </c>
      <c r="I7" s="60">
        <f aca="true" t="shared" si="30" ref="I7:I20">IF(M7=0,0,G7-M7)</f>
        <v>0</v>
      </c>
      <c r="J7" s="212">
        <v>1</v>
      </c>
      <c r="K7" s="117">
        <v>14</v>
      </c>
      <c r="L7" s="62">
        <v>9</v>
      </c>
      <c r="M7" s="63">
        <f t="shared" si="2"/>
        <v>1000</v>
      </c>
      <c r="N7" s="60">
        <f t="shared" si="3"/>
        <v>86</v>
      </c>
      <c r="O7" s="64">
        <f t="shared" si="4"/>
        <v>82</v>
      </c>
      <c r="P7" s="65">
        <v>11</v>
      </c>
      <c r="Q7" s="66">
        <v>2</v>
      </c>
      <c r="R7" s="67">
        <v>9</v>
      </c>
      <c r="S7" s="68">
        <v>0</v>
      </c>
      <c r="T7" s="69">
        <v>4</v>
      </c>
      <c r="U7" s="70">
        <v>2</v>
      </c>
      <c r="V7" s="67">
        <v>12</v>
      </c>
      <c r="W7" s="70">
        <v>1</v>
      </c>
      <c r="X7" s="69">
        <v>14</v>
      </c>
      <c r="Y7" s="70">
        <v>1</v>
      </c>
      <c r="Z7" s="69">
        <v>6</v>
      </c>
      <c r="AA7" s="70">
        <v>2</v>
      </c>
      <c r="AB7" s="69">
        <v>10</v>
      </c>
      <c r="AC7" s="68">
        <v>2</v>
      </c>
      <c r="AD7" s="65">
        <v>8</v>
      </c>
      <c r="AE7" s="66">
        <v>2</v>
      </c>
      <c r="AF7" s="71">
        <v>2</v>
      </c>
      <c r="AG7" s="68">
        <v>2</v>
      </c>
      <c r="AH7" s="67">
        <v>99</v>
      </c>
      <c r="AI7" s="70">
        <v>0</v>
      </c>
      <c r="AJ7" s="67">
        <v>99</v>
      </c>
      <c r="AK7" s="70">
        <v>0</v>
      </c>
      <c r="AL7" s="44"/>
      <c r="AM7" s="45">
        <f t="shared" si="5"/>
        <v>14</v>
      </c>
      <c r="AN7" s="44"/>
      <c r="AO7" s="72">
        <f t="shared" si="6"/>
        <v>1000</v>
      </c>
      <c r="AP7" s="73">
        <f t="shared" si="7"/>
        <v>1000</v>
      </c>
      <c r="AQ7" s="74">
        <f t="shared" si="8"/>
        <v>1000</v>
      </c>
      <c r="AR7" s="73">
        <f t="shared" si="9"/>
        <v>1000</v>
      </c>
      <c r="AS7" s="74">
        <f t="shared" si="10"/>
        <v>1000</v>
      </c>
      <c r="AT7" s="74">
        <f t="shared" si="11"/>
        <v>1000</v>
      </c>
      <c r="AU7" s="74">
        <f t="shared" si="12"/>
        <v>1000</v>
      </c>
      <c r="AV7" s="74">
        <f t="shared" si="13"/>
        <v>1000</v>
      </c>
      <c r="AW7" s="73">
        <f t="shared" si="14"/>
        <v>1000</v>
      </c>
      <c r="AX7" s="74">
        <f t="shared" si="15"/>
        <v>0</v>
      </c>
      <c r="AY7" s="75">
        <f t="shared" si="16"/>
        <v>0</v>
      </c>
      <c r="AZ7" s="1"/>
      <c r="BA7" s="76">
        <f t="shared" si="17"/>
        <v>9</v>
      </c>
      <c r="BB7" s="77">
        <f t="shared" si="18"/>
        <v>13</v>
      </c>
      <c r="BC7" s="77">
        <f t="shared" si="19"/>
        <v>4</v>
      </c>
      <c r="BD7" s="78">
        <f t="shared" si="20"/>
        <v>11</v>
      </c>
      <c r="BE7" s="77">
        <f t="shared" si="21"/>
        <v>7</v>
      </c>
      <c r="BF7" s="77">
        <f t="shared" si="22"/>
        <v>12</v>
      </c>
      <c r="BG7" s="77">
        <f t="shared" si="23"/>
        <v>10</v>
      </c>
      <c r="BH7" s="77">
        <f t="shared" si="24"/>
        <v>11</v>
      </c>
      <c r="BI7" s="77">
        <f t="shared" si="25"/>
        <v>9</v>
      </c>
      <c r="BJ7" s="77">
        <f t="shared" si="26"/>
        <v>0</v>
      </c>
      <c r="BK7" s="77">
        <f t="shared" si="27"/>
        <v>0</v>
      </c>
      <c r="BL7" s="79">
        <f aca="true" t="shared" si="31" ref="BL7:BL20">SUM(BA7,BB7,BC7,BD7,BE7,BG7,BF7,BH7,BI7,BJ7,BK7)</f>
        <v>86</v>
      </c>
      <c r="BM7" s="73">
        <f aca="true" t="shared" si="32" ref="BM7:BM20">IF($AX$1&gt;7,(IF($AX$1=8,MIN(BA7:BH7),IF($AX$1=9,MIN(BA7:BI7),IF($AX$1=10,MIN(BA7:BJ7),IF($AX$1=11,MIN(BA7:BK7)))))),(IF($AX$1=4,MIN(BA7:BD7),IF($AX$1=5,MIN(BA7:BE7),IF($AX$1=6,MIN(BA7:BF7),IF($AX$1=7,MIN(BA7:BG7)))))))</f>
        <v>4</v>
      </c>
      <c r="BN7" s="73">
        <f aca="true" t="shared" si="33" ref="BN7:BN20">IF($AX$1&gt;7,(IF($AX$1=8,MAX(BA7:BH7),IF($AX$1=9,MAX(BA7:BI7),IF($AX$1=10,MAX(BA7:BJ7),IF($AX$1=11,MAX(BA7:BK7)))))),(IF($AX$1=4,MAX(BA7:BD7),IF($AX$1=5,MAX(BA7:BE7),IF($AX$1=6,MAX(BA7:BF7),IF($AX$1=7,MAX(BA7:BG7)))))))</f>
        <v>13</v>
      </c>
      <c r="BO7" s="80">
        <f t="shared" si="28"/>
        <v>82</v>
      </c>
      <c r="BP7" s="7"/>
    </row>
    <row r="8" spans="1:68" ht="15">
      <c r="A8" s="55">
        <v>4</v>
      </c>
      <c r="B8" s="121" t="s">
        <v>29</v>
      </c>
      <c r="C8" s="223" t="s">
        <v>44</v>
      </c>
      <c r="D8" s="123"/>
      <c r="E8" s="81">
        <f t="shared" si="29"/>
        <v>1000</v>
      </c>
      <c r="F8" s="57">
        <f t="shared" si="0"/>
        <v>0</v>
      </c>
      <c r="G8" s="58">
        <v>1000</v>
      </c>
      <c r="H8" s="59">
        <f t="shared" si="1"/>
        <v>12.9</v>
      </c>
      <c r="I8" s="60">
        <f t="shared" si="30"/>
        <v>0</v>
      </c>
      <c r="J8" s="61">
        <v>15</v>
      </c>
      <c r="K8" s="117">
        <v>4</v>
      </c>
      <c r="L8" s="62">
        <v>9</v>
      </c>
      <c r="M8" s="63">
        <f t="shared" si="2"/>
        <v>1000</v>
      </c>
      <c r="N8" s="60">
        <f t="shared" si="3"/>
        <v>76</v>
      </c>
      <c r="O8" s="64">
        <f t="shared" si="4"/>
        <v>76</v>
      </c>
      <c r="P8" s="65">
        <v>12</v>
      </c>
      <c r="Q8" s="66">
        <v>0</v>
      </c>
      <c r="R8" s="67">
        <v>16</v>
      </c>
      <c r="S8" s="68">
        <v>1</v>
      </c>
      <c r="T8" s="69">
        <v>3</v>
      </c>
      <c r="U8" s="70">
        <v>0</v>
      </c>
      <c r="V8" s="67">
        <v>14</v>
      </c>
      <c r="W8" s="70">
        <v>0</v>
      </c>
      <c r="X8" s="69">
        <v>15</v>
      </c>
      <c r="Y8" s="70">
        <v>2</v>
      </c>
      <c r="Z8" s="69">
        <v>13</v>
      </c>
      <c r="AA8" s="70">
        <v>0</v>
      </c>
      <c r="AB8" s="69">
        <v>5</v>
      </c>
      <c r="AC8" s="68">
        <v>1</v>
      </c>
      <c r="AD8" s="82">
        <v>1</v>
      </c>
      <c r="AE8" s="66">
        <v>0</v>
      </c>
      <c r="AF8" s="71">
        <v>7</v>
      </c>
      <c r="AG8" s="68">
        <v>0</v>
      </c>
      <c r="AH8" s="67">
        <v>99</v>
      </c>
      <c r="AI8" s="70">
        <v>0</v>
      </c>
      <c r="AJ8" s="67">
        <v>99</v>
      </c>
      <c r="AK8" s="70">
        <v>0</v>
      </c>
      <c r="AL8" s="44"/>
      <c r="AM8" s="45">
        <f t="shared" si="5"/>
        <v>4</v>
      </c>
      <c r="AN8" s="44"/>
      <c r="AO8" s="72">
        <f t="shared" si="6"/>
        <v>1000</v>
      </c>
      <c r="AP8" s="73">
        <f t="shared" si="7"/>
        <v>1000</v>
      </c>
      <c r="AQ8" s="74">
        <f t="shared" si="8"/>
        <v>1000</v>
      </c>
      <c r="AR8" s="73">
        <f t="shared" si="9"/>
        <v>1000</v>
      </c>
      <c r="AS8" s="74">
        <f t="shared" si="10"/>
        <v>1000</v>
      </c>
      <c r="AT8" s="74">
        <f t="shared" si="11"/>
        <v>1000</v>
      </c>
      <c r="AU8" s="74">
        <f t="shared" si="12"/>
        <v>1000</v>
      </c>
      <c r="AV8" s="74">
        <f t="shared" si="13"/>
        <v>1000</v>
      </c>
      <c r="AW8" s="73">
        <f t="shared" si="14"/>
        <v>1000</v>
      </c>
      <c r="AX8" s="74">
        <f t="shared" si="15"/>
        <v>0</v>
      </c>
      <c r="AY8" s="75">
        <f t="shared" si="16"/>
        <v>0</v>
      </c>
      <c r="AZ8" s="1"/>
      <c r="BA8" s="76">
        <f t="shared" si="17"/>
        <v>11</v>
      </c>
      <c r="BB8" s="77">
        <f t="shared" si="18"/>
        <v>10</v>
      </c>
      <c r="BC8" s="77">
        <f t="shared" si="19"/>
        <v>14</v>
      </c>
      <c r="BD8" s="78">
        <f t="shared" si="20"/>
        <v>7</v>
      </c>
      <c r="BE8" s="77">
        <f t="shared" si="21"/>
        <v>0</v>
      </c>
      <c r="BF8" s="77">
        <f t="shared" si="22"/>
        <v>6</v>
      </c>
      <c r="BG8" s="77">
        <f t="shared" si="23"/>
        <v>9</v>
      </c>
      <c r="BH8" s="77">
        <f t="shared" si="24"/>
        <v>9</v>
      </c>
      <c r="BI8" s="77">
        <f t="shared" si="25"/>
        <v>10</v>
      </c>
      <c r="BJ8" s="77">
        <f t="shared" si="26"/>
        <v>0</v>
      </c>
      <c r="BK8" s="77">
        <f t="shared" si="27"/>
        <v>0</v>
      </c>
      <c r="BL8" s="79">
        <f t="shared" si="31"/>
        <v>76</v>
      </c>
      <c r="BM8" s="73">
        <f t="shared" si="32"/>
        <v>0</v>
      </c>
      <c r="BN8" s="73">
        <f t="shared" si="33"/>
        <v>14</v>
      </c>
      <c r="BO8" s="80">
        <f t="shared" si="28"/>
        <v>76</v>
      </c>
      <c r="BP8" s="7"/>
    </row>
    <row r="9" spans="1:68" ht="15">
      <c r="A9" s="55">
        <v>5</v>
      </c>
      <c r="B9" s="121" t="s">
        <v>30</v>
      </c>
      <c r="C9" s="223" t="s">
        <v>44</v>
      </c>
      <c r="D9" s="123"/>
      <c r="E9" s="81">
        <f t="shared" si="29"/>
        <v>1000</v>
      </c>
      <c r="F9" s="57">
        <f t="shared" si="0"/>
        <v>0</v>
      </c>
      <c r="G9" s="58">
        <v>1000</v>
      </c>
      <c r="H9" s="59">
        <f t="shared" si="1"/>
        <v>16.34</v>
      </c>
      <c r="I9" s="60">
        <f t="shared" si="30"/>
        <v>0</v>
      </c>
      <c r="J9" s="61">
        <v>11</v>
      </c>
      <c r="K9" s="117">
        <v>9</v>
      </c>
      <c r="L9" s="62">
        <v>9</v>
      </c>
      <c r="M9" s="63">
        <f t="shared" si="2"/>
        <v>1000</v>
      </c>
      <c r="N9" s="60">
        <f t="shared" si="3"/>
        <v>71</v>
      </c>
      <c r="O9" s="64">
        <f t="shared" si="4"/>
        <v>71</v>
      </c>
      <c r="P9" s="65">
        <v>13</v>
      </c>
      <c r="Q9" s="66">
        <v>2</v>
      </c>
      <c r="R9" s="67">
        <v>8</v>
      </c>
      <c r="S9" s="68">
        <v>0</v>
      </c>
      <c r="T9" s="69">
        <v>11</v>
      </c>
      <c r="U9" s="70">
        <v>2</v>
      </c>
      <c r="V9" s="67">
        <v>9</v>
      </c>
      <c r="W9" s="70">
        <v>0</v>
      </c>
      <c r="X9" s="69">
        <v>2</v>
      </c>
      <c r="Y9" s="70">
        <v>1</v>
      </c>
      <c r="Z9" s="69">
        <v>1</v>
      </c>
      <c r="AA9" s="70">
        <v>0</v>
      </c>
      <c r="AB9" s="69">
        <v>4</v>
      </c>
      <c r="AC9" s="68">
        <v>1</v>
      </c>
      <c r="AD9" s="65">
        <v>15</v>
      </c>
      <c r="AE9" s="66">
        <v>2</v>
      </c>
      <c r="AF9" s="71">
        <v>16</v>
      </c>
      <c r="AG9" s="68">
        <v>1</v>
      </c>
      <c r="AH9" s="67">
        <v>99</v>
      </c>
      <c r="AI9" s="70">
        <v>0</v>
      </c>
      <c r="AJ9" s="67">
        <v>99</v>
      </c>
      <c r="AK9" s="70">
        <v>0</v>
      </c>
      <c r="AL9" s="44"/>
      <c r="AM9" s="45">
        <f t="shared" si="5"/>
        <v>9</v>
      </c>
      <c r="AN9" s="44"/>
      <c r="AO9" s="72">
        <f t="shared" si="6"/>
        <v>1000</v>
      </c>
      <c r="AP9" s="73">
        <f t="shared" si="7"/>
        <v>1000</v>
      </c>
      <c r="AQ9" s="74">
        <f t="shared" si="8"/>
        <v>1000</v>
      </c>
      <c r="AR9" s="73">
        <f t="shared" si="9"/>
        <v>1000</v>
      </c>
      <c r="AS9" s="74">
        <f t="shared" si="10"/>
        <v>1000</v>
      </c>
      <c r="AT9" s="74">
        <f t="shared" si="11"/>
        <v>1000</v>
      </c>
      <c r="AU9" s="74">
        <f t="shared" si="12"/>
        <v>1000</v>
      </c>
      <c r="AV9" s="74">
        <f t="shared" si="13"/>
        <v>1000</v>
      </c>
      <c r="AW9" s="73">
        <f t="shared" si="14"/>
        <v>1000</v>
      </c>
      <c r="AX9" s="74">
        <f t="shared" si="15"/>
        <v>0</v>
      </c>
      <c r="AY9" s="75">
        <f t="shared" si="16"/>
        <v>0</v>
      </c>
      <c r="AZ9" s="1"/>
      <c r="BA9" s="76">
        <f t="shared" si="17"/>
        <v>6</v>
      </c>
      <c r="BB9" s="77">
        <f t="shared" si="18"/>
        <v>11</v>
      </c>
      <c r="BC9" s="77">
        <f t="shared" si="19"/>
        <v>9</v>
      </c>
      <c r="BD9" s="78">
        <f t="shared" si="20"/>
        <v>13</v>
      </c>
      <c r="BE9" s="77">
        <f t="shared" si="21"/>
        <v>9</v>
      </c>
      <c r="BF9" s="77">
        <f t="shared" si="22"/>
        <v>9</v>
      </c>
      <c r="BG9" s="77">
        <f t="shared" si="23"/>
        <v>4</v>
      </c>
      <c r="BH9" s="77">
        <f t="shared" si="24"/>
        <v>0</v>
      </c>
      <c r="BI9" s="77">
        <f t="shared" si="25"/>
        <v>10</v>
      </c>
      <c r="BJ9" s="77">
        <f t="shared" si="26"/>
        <v>0</v>
      </c>
      <c r="BK9" s="77">
        <f t="shared" si="27"/>
        <v>0</v>
      </c>
      <c r="BL9" s="79">
        <f t="shared" si="31"/>
        <v>71</v>
      </c>
      <c r="BM9" s="73">
        <f t="shared" si="32"/>
        <v>0</v>
      </c>
      <c r="BN9" s="73">
        <f t="shared" si="33"/>
        <v>13</v>
      </c>
      <c r="BO9" s="80">
        <f t="shared" si="28"/>
        <v>71</v>
      </c>
      <c r="BP9" s="7"/>
    </row>
    <row r="10" spans="1:68" ht="15">
      <c r="A10" s="55">
        <v>6</v>
      </c>
      <c r="B10" s="121" t="s">
        <v>31</v>
      </c>
      <c r="C10" s="119" t="s">
        <v>48</v>
      </c>
      <c r="D10" s="123"/>
      <c r="E10" s="81">
        <f t="shared" si="29"/>
        <v>1010</v>
      </c>
      <c r="F10" s="57">
        <f t="shared" si="0"/>
        <v>10</v>
      </c>
      <c r="G10" s="58">
        <v>1000</v>
      </c>
      <c r="H10" s="59">
        <f t="shared" si="1"/>
        <v>23.22</v>
      </c>
      <c r="I10" s="60">
        <f t="shared" si="30"/>
        <v>0</v>
      </c>
      <c r="J10" s="212">
        <v>3</v>
      </c>
      <c r="K10" s="117">
        <v>12</v>
      </c>
      <c r="L10" s="62">
        <v>9</v>
      </c>
      <c r="M10" s="63">
        <f t="shared" si="2"/>
        <v>1000</v>
      </c>
      <c r="N10" s="60">
        <f t="shared" si="3"/>
        <v>95</v>
      </c>
      <c r="O10" s="64">
        <f t="shared" si="4"/>
        <v>88</v>
      </c>
      <c r="P10" s="65">
        <v>14</v>
      </c>
      <c r="Q10" s="66">
        <v>2</v>
      </c>
      <c r="R10" s="67">
        <v>7</v>
      </c>
      <c r="S10" s="68">
        <v>2</v>
      </c>
      <c r="T10" s="69">
        <v>12</v>
      </c>
      <c r="U10" s="70">
        <v>2</v>
      </c>
      <c r="V10" s="67">
        <v>8</v>
      </c>
      <c r="W10" s="70">
        <v>2</v>
      </c>
      <c r="X10" s="69">
        <v>9</v>
      </c>
      <c r="Y10" s="70">
        <v>0</v>
      </c>
      <c r="Z10" s="69">
        <v>3</v>
      </c>
      <c r="AA10" s="70">
        <v>0</v>
      </c>
      <c r="AB10" s="69">
        <v>16</v>
      </c>
      <c r="AC10" s="68">
        <v>0</v>
      </c>
      <c r="AD10" s="82">
        <v>10</v>
      </c>
      <c r="AE10" s="66">
        <v>2</v>
      </c>
      <c r="AF10" s="71">
        <v>11</v>
      </c>
      <c r="AG10" s="68">
        <v>2</v>
      </c>
      <c r="AH10" s="67">
        <v>99</v>
      </c>
      <c r="AI10" s="70">
        <v>0</v>
      </c>
      <c r="AJ10" s="67">
        <v>99</v>
      </c>
      <c r="AK10" s="70">
        <v>0</v>
      </c>
      <c r="AL10" s="44"/>
      <c r="AM10" s="45">
        <f t="shared" si="5"/>
        <v>12</v>
      </c>
      <c r="AN10" s="44"/>
      <c r="AO10" s="72">
        <f t="shared" si="6"/>
        <v>1000</v>
      </c>
      <c r="AP10" s="73">
        <f t="shared" si="7"/>
        <v>1000</v>
      </c>
      <c r="AQ10" s="74">
        <f t="shared" si="8"/>
        <v>1000</v>
      </c>
      <c r="AR10" s="73">
        <f t="shared" si="9"/>
        <v>1000</v>
      </c>
      <c r="AS10" s="74">
        <f t="shared" si="10"/>
        <v>1000</v>
      </c>
      <c r="AT10" s="74">
        <f t="shared" si="11"/>
        <v>1000</v>
      </c>
      <c r="AU10" s="74">
        <f t="shared" si="12"/>
        <v>1000</v>
      </c>
      <c r="AV10" s="74">
        <f t="shared" si="13"/>
        <v>1000</v>
      </c>
      <c r="AW10" s="73">
        <f t="shared" si="14"/>
        <v>1000</v>
      </c>
      <c r="AX10" s="74">
        <f t="shared" si="15"/>
        <v>0</v>
      </c>
      <c r="AY10" s="75">
        <f t="shared" si="16"/>
        <v>0</v>
      </c>
      <c r="AZ10" s="1"/>
      <c r="BA10" s="76">
        <f t="shared" si="17"/>
        <v>7</v>
      </c>
      <c r="BB10" s="77">
        <f t="shared" si="18"/>
        <v>10</v>
      </c>
      <c r="BC10" s="77">
        <f t="shared" si="19"/>
        <v>11</v>
      </c>
      <c r="BD10" s="78">
        <f t="shared" si="20"/>
        <v>11</v>
      </c>
      <c r="BE10" s="77">
        <f t="shared" si="21"/>
        <v>13</v>
      </c>
      <c r="BF10" s="77">
        <f t="shared" si="22"/>
        <v>14</v>
      </c>
      <c r="BG10" s="77">
        <f t="shared" si="23"/>
        <v>10</v>
      </c>
      <c r="BH10" s="77">
        <f t="shared" si="24"/>
        <v>10</v>
      </c>
      <c r="BI10" s="77">
        <f t="shared" si="25"/>
        <v>9</v>
      </c>
      <c r="BJ10" s="77">
        <f t="shared" si="26"/>
        <v>0</v>
      </c>
      <c r="BK10" s="77">
        <f t="shared" si="27"/>
        <v>0</v>
      </c>
      <c r="BL10" s="79">
        <f t="shared" si="31"/>
        <v>95</v>
      </c>
      <c r="BM10" s="73">
        <f t="shared" si="32"/>
        <v>7</v>
      </c>
      <c r="BN10" s="73">
        <f t="shared" si="33"/>
        <v>14</v>
      </c>
      <c r="BO10" s="80">
        <f t="shared" si="28"/>
        <v>88</v>
      </c>
      <c r="BP10" s="7"/>
    </row>
    <row r="11" spans="1:68" ht="15">
      <c r="A11" s="55">
        <v>7</v>
      </c>
      <c r="B11" s="121" t="s">
        <v>32</v>
      </c>
      <c r="C11" s="119" t="s">
        <v>48</v>
      </c>
      <c r="D11" s="123"/>
      <c r="E11" s="81">
        <f t="shared" si="29"/>
        <v>1000</v>
      </c>
      <c r="F11" s="57">
        <f t="shared" si="0"/>
        <v>0</v>
      </c>
      <c r="G11" s="58">
        <v>1000</v>
      </c>
      <c r="H11" s="59">
        <f t="shared" si="1"/>
        <v>18.919999999999998</v>
      </c>
      <c r="I11" s="60">
        <f t="shared" si="30"/>
        <v>0</v>
      </c>
      <c r="J11" s="61">
        <v>8</v>
      </c>
      <c r="K11" s="117">
        <v>10</v>
      </c>
      <c r="L11" s="62">
        <v>9</v>
      </c>
      <c r="M11" s="63">
        <f t="shared" si="2"/>
        <v>1000</v>
      </c>
      <c r="N11" s="60">
        <f t="shared" si="3"/>
        <v>73</v>
      </c>
      <c r="O11" s="64">
        <f t="shared" si="4"/>
        <v>73</v>
      </c>
      <c r="P11" s="65">
        <v>15</v>
      </c>
      <c r="Q11" s="66">
        <v>2</v>
      </c>
      <c r="R11" s="67">
        <v>6</v>
      </c>
      <c r="S11" s="68">
        <v>0</v>
      </c>
      <c r="T11" s="69">
        <v>2</v>
      </c>
      <c r="U11" s="70">
        <v>1</v>
      </c>
      <c r="V11" s="67">
        <v>10</v>
      </c>
      <c r="W11" s="70">
        <v>1</v>
      </c>
      <c r="X11" s="69">
        <v>11</v>
      </c>
      <c r="Y11" s="70">
        <v>1</v>
      </c>
      <c r="Z11" s="69">
        <v>14</v>
      </c>
      <c r="AA11" s="70">
        <v>2</v>
      </c>
      <c r="AB11" s="69">
        <v>8</v>
      </c>
      <c r="AC11" s="68">
        <v>1</v>
      </c>
      <c r="AD11" s="83">
        <v>12</v>
      </c>
      <c r="AE11" s="66">
        <v>0</v>
      </c>
      <c r="AF11" s="71">
        <v>4</v>
      </c>
      <c r="AG11" s="68">
        <v>2</v>
      </c>
      <c r="AH11" s="67">
        <v>99</v>
      </c>
      <c r="AI11" s="70">
        <v>0</v>
      </c>
      <c r="AJ11" s="67">
        <v>99</v>
      </c>
      <c r="AK11" s="70">
        <v>0</v>
      </c>
      <c r="AL11" s="44"/>
      <c r="AM11" s="45">
        <f t="shared" si="5"/>
        <v>10</v>
      </c>
      <c r="AN11" s="44"/>
      <c r="AO11" s="72">
        <f t="shared" si="6"/>
        <v>1000</v>
      </c>
      <c r="AP11" s="73">
        <f t="shared" si="7"/>
        <v>1000</v>
      </c>
      <c r="AQ11" s="74">
        <f t="shared" si="8"/>
        <v>1000</v>
      </c>
      <c r="AR11" s="73">
        <f t="shared" si="9"/>
        <v>1000</v>
      </c>
      <c r="AS11" s="74">
        <f t="shared" si="10"/>
        <v>1000</v>
      </c>
      <c r="AT11" s="74">
        <f t="shared" si="11"/>
        <v>1000</v>
      </c>
      <c r="AU11" s="74">
        <f t="shared" si="12"/>
        <v>1000</v>
      </c>
      <c r="AV11" s="74">
        <f t="shared" si="13"/>
        <v>1000</v>
      </c>
      <c r="AW11" s="73">
        <f t="shared" si="14"/>
        <v>1000</v>
      </c>
      <c r="AX11" s="74">
        <f t="shared" si="15"/>
        <v>0</v>
      </c>
      <c r="AY11" s="75">
        <f t="shared" si="16"/>
        <v>0</v>
      </c>
      <c r="AZ11" s="1"/>
      <c r="BA11" s="76">
        <f t="shared" si="17"/>
        <v>0</v>
      </c>
      <c r="BB11" s="77">
        <f t="shared" si="18"/>
        <v>12</v>
      </c>
      <c r="BC11" s="77">
        <f t="shared" si="19"/>
        <v>9</v>
      </c>
      <c r="BD11" s="78">
        <f t="shared" si="20"/>
        <v>10</v>
      </c>
      <c r="BE11" s="77">
        <f t="shared" si="21"/>
        <v>9</v>
      </c>
      <c r="BF11" s="77">
        <f t="shared" si="22"/>
        <v>7</v>
      </c>
      <c r="BG11" s="77">
        <f t="shared" si="23"/>
        <v>11</v>
      </c>
      <c r="BH11" s="77">
        <f t="shared" si="24"/>
        <v>11</v>
      </c>
      <c r="BI11" s="77">
        <f t="shared" si="25"/>
        <v>4</v>
      </c>
      <c r="BJ11" s="77">
        <f t="shared" si="26"/>
        <v>0</v>
      </c>
      <c r="BK11" s="77">
        <f t="shared" si="27"/>
        <v>0</v>
      </c>
      <c r="BL11" s="79">
        <f t="shared" si="31"/>
        <v>73</v>
      </c>
      <c r="BM11" s="73">
        <f t="shared" si="32"/>
        <v>0</v>
      </c>
      <c r="BN11" s="73">
        <f t="shared" si="33"/>
        <v>12</v>
      </c>
      <c r="BO11" s="80">
        <f t="shared" si="28"/>
        <v>73</v>
      </c>
      <c r="BP11" s="7"/>
    </row>
    <row r="12" spans="1:68" ht="15">
      <c r="A12" s="55">
        <v>8</v>
      </c>
      <c r="B12" s="121" t="s">
        <v>33</v>
      </c>
      <c r="C12" s="119" t="s">
        <v>48</v>
      </c>
      <c r="D12" s="124"/>
      <c r="E12" s="81">
        <f t="shared" si="29"/>
        <v>1000</v>
      </c>
      <c r="F12" s="57">
        <f t="shared" si="0"/>
        <v>0</v>
      </c>
      <c r="G12" s="58">
        <v>1000</v>
      </c>
      <c r="H12" s="59">
        <f t="shared" si="1"/>
        <v>22.36</v>
      </c>
      <c r="I12" s="60">
        <f t="shared" si="30"/>
        <v>0</v>
      </c>
      <c r="J12" s="61">
        <v>4</v>
      </c>
      <c r="K12" s="117">
        <v>11</v>
      </c>
      <c r="L12" s="62">
        <v>9</v>
      </c>
      <c r="M12" s="63">
        <f t="shared" si="2"/>
        <v>1000</v>
      </c>
      <c r="N12" s="60">
        <f t="shared" si="3"/>
        <v>94</v>
      </c>
      <c r="O12" s="64">
        <f t="shared" si="4"/>
        <v>88</v>
      </c>
      <c r="P12" s="65">
        <v>16</v>
      </c>
      <c r="Q12" s="66">
        <v>2</v>
      </c>
      <c r="R12" s="67">
        <v>5</v>
      </c>
      <c r="S12" s="68">
        <v>2</v>
      </c>
      <c r="T12" s="69">
        <v>1</v>
      </c>
      <c r="U12" s="70">
        <v>2</v>
      </c>
      <c r="V12" s="67">
        <v>6</v>
      </c>
      <c r="W12" s="70">
        <v>0</v>
      </c>
      <c r="X12" s="69">
        <v>12</v>
      </c>
      <c r="Y12" s="70">
        <v>1</v>
      </c>
      <c r="Z12" s="69">
        <v>9</v>
      </c>
      <c r="AA12" s="70">
        <v>1</v>
      </c>
      <c r="AB12" s="69">
        <v>7</v>
      </c>
      <c r="AC12" s="68">
        <v>1</v>
      </c>
      <c r="AD12" s="83">
        <v>3</v>
      </c>
      <c r="AE12" s="66">
        <v>0</v>
      </c>
      <c r="AF12" s="71">
        <v>13</v>
      </c>
      <c r="AG12" s="68">
        <v>2</v>
      </c>
      <c r="AH12" s="67">
        <v>99</v>
      </c>
      <c r="AI12" s="70">
        <v>0</v>
      </c>
      <c r="AJ12" s="67">
        <v>99</v>
      </c>
      <c r="AK12" s="70">
        <v>0</v>
      </c>
      <c r="AL12" s="44"/>
      <c r="AM12" s="45">
        <f t="shared" si="5"/>
        <v>11</v>
      </c>
      <c r="AN12" s="44"/>
      <c r="AO12" s="72">
        <f t="shared" si="6"/>
        <v>1000</v>
      </c>
      <c r="AP12" s="73">
        <f t="shared" si="7"/>
        <v>1000</v>
      </c>
      <c r="AQ12" s="74">
        <f t="shared" si="8"/>
        <v>1000</v>
      </c>
      <c r="AR12" s="73">
        <f t="shared" si="9"/>
        <v>1000</v>
      </c>
      <c r="AS12" s="74">
        <f t="shared" si="10"/>
        <v>1000</v>
      </c>
      <c r="AT12" s="74">
        <f t="shared" si="11"/>
        <v>1000</v>
      </c>
      <c r="AU12" s="74">
        <f t="shared" si="12"/>
        <v>1000</v>
      </c>
      <c r="AV12" s="74">
        <f t="shared" si="13"/>
        <v>1000</v>
      </c>
      <c r="AW12" s="73">
        <f t="shared" si="14"/>
        <v>1000</v>
      </c>
      <c r="AX12" s="74">
        <f t="shared" si="15"/>
        <v>0</v>
      </c>
      <c r="AY12" s="75">
        <f t="shared" si="16"/>
        <v>0</v>
      </c>
      <c r="AZ12" s="1"/>
      <c r="BA12" s="76">
        <f t="shared" si="17"/>
        <v>10</v>
      </c>
      <c r="BB12" s="77">
        <f t="shared" si="18"/>
        <v>9</v>
      </c>
      <c r="BC12" s="77">
        <f t="shared" si="19"/>
        <v>9</v>
      </c>
      <c r="BD12" s="78">
        <f t="shared" si="20"/>
        <v>12</v>
      </c>
      <c r="BE12" s="77">
        <f t="shared" si="21"/>
        <v>11</v>
      </c>
      <c r="BF12" s="77">
        <f t="shared" si="22"/>
        <v>13</v>
      </c>
      <c r="BG12" s="77">
        <f t="shared" si="23"/>
        <v>10</v>
      </c>
      <c r="BH12" s="77">
        <f t="shared" si="24"/>
        <v>14</v>
      </c>
      <c r="BI12" s="77">
        <f t="shared" si="25"/>
        <v>6</v>
      </c>
      <c r="BJ12" s="77">
        <f t="shared" si="26"/>
        <v>0</v>
      </c>
      <c r="BK12" s="77">
        <f t="shared" si="27"/>
        <v>0</v>
      </c>
      <c r="BL12" s="79">
        <f t="shared" si="31"/>
        <v>94</v>
      </c>
      <c r="BM12" s="73">
        <f t="shared" si="32"/>
        <v>6</v>
      </c>
      <c r="BN12" s="73">
        <f t="shared" si="33"/>
        <v>14</v>
      </c>
      <c r="BO12" s="80">
        <f t="shared" si="28"/>
        <v>88</v>
      </c>
      <c r="BP12" s="7"/>
    </row>
    <row r="13" spans="1:68" ht="15">
      <c r="A13" s="55">
        <v>9</v>
      </c>
      <c r="B13" s="121" t="s">
        <v>34</v>
      </c>
      <c r="C13" s="119" t="s">
        <v>48</v>
      </c>
      <c r="D13" s="124"/>
      <c r="E13" s="81">
        <f t="shared" si="29"/>
        <v>1020</v>
      </c>
      <c r="F13" s="57">
        <f t="shared" si="0"/>
        <v>20</v>
      </c>
      <c r="G13" s="58">
        <v>1000</v>
      </c>
      <c r="H13" s="59">
        <f t="shared" si="1"/>
        <v>24.08</v>
      </c>
      <c r="I13" s="60">
        <f t="shared" si="30"/>
        <v>0</v>
      </c>
      <c r="J13" s="212">
        <v>2</v>
      </c>
      <c r="K13" s="117">
        <v>13</v>
      </c>
      <c r="L13" s="62">
        <v>9</v>
      </c>
      <c r="M13" s="63">
        <f t="shared" si="2"/>
        <v>1000</v>
      </c>
      <c r="N13" s="60">
        <f t="shared" si="3"/>
        <v>95</v>
      </c>
      <c r="O13" s="64">
        <f t="shared" si="4"/>
        <v>86</v>
      </c>
      <c r="P13" s="65">
        <v>1</v>
      </c>
      <c r="Q13" s="66">
        <v>1</v>
      </c>
      <c r="R13" s="67">
        <v>3</v>
      </c>
      <c r="S13" s="68">
        <v>2</v>
      </c>
      <c r="T13" s="69">
        <v>10</v>
      </c>
      <c r="U13" s="70">
        <v>1</v>
      </c>
      <c r="V13" s="67">
        <v>5</v>
      </c>
      <c r="W13" s="70">
        <v>2</v>
      </c>
      <c r="X13" s="69">
        <v>6</v>
      </c>
      <c r="Y13" s="70">
        <v>2</v>
      </c>
      <c r="Z13" s="69">
        <v>8</v>
      </c>
      <c r="AA13" s="70">
        <v>1</v>
      </c>
      <c r="AB13" s="69">
        <v>11</v>
      </c>
      <c r="AC13" s="68">
        <v>2</v>
      </c>
      <c r="AD13" s="83">
        <v>16</v>
      </c>
      <c r="AE13" s="66">
        <v>1</v>
      </c>
      <c r="AF13" s="71">
        <v>12</v>
      </c>
      <c r="AG13" s="68">
        <v>1</v>
      </c>
      <c r="AH13" s="67">
        <v>99</v>
      </c>
      <c r="AI13" s="70">
        <v>0</v>
      </c>
      <c r="AJ13" s="67">
        <v>99</v>
      </c>
      <c r="AK13" s="70">
        <v>0</v>
      </c>
      <c r="AL13" s="44"/>
      <c r="AM13" s="45">
        <f t="shared" si="5"/>
        <v>13</v>
      </c>
      <c r="AN13" s="44"/>
      <c r="AO13" s="72">
        <f t="shared" si="6"/>
        <v>1000</v>
      </c>
      <c r="AP13" s="73">
        <f t="shared" si="7"/>
        <v>1000</v>
      </c>
      <c r="AQ13" s="74">
        <f t="shared" si="8"/>
        <v>1000</v>
      </c>
      <c r="AR13" s="73">
        <f t="shared" si="9"/>
        <v>1000</v>
      </c>
      <c r="AS13" s="74">
        <f t="shared" si="10"/>
        <v>1000</v>
      </c>
      <c r="AT13" s="74">
        <f t="shared" si="11"/>
        <v>1000</v>
      </c>
      <c r="AU13" s="74">
        <f t="shared" si="12"/>
        <v>1000</v>
      </c>
      <c r="AV13" s="74">
        <f t="shared" si="13"/>
        <v>1000</v>
      </c>
      <c r="AW13" s="73">
        <f t="shared" si="14"/>
        <v>1000</v>
      </c>
      <c r="AX13" s="74">
        <f t="shared" si="15"/>
        <v>0</v>
      </c>
      <c r="AY13" s="75">
        <f t="shared" si="16"/>
        <v>0</v>
      </c>
      <c r="AZ13" s="1"/>
      <c r="BA13" s="76">
        <f t="shared" si="17"/>
        <v>9</v>
      </c>
      <c r="BB13" s="77">
        <f t="shared" si="18"/>
        <v>14</v>
      </c>
      <c r="BC13" s="77">
        <f t="shared" si="19"/>
        <v>10</v>
      </c>
      <c r="BD13" s="78">
        <f t="shared" si="20"/>
        <v>9</v>
      </c>
      <c r="BE13" s="77">
        <f t="shared" si="21"/>
        <v>12</v>
      </c>
      <c r="BF13" s="77">
        <f t="shared" si="22"/>
        <v>11</v>
      </c>
      <c r="BG13" s="77">
        <f t="shared" si="23"/>
        <v>9</v>
      </c>
      <c r="BH13" s="77">
        <f t="shared" si="24"/>
        <v>10</v>
      </c>
      <c r="BI13" s="77">
        <f t="shared" si="25"/>
        <v>11</v>
      </c>
      <c r="BJ13" s="77">
        <f t="shared" si="26"/>
        <v>0</v>
      </c>
      <c r="BK13" s="77">
        <f t="shared" si="27"/>
        <v>0</v>
      </c>
      <c r="BL13" s="79">
        <f t="shared" si="31"/>
        <v>95</v>
      </c>
      <c r="BM13" s="73">
        <f t="shared" si="32"/>
        <v>9</v>
      </c>
      <c r="BN13" s="73">
        <f t="shared" si="33"/>
        <v>14</v>
      </c>
      <c r="BO13" s="80">
        <f t="shared" si="28"/>
        <v>86</v>
      </c>
      <c r="BP13" s="7"/>
    </row>
    <row r="14" spans="1:68" ht="15">
      <c r="A14" s="55">
        <v>10</v>
      </c>
      <c r="B14" s="121" t="s">
        <v>35</v>
      </c>
      <c r="C14" s="119" t="s">
        <v>48</v>
      </c>
      <c r="D14" s="124"/>
      <c r="E14" s="81">
        <f t="shared" si="29"/>
        <v>1000</v>
      </c>
      <c r="F14" s="57">
        <f t="shared" si="0"/>
        <v>0</v>
      </c>
      <c r="G14" s="58">
        <v>1000</v>
      </c>
      <c r="H14" s="59">
        <f t="shared" si="1"/>
        <v>20.64</v>
      </c>
      <c r="I14" s="60">
        <f t="shared" si="30"/>
        <v>0</v>
      </c>
      <c r="J14" s="61">
        <v>6</v>
      </c>
      <c r="K14" s="117">
        <v>10</v>
      </c>
      <c r="L14" s="62">
        <v>9</v>
      </c>
      <c r="M14" s="63">
        <f t="shared" si="2"/>
        <v>1000</v>
      </c>
      <c r="N14" s="60">
        <f t="shared" si="3"/>
        <v>85</v>
      </c>
      <c r="O14" s="64">
        <f t="shared" si="4"/>
        <v>85</v>
      </c>
      <c r="P14" s="65">
        <v>2</v>
      </c>
      <c r="Q14" s="66">
        <v>0</v>
      </c>
      <c r="R14" s="67">
        <v>13</v>
      </c>
      <c r="S14" s="68">
        <v>2</v>
      </c>
      <c r="T14" s="69">
        <v>9</v>
      </c>
      <c r="U14" s="70">
        <v>1</v>
      </c>
      <c r="V14" s="67">
        <v>7</v>
      </c>
      <c r="W14" s="70">
        <v>1</v>
      </c>
      <c r="X14" s="69">
        <v>16</v>
      </c>
      <c r="Y14" s="70">
        <v>2</v>
      </c>
      <c r="Z14" s="69">
        <v>12</v>
      </c>
      <c r="AA14" s="70">
        <v>2</v>
      </c>
      <c r="AB14" s="69">
        <v>3</v>
      </c>
      <c r="AC14" s="68">
        <v>0</v>
      </c>
      <c r="AD14" s="65">
        <v>6</v>
      </c>
      <c r="AE14" s="66">
        <v>0</v>
      </c>
      <c r="AF14" s="71">
        <v>15</v>
      </c>
      <c r="AG14" s="68">
        <v>2</v>
      </c>
      <c r="AH14" s="67">
        <v>99</v>
      </c>
      <c r="AI14" s="70">
        <v>0</v>
      </c>
      <c r="AJ14" s="67">
        <v>99</v>
      </c>
      <c r="AK14" s="70">
        <v>0</v>
      </c>
      <c r="AL14" s="44"/>
      <c r="AM14" s="45">
        <f t="shared" si="5"/>
        <v>10</v>
      </c>
      <c r="AN14" s="44"/>
      <c r="AO14" s="72">
        <f t="shared" si="6"/>
        <v>1000</v>
      </c>
      <c r="AP14" s="73">
        <f t="shared" si="7"/>
        <v>1000</v>
      </c>
      <c r="AQ14" s="74">
        <f t="shared" si="8"/>
        <v>1000</v>
      </c>
      <c r="AR14" s="73">
        <f t="shared" si="9"/>
        <v>1000</v>
      </c>
      <c r="AS14" s="74">
        <f t="shared" si="10"/>
        <v>1000</v>
      </c>
      <c r="AT14" s="74">
        <f t="shared" si="11"/>
        <v>1000</v>
      </c>
      <c r="AU14" s="74">
        <f t="shared" si="12"/>
        <v>1000</v>
      </c>
      <c r="AV14" s="74">
        <f t="shared" si="13"/>
        <v>1000</v>
      </c>
      <c r="AW14" s="73">
        <f t="shared" si="14"/>
        <v>1000</v>
      </c>
      <c r="AX14" s="74">
        <f t="shared" si="15"/>
        <v>0</v>
      </c>
      <c r="AY14" s="75">
        <f t="shared" si="16"/>
        <v>0</v>
      </c>
      <c r="AZ14" s="1"/>
      <c r="BA14" s="76">
        <f t="shared" si="17"/>
        <v>9</v>
      </c>
      <c r="BB14" s="77">
        <f t="shared" si="18"/>
        <v>6</v>
      </c>
      <c r="BC14" s="77">
        <f t="shared" si="19"/>
        <v>13</v>
      </c>
      <c r="BD14" s="78">
        <f t="shared" si="20"/>
        <v>10</v>
      </c>
      <c r="BE14" s="77">
        <f t="shared" si="21"/>
        <v>10</v>
      </c>
      <c r="BF14" s="77">
        <f t="shared" si="22"/>
        <v>11</v>
      </c>
      <c r="BG14" s="77">
        <f t="shared" si="23"/>
        <v>14</v>
      </c>
      <c r="BH14" s="77">
        <f t="shared" si="24"/>
        <v>12</v>
      </c>
      <c r="BI14" s="77">
        <f t="shared" si="25"/>
        <v>0</v>
      </c>
      <c r="BJ14" s="77">
        <f t="shared" si="26"/>
        <v>0</v>
      </c>
      <c r="BK14" s="77">
        <f t="shared" si="27"/>
        <v>0</v>
      </c>
      <c r="BL14" s="79">
        <f t="shared" si="31"/>
        <v>85</v>
      </c>
      <c r="BM14" s="73">
        <f t="shared" si="32"/>
        <v>0</v>
      </c>
      <c r="BN14" s="73">
        <f t="shared" si="33"/>
        <v>14</v>
      </c>
      <c r="BO14" s="80">
        <f t="shared" si="28"/>
        <v>85</v>
      </c>
      <c r="BP14" s="7"/>
    </row>
    <row r="15" spans="1:68" ht="15">
      <c r="A15" s="55">
        <v>11</v>
      </c>
      <c r="B15" s="121" t="s">
        <v>36</v>
      </c>
      <c r="C15" s="119" t="s">
        <v>48</v>
      </c>
      <c r="D15" s="124"/>
      <c r="E15" s="81">
        <f t="shared" si="29"/>
        <v>1000</v>
      </c>
      <c r="F15" s="57">
        <f t="shared" si="0"/>
        <v>0</v>
      </c>
      <c r="G15" s="58">
        <v>1000</v>
      </c>
      <c r="H15" s="59">
        <f t="shared" si="1"/>
        <v>18.06</v>
      </c>
      <c r="I15" s="60">
        <f t="shared" si="30"/>
        <v>0</v>
      </c>
      <c r="J15" s="61">
        <v>9</v>
      </c>
      <c r="K15" s="117">
        <v>9</v>
      </c>
      <c r="L15" s="62">
        <v>9</v>
      </c>
      <c r="M15" s="63">
        <f t="shared" si="2"/>
        <v>1000</v>
      </c>
      <c r="N15" s="60">
        <f t="shared" si="3"/>
        <v>89</v>
      </c>
      <c r="O15" s="64">
        <f t="shared" si="4"/>
        <v>83</v>
      </c>
      <c r="P15" s="65">
        <v>3</v>
      </c>
      <c r="Q15" s="66">
        <v>0</v>
      </c>
      <c r="R15" s="67">
        <v>14</v>
      </c>
      <c r="S15" s="68">
        <v>2</v>
      </c>
      <c r="T15" s="69">
        <v>5</v>
      </c>
      <c r="U15" s="70">
        <v>0</v>
      </c>
      <c r="V15" s="67">
        <v>1</v>
      </c>
      <c r="W15" s="70">
        <v>2</v>
      </c>
      <c r="X15" s="69">
        <v>7</v>
      </c>
      <c r="Y15" s="70">
        <v>1</v>
      </c>
      <c r="Z15" s="69">
        <v>2</v>
      </c>
      <c r="AA15" s="70">
        <v>2</v>
      </c>
      <c r="AB15" s="69">
        <v>9</v>
      </c>
      <c r="AC15" s="68">
        <v>0</v>
      </c>
      <c r="AD15" s="82">
        <v>13</v>
      </c>
      <c r="AE15" s="66">
        <v>2</v>
      </c>
      <c r="AF15" s="71">
        <v>6</v>
      </c>
      <c r="AG15" s="68">
        <v>0</v>
      </c>
      <c r="AH15" s="67">
        <v>99</v>
      </c>
      <c r="AI15" s="70">
        <v>0</v>
      </c>
      <c r="AJ15" s="67">
        <v>99</v>
      </c>
      <c r="AK15" s="70">
        <v>0</v>
      </c>
      <c r="AL15" s="44"/>
      <c r="AM15" s="45">
        <f t="shared" si="5"/>
        <v>9</v>
      </c>
      <c r="AN15" s="44"/>
      <c r="AO15" s="72">
        <f t="shared" si="6"/>
        <v>1000</v>
      </c>
      <c r="AP15" s="73">
        <f t="shared" si="7"/>
        <v>1000</v>
      </c>
      <c r="AQ15" s="74">
        <f t="shared" si="8"/>
        <v>1000</v>
      </c>
      <c r="AR15" s="73">
        <f t="shared" si="9"/>
        <v>1000</v>
      </c>
      <c r="AS15" s="74">
        <f t="shared" si="10"/>
        <v>1000</v>
      </c>
      <c r="AT15" s="74">
        <f t="shared" si="11"/>
        <v>1000</v>
      </c>
      <c r="AU15" s="74">
        <f t="shared" si="12"/>
        <v>1000</v>
      </c>
      <c r="AV15" s="74">
        <f t="shared" si="13"/>
        <v>1000</v>
      </c>
      <c r="AW15" s="73">
        <f t="shared" si="14"/>
        <v>1000</v>
      </c>
      <c r="AX15" s="74">
        <f t="shared" si="15"/>
        <v>0</v>
      </c>
      <c r="AY15" s="75">
        <f t="shared" si="16"/>
        <v>0</v>
      </c>
      <c r="AZ15" s="1"/>
      <c r="BA15" s="76">
        <f t="shared" si="17"/>
        <v>14</v>
      </c>
      <c r="BB15" s="77">
        <f t="shared" si="18"/>
        <v>7</v>
      </c>
      <c r="BC15" s="77">
        <f t="shared" si="19"/>
        <v>9</v>
      </c>
      <c r="BD15" s="78">
        <f t="shared" si="20"/>
        <v>9</v>
      </c>
      <c r="BE15" s="77">
        <f t="shared" si="21"/>
        <v>10</v>
      </c>
      <c r="BF15" s="77">
        <f t="shared" si="22"/>
        <v>9</v>
      </c>
      <c r="BG15" s="77">
        <f t="shared" si="23"/>
        <v>13</v>
      </c>
      <c r="BH15" s="77">
        <f t="shared" si="24"/>
        <v>6</v>
      </c>
      <c r="BI15" s="77">
        <f t="shared" si="25"/>
        <v>12</v>
      </c>
      <c r="BJ15" s="77">
        <f t="shared" si="26"/>
        <v>0</v>
      </c>
      <c r="BK15" s="77">
        <f t="shared" si="27"/>
        <v>0</v>
      </c>
      <c r="BL15" s="79">
        <f t="shared" si="31"/>
        <v>89</v>
      </c>
      <c r="BM15" s="73">
        <f t="shared" si="32"/>
        <v>6</v>
      </c>
      <c r="BN15" s="73">
        <f t="shared" si="33"/>
        <v>14</v>
      </c>
      <c r="BO15" s="80">
        <f t="shared" si="28"/>
        <v>83</v>
      </c>
      <c r="BP15" s="7"/>
    </row>
    <row r="16" spans="1:68" ht="15">
      <c r="A16" s="55">
        <v>12</v>
      </c>
      <c r="B16" s="121" t="s">
        <v>37</v>
      </c>
      <c r="C16" s="118" t="s">
        <v>45</v>
      </c>
      <c r="D16" s="124"/>
      <c r="E16" s="81">
        <f t="shared" si="29"/>
        <v>1000</v>
      </c>
      <c r="F16" s="57">
        <f t="shared" si="0"/>
        <v>0</v>
      </c>
      <c r="G16" s="58">
        <v>1000</v>
      </c>
      <c r="H16" s="59">
        <f t="shared" si="1"/>
        <v>21.5</v>
      </c>
      <c r="I16" s="60">
        <f t="shared" si="30"/>
        <v>0</v>
      </c>
      <c r="J16" s="61">
        <v>5</v>
      </c>
      <c r="K16" s="117">
        <v>11</v>
      </c>
      <c r="L16" s="62">
        <v>9</v>
      </c>
      <c r="M16" s="63">
        <f t="shared" si="2"/>
        <v>1000</v>
      </c>
      <c r="N16" s="60">
        <f t="shared" si="3"/>
        <v>92</v>
      </c>
      <c r="O16" s="64">
        <f t="shared" si="4"/>
        <v>88</v>
      </c>
      <c r="P16" s="65">
        <v>4</v>
      </c>
      <c r="Q16" s="66">
        <v>2</v>
      </c>
      <c r="R16" s="67">
        <v>2</v>
      </c>
      <c r="S16" s="68">
        <v>2</v>
      </c>
      <c r="T16" s="69">
        <v>6</v>
      </c>
      <c r="U16" s="70">
        <v>0</v>
      </c>
      <c r="V16" s="67">
        <v>3</v>
      </c>
      <c r="W16" s="70">
        <v>1</v>
      </c>
      <c r="X16" s="69">
        <v>8</v>
      </c>
      <c r="Y16" s="70">
        <v>1</v>
      </c>
      <c r="Z16" s="69">
        <v>10</v>
      </c>
      <c r="AA16" s="70">
        <v>0</v>
      </c>
      <c r="AB16" s="69">
        <v>1</v>
      </c>
      <c r="AC16" s="68">
        <v>2</v>
      </c>
      <c r="AD16" s="65">
        <v>7</v>
      </c>
      <c r="AE16" s="66">
        <v>2</v>
      </c>
      <c r="AF16" s="71">
        <v>9</v>
      </c>
      <c r="AG16" s="68">
        <v>1</v>
      </c>
      <c r="AH16" s="67">
        <v>99</v>
      </c>
      <c r="AI16" s="70">
        <v>0</v>
      </c>
      <c r="AJ16" s="67">
        <v>99</v>
      </c>
      <c r="AK16" s="70">
        <v>0</v>
      </c>
      <c r="AL16" s="44"/>
      <c r="AM16" s="45">
        <f t="shared" si="5"/>
        <v>11</v>
      </c>
      <c r="AN16" s="44"/>
      <c r="AO16" s="72">
        <f t="shared" si="6"/>
        <v>1000</v>
      </c>
      <c r="AP16" s="73">
        <f t="shared" si="7"/>
        <v>1000</v>
      </c>
      <c r="AQ16" s="74">
        <f t="shared" si="8"/>
        <v>1000</v>
      </c>
      <c r="AR16" s="73">
        <f t="shared" si="9"/>
        <v>1000</v>
      </c>
      <c r="AS16" s="74">
        <f t="shared" si="10"/>
        <v>1000</v>
      </c>
      <c r="AT16" s="74">
        <f t="shared" si="11"/>
        <v>1000</v>
      </c>
      <c r="AU16" s="74">
        <f t="shared" si="12"/>
        <v>1000</v>
      </c>
      <c r="AV16" s="74">
        <f t="shared" si="13"/>
        <v>1000</v>
      </c>
      <c r="AW16" s="73">
        <f t="shared" si="14"/>
        <v>1000</v>
      </c>
      <c r="AX16" s="74">
        <f t="shared" si="15"/>
        <v>0</v>
      </c>
      <c r="AY16" s="75">
        <f t="shared" si="16"/>
        <v>0</v>
      </c>
      <c r="AZ16" s="1"/>
      <c r="BA16" s="76">
        <f t="shared" si="17"/>
        <v>4</v>
      </c>
      <c r="BB16" s="77">
        <f t="shared" si="18"/>
        <v>9</v>
      </c>
      <c r="BC16" s="77">
        <f t="shared" si="19"/>
        <v>12</v>
      </c>
      <c r="BD16" s="78">
        <f t="shared" si="20"/>
        <v>14</v>
      </c>
      <c r="BE16" s="77">
        <f t="shared" si="21"/>
        <v>11</v>
      </c>
      <c r="BF16" s="77">
        <f t="shared" si="22"/>
        <v>10</v>
      </c>
      <c r="BG16" s="77">
        <f t="shared" si="23"/>
        <v>9</v>
      </c>
      <c r="BH16" s="77">
        <f t="shared" si="24"/>
        <v>10</v>
      </c>
      <c r="BI16" s="77">
        <f t="shared" si="25"/>
        <v>13</v>
      </c>
      <c r="BJ16" s="77">
        <f t="shared" si="26"/>
        <v>0</v>
      </c>
      <c r="BK16" s="77">
        <f t="shared" si="27"/>
        <v>0</v>
      </c>
      <c r="BL16" s="79">
        <f t="shared" si="31"/>
        <v>92</v>
      </c>
      <c r="BM16" s="73">
        <f t="shared" si="32"/>
        <v>4</v>
      </c>
      <c r="BN16" s="73">
        <f t="shared" si="33"/>
        <v>14</v>
      </c>
      <c r="BO16" s="80">
        <f t="shared" si="28"/>
        <v>88</v>
      </c>
      <c r="BP16" s="7"/>
    </row>
    <row r="17" spans="1:68" ht="15">
      <c r="A17" s="55">
        <v>13</v>
      </c>
      <c r="B17" s="121" t="s">
        <v>38</v>
      </c>
      <c r="C17" s="118" t="s">
        <v>45</v>
      </c>
      <c r="D17" s="123"/>
      <c r="E17" s="81">
        <f t="shared" si="29"/>
        <v>1000</v>
      </c>
      <c r="F17" s="57">
        <f t="shared" si="0"/>
        <v>0</v>
      </c>
      <c r="G17" s="58">
        <v>1000</v>
      </c>
      <c r="H17" s="59">
        <f t="shared" si="1"/>
        <v>13.76</v>
      </c>
      <c r="I17" s="60">
        <f t="shared" si="30"/>
        <v>0</v>
      </c>
      <c r="J17" s="61">
        <v>14</v>
      </c>
      <c r="K17" s="117">
        <v>6</v>
      </c>
      <c r="L17" s="62">
        <v>9</v>
      </c>
      <c r="M17" s="63">
        <f t="shared" si="2"/>
        <v>1000</v>
      </c>
      <c r="N17" s="60">
        <f t="shared" si="3"/>
        <v>69</v>
      </c>
      <c r="O17" s="64">
        <f t="shared" si="4"/>
        <v>69</v>
      </c>
      <c r="P17" s="65">
        <v>5</v>
      </c>
      <c r="Q17" s="66">
        <v>0</v>
      </c>
      <c r="R17" s="67">
        <v>10</v>
      </c>
      <c r="S17" s="68">
        <v>0</v>
      </c>
      <c r="T17" s="69">
        <v>16</v>
      </c>
      <c r="U17" s="70">
        <v>0</v>
      </c>
      <c r="V17" s="67">
        <v>15</v>
      </c>
      <c r="W17" s="70">
        <v>2</v>
      </c>
      <c r="X17" s="69">
        <v>1</v>
      </c>
      <c r="Y17" s="70">
        <v>1</v>
      </c>
      <c r="Z17" s="69">
        <v>4</v>
      </c>
      <c r="AA17" s="70">
        <v>2</v>
      </c>
      <c r="AB17" s="69">
        <v>14</v>
      </c>
      <c r="AC17" s="68">
        <v>1</v>
      </c>
      <c r="AD17" s="65">
        <v>11</v>
      </c>
      <c r="AE17" s="66">
        <v>0</v>
      </c>
      <c r="AF17" s="71">
        <v>8</v>
      </c>
      <c r="AG17" s="68">
        <v>0</v>
      </c>
      <c r="AH17" s="67">
        <v>99</v>
      </c>
      <c r="AI17" s="70">
        <v>0</v>
      </c>
      <c r="AJ17" s="67">
        <v>99</v>
      </c>
      <c r="AK17" s="70">
        <v>0</v>
      </c>
      <c r="AL17" s="44"/>
      <c r="AM17" s="45">
        <f t="shared" si="5"/>
        <v>6</v>
      </c>
      <c r="AN17" s="44"/>
      <c r="AO17" s="72">
        <f t="shared" si="6"/>
        <v>1000</v>
      </c>
      <c r="AP17" s="73">
        <f t="shared" si="7"/>
        <v>1000</v>
      </c>
      <c r="AQ17" s="74">
        <f t="shared" si="8"/>
        <v>1000</v>
      </c>
      <c r="AR17" s="73">
        <f t="shared" si="9"/>
        <v>1000</v>
      </c>
      <c r="AS17" s="74">
        <f t="shared" si="10"/>
        <v>1000</v>
      </c>
      <c r="AT17" s="74">
        <f t="shared" si="11"/>
        <v>1000</v>
      </c>
      <c r="AU17" s="74">
        <f t="shared" si="12"/>
        <v>1000</v>
      </c>
      <c r="AV17" s="74">
        <f t="shared" si="13"/>
        <v>1000</v>
      </c>
      <c r="AW17" s="73">
        <f t="shared" si="14"/>
        <v>1000</v>
      </c>
      <c r="AX17" s="74">
        <f t="shared" si="15"/>
        <v>0</v>
      </c>
      <c r="AY17" s="75">
        <f t="shared" si="16"/>
        <v>0</v>
      </c>
      <c r="AZ17" s="1"/>
      <c r="BA17" s="76">
        <f t="shared" si="17"/>
        <v>9</v>
      </c>
      <c r="BB17" s="77">
        <f t="shared" si="18"/>
        <v>10</v>
      </c>
      <c r="BC17" s="77">
        <f t="shared" si="19"/>
        <v>10</v>
      </c>
      <c r="BD17" s="78">
        <f t="shared" si="20"/>
        <v>0</v>
      </c>
      <c r="BE17" s="77">
        <f t="shared" si="21"/>
        <v>9</v>
      </c>
      <c r="BF17" s="77">
        <f t="shared" si="22"/>
        <v>4</v>
      </c>
      <c r="BG17" s="77">
        <f t="shared" si="23"/>
        <v>7</v>
      </c>
      <c r="BH17" s="77">
        <f t="shared" si="24"/>
        <v>9</v>
      </c>
      <c r="BI17" s="77">
        <f t="shared" si="25"/>
        <v>11</v>
      </c>
      <c r="BJ17" s="77">
        <f t="shared" si="26"/>
        <v>0</v>
      </c>
      <c r="BK17" s="77">
        <f t="shared" si="27"/>
        <v>0</v>
      </c>
      <c r="BL17" s="79">
        <f t="shared" si="31"/>
        <v>69</v>
      </c>
      <c r="BM17" s="73">
        <f t="shared" si="32"/>
        <v>0</v>
      </c>
      <c r="BN17" s="73">
        <f t="shared" si="33"/>
        <v>11</v>
      </c>
      <c r="BO17" s="80">
        <f t="shared" si="28"/>
        <v>69</v>
      </c>
      <c r="BP17" s="7"/>
    </row>
    <row r="18" spans="1:68" ht="15">
      <c r="A18" s="55">
        <v>14</v>
      </c>
      <c r="B18" s="121" t="s">
        <v>39</v>
      </c>
      <c r="C18" s="118" t="s">
        <v>45</v>
      </c>
      <c r="D18" s="123"/>
      <c r="E18" s="81">
        <f t="shared" si="29"/>
        <v>1000</v>
      </c>
      <c r="F18" s="57">
        <f t="shared" si="0"/>
        <v>0</v>
      </c>
      <c r="G18" s="58">
        <v>1000</v>
      </c>
      <c r="H18" s="59">
        <f t="shared" si="1"/>
        <v>14.62</v>
      </c>
      <c r="I18" s="60">
        <f t="shared" si="30"/>
        <v>0</v>
      </c>
      <c r="J18" s="61">
        <v>13</v>
      </c>
      <c r="K18" s="117">
        <v>7</v>
      </c>
      <c r="L18" s="62">
        <v>9</v>
      </c>
      <c r="M18" s="63">
        <f t="shared" si="2"/>
        <v>1000</v>
      </c>
      <c r="N18" s="60">
        <f t="shared" si="3"/>
        <v>73</v>
      </c>
      <c r="O18" s="64">
        <f t="shared" si="4"/>
        <v>73</v>
      </c>
      <c r="P18" s="65">
        <v>6</v>
      </c>
      <c r="Q18" s="66">
        <v>0</v>
      </c>
      <c r="R18" s="67">
        <v>11</v>
      </c>
      <c r="S18" s="68">
        <v>0</v>
      </c>
      <c r="T18" s="69">
        <v>15</v>
      </c>
      <c r="U18" s="70">
        <v>2</v>
      </c>
      <c r="V18" s="67">
        <v>4</v>
      </c>
      <c r="W18" s="70">
        <v>2</v>
      </c>
      <c r="X18" s="69">
        <v>3</v>
      </c>
      <c r="Y18" s="70">
        <v>1</v>
      </c>
      <c r="Z18" s="69">
        <v>7</v>
      </c>
      <c r="AA18" s="70">
        <v>0</v>
      </c>
      <c r="AB18" s="69">
        <v>13</v>
      </c>
      <c r="AC18" s="68">
        <v>1</v>
      </c>
      <c r="AD18" s="65">
        <v>2</v>
      </c>
      <c r="AE18" s="66">
        <v>0</v>
      </c>
      <c r="AF18" s="71">
        <v>1</v>
      </c>
      <c r="AG18" s="68">
        <v>1</v>
      </c>
      <c r="AH18" s="67">
        <v>99</v>
      </c>
      <c r="AI18" s="70">
        <v>0</v>
      </c>
      <c r="AJ18" s="67">
        <v>99</v>
      </c>
      <c r="AK18" s="70">
        <v>0</v>
      </c>
      <c r="AL18" s="44"/>
      <c r="AM18" s="45">
        <f t="shared" si="5"/>
        <v>7</v>
      </c>
      <c r="AN18" s="44"/>
      <c r="AO18" s="72">
        <f t="shared" si="6"/>
        <v>1000</v>
      </c>
      <c r="AP18" s="73">
        <f t="shared" si="7"/>
        <v>1000</v>
      </c>
      <c r="AQ18" s="74">
        <f t="shared" si="8"/>
        <v>1000</v>
      </c>
      <c r="AR18" s="73">
        <f t="shared" si="9"/>
        <v>1000</v>
      </c>
      <c r="AS18" s="74">
        <f t="shared" si="10"/>
        <v>1000</v>
      </c>
      <c r="AT18" s="74">
        <f t="shared" si="11"/>
        <v>1000</v>
      </c>
      <c r="AU18" s="74">
        <f t="shared" si="12"/>
        <v>1000</v>
      </c>
      <c r="AV18" s="74">
        <f t="shared" si="13"/>
        <v>1000</v>
      </c>
      <c r="AW18" s="73">
        <f t="shared" si="14"/>
        <v>1000</v>
      </c>
      <c r="AX18" s="74">
        <f t="shared" si="15"/>
        <v>0</v>
      </c>
      <c r="AY18" s="75">
        <f t="shared" si="16"/>
        <v>0</v>
      </c>
      <c r="AZ18" s="1"/>
      <c r="BA18" s="76">
        <f t="shared" si="17"/>
        <v>12</v>
      </c>
      <c r="BB18" s="77">
        <f t="shared" si="18"/>
        <v>9</v>
      </c>
      <c r="BC18" s="77">
        <f t="shared" si="19"/>
        <v>0</v>
      </c>
      <c r="BD18" s="78">
        <f t="shared" si="20"/>
        <v>4</v>
      </c>
      <c r="BE18" s="77">
        <f t="shared" si="21"/>
        <v>14</v>
      </c>
      <c r="BF18" s="77">
        <f t="shared" si="22"/>
        <v>10</v>
      </c>
      <c r="BG18" s="77">
        <f t="shared" si="23"/>
        <v>6</v>
      </c>
      <c r="BH18" s="77">
        <f t="shared" si="24"/>
        <v>9</v>
      </c>
      <c r="BI18" s="77">
        <f t="shared" si="25"/>
        <v>9</v>
      </c>
      <c r="BJ18" s="77">
        <f t="shared" si="26"/>
        <v>0</v>
      </c>
      <c r="BK18" s="77">
        <f t="shared" si="27"/>
        <v>0</v>
      </c>
      <c r="BL18" s="79">
        <f t="shared" si="31"/>
        <v>73</v>
      </c>
      <c r="BM18" s="73">
        <f t="shared" si="32"/>
        <v>0</v>
      </c>
      <c r="BN18" s="73">
        <f t="shared" si="33"/>
        <v>14</v>
      </c>
      <c r="BO18" s="80">
        <f t="shared" si="28"/>
        <v>73</v>
      </c>
      <c r="BP18" s="7"/>
    </row>
    <row r="19" spans="1:68" ht="15">
      <c r="A19" s="55">
        <v>15</v>
      </c>
      <c r="B19" s="121" t="s">
        <v>40</v>
      </c>
      <c r="C19" s="126" t="s">
        <v>49</v>
      </c>
      <c r="D19" s="123"/>
      <c r="E19" s="81">
        <f t="shared" si="29"/>
        <v>1000</v>
      </c>
      <c r="F19" s="57">
        <f t="shared" si="0"/>
        <v>0</v>
      </c>
      <c r="G19" s="58">
        <v>1000</v>
      </c>
      <c r="H19" s="59">
        <f t="shared" si="1"/>
        <v>12.04</v>
      </c>
      <c r="I19" s="60">
        <f t="shared" si="30"/>
        <v>0</v>
      </c>
      <c r="J19" s="61">
        <v>16</v>
      </c>
      <c r="K19" s="117">
        <v>0</v>
      </c>
      <c r="L19" s="62">
        <v>9</v>
      </c>
      <c r="M19" s="63">
        <f t="shared" si="2"/>
        <v>1000</v>
      </c>
      <c r="N19" s="60">
        <f t="shared" si="3"/>
        <v>74</v>
      </c>
      <c r="O19" s="64">
        <f t="shared" si="4"/>
        <v>70</v>
      </c>
      <c r="P19" s="65">
        <v>7</v>
      </c>
      <c r="Q19" s="66">
        <v>0</v>
      </c>
      <c r="R19" s="67">
        <v>1</v>
      </c>
      <c r="S19" s="68">
        <v>0</v>
      </c>
      <c r="T19" s="69">
        <v>14</v>
      </c>
      <c r="U19" s="70">
        <v>0</v>
      </c>
      <c r="V19" s="67">
        <v>13</v>
      </c>
      <c r="W19" s="70">
        <v>0</v>
      </c>
      <c r="X19" s="69">
        <v>4</v>
      </c>
      <c r="Y19" s="70">
        <v>0</v>
      </c>
      <c r="Z19" s="69">
        <v>16</v>
      </c>
      <c r="AA19" s="70">
        <v>0</v>
      </c>
      <c r="AB19" s="69">
        <v>2</v>
      </c>
      <c r="AC19" s="68">
        <v>0</v>
      </c>
      <c r="AD19" s="65">
        <v>5</v>
      </c>
      <c r="AE19" s="66">
        <v>0</v>
      </c>
      <c r="AF19" s="71">
        <v>10</v>
      </c>
      <c r="AG19" s="68">
        <v>0</v>
      </c>
      <c r="AH19" s="67">
        <v>99</v>
      </c>
      <c r="AI19" s="70">
        <v>0</v>
      </c>
      <c r="AJ19" s="67">
        <v>99</v>
      </c>
      <c r="AK19" s="70">
        <v>0</v>
      </c>
      <c r="AL19" s="44"/>
      <c r="AM19" s="45">
        <f t="shared" si="5"/>
        <v>0</v>
      </c>
      <c r="AN19" s="44"/>
      <c r="AO19" s="72">
        <f t="shared" si="6"/>
        <v>1000</v>
      </c>
      <c r="AP19" s="73">
        <f t="shared" si="7"/>
        <v>1000</v>
      </c>
      <c r="AQ19" s="74">
        <f t="shared" si="8"/>
        <v>1000</v>
      </c>
      <c r="AR19" s="73">
        <f t="shared" si="9"/>
        <v>1000</v>
      </c>
      <c r="AS19" s="74">
        <f t="shared" si="10"/>
        <v>1000</v>
      </c>
      <c r="AT19" s="74">
        <f t="shared" si="11"/>
        <v>1000</v>
      </c>
      <c r="AU19" s="74">
        <f t="shared" si="12"/>
        <v>1000</v>
      </c>
      <c r="AV19" s="74">
        <f t="shared" si="13"/>
        <v>1000</v>
      </c>
      <c r="AW19" s="73">
        <f t="shared" si="14"/>
        <v>1000</v>
      </c>
      <c r="AX19" s="74">
        <f t="shared" si="15"/>
        <v>0</v>
      </c>
      <c r="AY19" s="75">
        <f t="shared" si="16"/>
        <v>0</v>
      </c>
      <c r="AZ19" s="1"/>
      <c r="BA19" s="76">
        <f t="shared" si="17"/>
        <v>10</v>
      </c>
      <c r="BB19" s="77">
        <f t="shared" si="18"/>
        <v>9</v>
      </c>
      <c r="BC19" s="77">
        <f t="shared" si="19"/>
        <v>7</v>
      </c>
      <c r="BD19" s="78">
        <f t="shared" si="20"/>
        <v>6</v>
      </c>
      <c r="BE19" s="77">
        <f t="shared" si="21"/>
        <v>4</v>
      </c>
      <c r="BF19" s="77">
        <f t="shared" si="22"/>
        <v>10</v>
      </c>
      <c r="BG19" s="77">
        <f t="shared" si="23"/>
        <v>9</v>
      </c>
      <c r="BH19" s="77">
        <f t="shared" si="24"/>
        <v>9</v>
      </c>
      <c r="BI19" s="77">
        <f t="shared" si="25"/>
        <v>10</v>
      </c>
      <c r="BJ19" s="77">
        <f t="shared" si="26"/>
        <v>0</v>
      </c>
      <c r="BK19" s="77">
        <f t="shared" si="27"/>
        <v>0</v>
      </c>
      <c r="BL19" s="79">
        <f t="shared" si="31"/>
        <v>74</v>
      </c>
      <c r="BM19" s="73">
        <f t="shared" si="32"/>
        <v>4</v>
      </c>
      <c r="BN19" s="73">
        <f t="shared" si="33"/>
        <v>10</v>
      </c>
      <c r="BO19" s="80">
        <f t="shared" si="28"/>
        <v>70</v>
      </c>
      <c r="BP19" s="7"/>
    </row>
    <row r="20" spans="1:68" ht="15">
      <c r="A20" s="55">
        <v>16</v>
      </c>
      <c r="B20" s="121" t="s">
        <v>41</v>
      </c>
      <c r="C20" s="127" t="s">
        <v>47</v>
      </c>
      <c r="D20" s="123"/>
      <c r="E20" s="81">
        <f t="shared" si="29"/>
        <v>1000</v>
      </c>
      <c r="F20" s="57">
        <f t="shared" si="0"/>
        <v>0</v>
      </c>
      <c r="G20" s="58">
        <v>1000</v>
      </c>
      <c r="H20" s="59">
        <f t="shared" si="1"/>
        <v>19.78</v>
      </c>
      <c r="I20" s="60">
        <f t="shared" si="30"/>
        <v>0</v>
      </c>
      <c r="J20" s="61">
        <v>7</v>
      </c>
      <c r="K20" s="117">
        <v>10</v>
      </c>
      <c r="L20" s="62">
        <v>9</v>
      </c>
      <c r="M20" s="63">
        <f t="shared" si="2"/>
        <v>1000</v>
      </c>
      <c r="N20" s="60">
        <f t="shared" si="3"/>
        <v>74</v>
      </c>
      <c r="O20" s="64">
        <f t="shared" si="4"/>
        <v>74</v>
      </c>
      <c r="P20" s="65">
        <v>8</v>
      </c>
      <c r="Q20" s="66">
        <v>0</v>
      </c>
      <c r="R20" s="67">
        <v>4</v>
      </c>
      <c r="S20" s="68">
        <v>1</v>
      </c>
      <c r="T20" s="69">
        <v>13</v>
      </c>
      <c r="U20" s="70">
        <v>2</v>
      </c>
      <c r="V20" s="67">
        <v>2</v>
      </c>
      <c r="W20" s="70">
        <v>1</v>
      </c>
      <c r="X20" s="69">
        <v>10</v>
      </c>
      <c r="Y20" s="70">
        <v>0</v>
      </c>
      <c r="Z20" s="69">
        <v>15</v>
      </c>
      <c r="AA20" s="70">
        <v>2</v>
      </c>
      <c r="AB20" s="69">
        <v>6</v>
      </c>
      <c r="AC20" s="68">
        <v>2</v>
      </c>
      <c r="AD20" s="82">
        <v>9</v>
      </c>
      <c r="AE20" s="66">
        <v>1</v>
      </c>
      <c r="AF20" s="71">
        <v>5</v>
      </c>
      <c r="AG20" s="68">
        <v>1</v>
      </c>
      <c r="AH20" s="67">
        <v>99</v>
      </c>
      <c r="AI20" s="70">
        <v>0</v>
      </c>
      <c r="AJ20" s="67">
        <v>99</v>
      </c>
      <c r="AK20" s="70">
        <v>0</v>
      </c>
      <c r="AL20" s="44"/>
      <c r="AM20" s="45">
        <f t="shared" si="5"/>
        <v>10</v>
      </c>
      <c r="AN20" s="44"/>
      <c r="AO20" s="72">
        <f t="shared" si="6"/>
        <v>1000</v>
      </c>
      <c r="AP20" s="73">
        <f t="shared" si="7"/>
        <v>1000</v>
      </c>
      <c r="AQ20" s="74">
        <f t="shared" si="8"/>
        <v>1000</v>
      </c>
      <c r="AR20" s="73">
        <f t="shared" si="9"/>
        <v>1000</v>
      </c>
      <c r="AS20" s="74">
        <f t="shared" si="10"/>
        <v>1000</v>
      </c>
      <c r="AT20" s="74">
        <f t="shared" si="11"/>
        <v>1000</v>
      </c>
      <c r="AU20" s="74">
        <f t="shared" si="12"/>
        <v>1000</v>
      </c>
      <c r="AV20" s="74">
        <f t="shared" si="13"/>
        <v>1000</v>
      </c>
      <c r="AW20" s="73">
        <f t="shared" si="14"/>
        <v>1000</v>
      </c>
      <c r="AX20" s="74">
        <f t="shared" si="15"/>
        <v>0</v>
      </c>
      <c r="AY20" s="75">
        <f t="shared" si="16"/>
        <v>0</v>
      </c>
      <c r="AZ20" s="1"/>
      <c r="BA20" s="76">
        <f t="shared" si="17"/>
        <v>11</v>
      </c>
      <c r="BB20" s="77">
        <f t="shared" si="18"/>
        <v>4</v>
      </c>
      <c r="BC20" s="77">
        <f t="shared" si="19"/>
        <v>6</v>
      </c>
      <c r="BD20" s="78">
        <f t="shared" si="20"/>
        <v>9</v>
      </c>
      <c r="BE20" s="77">
        <f t="shared" si="21"/>
        <v>10</v>
      </c>
      <c r="BF20" s="77">
        <f t="shared" si="22"/>
        <v>0</v>
      </c>
      <c r="BG20" s="77">
        <f t="shared" si="23"/>
        <v>12</v>
      </c>
      <c r="BH20" s="77">
        <f t="shared" si="24"/>
        <v>13</v>
      </c>
      <c r="BI20" s="77">
        <f t="shared" si="25"/>
        <v>9</v>
      </c>
      <c r="BJ20" s="77">
        <f t="shared" si="26"/>
        <v>0</v>
      </c>
      <c r="BK20" s="77">
        <f t="shared" si="27"/>
        <v>0</v>
      </c>
      <c r="BL20" s="79">
        <f t="shared" si="31"/>
        <v>74</v>
      </c>
      <c r="BM20" s="73">
        <f t="shared" si="32"/>
        <v>0</v>
      </c>
      <c r="BN20" s="73">
        <f t="shared" si="33"/>
        <v>13</v>
      </c>
      <c r="BO20" s="80">
        <f t="shared" si="28"/>
        <v>74</v>
      </c>
      <c r="BP20" s="7"/>
    </row>
    <row r="21" spans="1:68" ht="14.25" customHeight="1" hidden="1">
      <c r="A21" s="84">
        <v>99</v>
      </c>
      <c r="B21" s="85"/>
      <c r="C21" s="128"/>
      <c r="D21" s="86"/>
      <c r="E21" s="87"/>
      <c r="F21" s="88"/>
      <c r="G21" s="89">
        <v>0</v>
      </c>
      <c r="H21" s="90"/>
      <c r="I21" s="91"/>
      <c r="J21" s="92"/>
      <c r="K21" s="93"/>
      <c r="L21" s="94"/>
      <c r="M21" s="95"/>
      <c r="N21" s="91"/>
      <c r="O21" s="91"/>
      <c r="P21" s="96"/>
      <c r="Q21" s="97"/>
      <c r="R21" s="96"/>
      <c r="S21" s="97"/>
      <c r="T21" s="96"/>
      <c r="U21" s="97"/>
      <c r="V21" s="96"/>
      <c r="W21" s="97"/>
      <c r="X21" s="96"/>
      <c r="Y21" s="97"/>
      <c r="Z21" s="96"/>
      <c r="AA21" s="97"/>
      <c r="AB21" s="96"/>
      <c r="AC21" s="97"/>
      <c r="AD21" s="96"/>
      <c r="AE21" s="97"/>
      <c r="AF21" s="96"/>
      <c r="AG21" s="97"/>
      <c r="AH21" s="96"/>
      <c r="AI21" s="97"/>
      <c r="AJ21" s="96"/>
      <c r="AK21" s="97"/>
      <c r="AL21" s="44"/>
      <c r="AM21" s="45"/>
      <c r="AN21" s="44"/>
      <c r="AO21" s="98"/>
      <c r="AP21" s="98"/>
      <c r="AQ21" s="98"/>
      <c r="AR21" s="98"/>
      <c r="AS21" s="98"/>
      <c r="AT21" s="98"/>
      <c r="AU21" s="98"/>
      <c r="AV21" s="98"/>
      <c r="AW21" s="98"/>
      <c r="AX21" s="98"/>
      <c r="AY21" s="98"/>
      <c r="AZ21" s="1"/>
      <c r="BA21" s="99"/>
      <c r="BB21" s="99"/>
      <c r="BC21" s="99"/>
      <c r="BD21" s="99"/>
      <c r="BE21" s="99"/>
      <c r="BF21" s="99"/>
      <c r="BG21" s="99"/>
      <c r="BH21" s="99"/>
      <c r="BI21" s="99"/>
      <c r="BJ21" s="99"/>
      <c r="BK21" s="99"/>
      <c r="BL21" s="100"/>
      <c r="BM21" s="101"/>
      <c r="BN21" s="101"/>
      <c r="BO21" s="100"/>
      <c r="BP21" s="7"/>
    </row>
    <row r="22" spans="1:68" ht="14.25" customHeight="1" hidden="1">
      <c r="A22" s="102">
        <f>IF(B5=0,0,COUNTA(A5:A20)+1)</f>
        <v>17</v>
      </c>
      <c r="B22" s="6"/>
      <c r="C22" s="129"/>
      <c r="D22" s="103"/>
      <c r="E22" s="104"/>
      <c r="F22" s="88"/>
      <c r="G22" s="105"/>
      <c r="H22" s="90"/>
      <c r="I22" s="105"/>
      <c r="J22" s="92"/>
      <c r="K22" s="93"/>
      <c r="L22" s="94"/>
      <c r="M22" s="95"/>
      <c r="N22" s="91"/>
      <c r="O22" s="91"/>
      <c r="P22" s="96"/>
      <c r="Q22" s="97"/>
      <c r="R22" s="96"/>
      <c r="S22" s="97"/>
      <c r="T22" s="106"/>
      <c r="U22" s="97"/>
      <c r="V22" s="106"/>
      <c r="W22" s="97"/>
      <c r="X22" s="106"/>
      <c r="Y22" s="97"/>
      <c r="Z22" s="106"/>
      <c r="AA22" s="97"/>
      <c r="AB22" s="106"/>
      <c r="AC22" s="97"/>
      <c r="AD22" s="96"/>
      <c r="AE22" s="97"/>
      <c r="AF22" s="106"/>
      <c r="AG22" s="97"/>
      <c r="AH22" s="106"/>
      <c r="AI22" s="97"/>
      <c r="AJ22" s="96"/>
      <c r="AK22" s="97"/>
      <c r="AL22" s="44"/>
      <c r="AM22" s="45"/>
      <c r="AN22" s="44"/>
      <c r="AO22" s="101"/>
      <c r="AP22" s="101"/>
      <c r="AQ22" s="101"/>
      <c r="AR22" s="101"/>
      <c r="AS22" s="101"/>
      <c r="AT22" s="101"/>
      <c r="AU22" s="101"/>
      <c r="AV22" s="101"/>
      <c r="AW22" s="101"/>
      <c r="AX22" s="101"/>
      <c r="AY22" s="101"/>
      <c r="AZ22" s="1"/>
      <c r="BA22" s="99"/>
      <c r="BB22" s="99"/>
      <c r="BC22" s="99"/>
      <c r="BD22" s="99"/>
      <c r="BE22" s="99"/>
      <c r="BF22" s="99"/>
      <c r="BG22" s="99"/>
      <c r="BH22" s="99"/>
      <c r="BI22" s="99"/>
      <c r="BJ22" s="99"/>
      <c r="BK22" s="99"/>
      <c r="BL22" s="100"/>
      <c r="BM22" s="101"/>
      <c r="BN22" s="101"/>
      <c r="BO22" s="100"/>
      <c r="BP22" s="7"/>
    </row>
    <row r="23" spans="1:68" ht="14.25" customHeight="1">
      <c r="A23" s="107">
        <f>IF(B5=0,0,COUNTA(A5:A20))</f>
        <v>16</v>
      </c>
      <c r="B23" s="108"/>
      <c r="C23" s="109"/>
      <c r="D23" s="109"/>
      <c r="E23" s="109"/>
      <c r="F23" s="88"/>
      <c r="G23" s="110"/>
      <c r="H23" s="111"/>
      <c r="I23" s="111"/>
      <c r="J23" s="111"/>
      <c r="K23" s="93"/>
      <c r="L23" s="111"/>
      <c r="M23" s="111"/>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12"/>
      <c r="AM23" s="112"/>
      <c r="AN23" s="112"/>
      <c r="AO23" s="101"/>
      <c r="AP23" s="113"/>
      <c r="AQ23" s="113"/>
      <c r="AR23" s="101"/>
      <c r="AS23" s="101"/>
      <c r="AT23" s="101"/>
      <c r="AU23" s="101"/>
      <c r="AV23" s="101"/>
      <c r="AW23" s="101"/>
      <c r="AX23" s="101"/>
      <c r="AY23" s="113"/>
      <c r="AZ23" s="1"/>
      <c r="BA23" s="1"/>
      <c r="BB23" s="1"/>
      <c r="BC23" s="6"/>
      <c r="BD23" s="6"/>
      <c r="BE23" s="113"/>
      <c r="BF23" s="99"/>
      <c r="BG23" s="113"/>
      <c r="BH23" s="113"/>
      <c r="BI23" s="113"/>
      <c r="BJ23" s="113"/>
      <c r="BK23" s="113"/>
      <c r="BL23" s="113"/>
      <c r="BM23" s="101"/>
      <c r="BN23" s="113"/>
      <c r="BO23" s="6"/>
      <c r="BP23" s="7"/>
    </row>
    <row r="24" spans="1:256" ht="12.75">
      <c r="A24" s="214"/>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215"/>
      <c r="BV24" s="215"/>
      <c r="BW24" s="215"/>
      <c r="BX24" s="215"/>
      <c r="BY24" s="215"/>
      <c r="BZ24" s="215"/>
      <c r="CA24" s="215"/>
      <c r="CB24" s="215"/>
      <c r="CC24" s="215"/>
      <c r="CD24" s="215"/>
      <c r="CE24" s="215"/>
      <c r="CF24" s="215"/>
      <c r="CG24" s="215"/>
      <c r="CH24" s="214"/>
      <c r="CI24" s="214"/>
      <c r="CJ24" s="214"/>
      <c r="CK24" s="214"/>
      <c r="CL24" s="214"/>
      <c r="CM24" s="214"/>
      <c r="CN24" s="214"/>
      <c r="CO24" s="214"/>
      <c r="CP24" s="214"/>
      <c r="CQ24" s="214"/>
      <c r="CR24" s="214"/>
      <c r="CS24" s="214"/>
      <c r="CT24" s="214"/>
      <c r="CU24" s="214"/>
      <c r="CV24" s="214"/>
      <c r="CW24" s="214"/>
      <c r="CX24" s="214"/>
      <c r="CY24" s="214"/>
      <c r="CZ24" s="214"/>
      <c r="DA24" s="214"/>
      <c r="DB24" s="214"/>
      <c r="DC24" s="214"/>
      <c r="DD24" s="214"/>
      <c r="DE24" s="214"/>
      <c r="DF24" s="214"/>
      <c r="DG24" s="214"/>
      <c r="DH24" s="214"/>
      <c r="DI24" s="214"/>
      <c r="DJ24" s="214"/>
      <c r="DK24" s="214"/>
      <c r="DL24" s="214"/>
      <c r="DM24" s="214"/>
      <c r="DN24" s="214"/>
      <c r="DO24" s="214"/>
      <c r="DP24" s="214"/>
      <c r="DQ24" s="214"/>
      <c r="DR24" s="214"/>
      <c r="DS24" s="214"/>
      <c r="DT24" s="214"/>
      <c r="DU24" s="214"/>
      <c r="DV24" s="214"/>
      <c r="DW24" s="214"/>
      <c r="DX24" s="214"/>
      <c r="DY24" s="214"/>
      <c r="DZ24" s="214"/>
      <c r="EA24" s="214"/>
      <c r="EB24" s="214"/>
      <c r="EC24" s="214"/>
      <c r="ED24" s="214"/>
      <c r="EE24" s="214"/>
      <c r="EF24" s="214"/>
      <c r="EG24" s="214"/>
      <c r="EH24" s="214"/>
      <c r="EI24" s="214"/>
      <c r="EJ24" s="214"/>
      <c r="EK24" s="214"/>
      <c r="EL24" s="214"/>
      <c r="EM24" s="214"/>
      <c r="EN24" s="214"/>
      <c r="EO24" s="214"/>
      <c r="EP24" s="214"/>
      <c r="EQ24" s="214"/>
      <c r="ER24" s="214"/>
      <c r="ES24" s="214"/>
      <c r="ET24" s="214"/>
      <c r="EU24" s="214"/>
      <c r="EV24" s="214"/>
      <c r="EW24" s="214"/>
      <c r="EX24" s="214"/>
      <c r="EY24" s="214"/>
      <c r="EZ24" s="214"/>
      <c r="FA24" s="214"/>
      <c r="FB24" s="214"/>
      <c r="FC24" s="214"/>
      <c r="FD24" s="214"/>
      <c r="FE24" s="214"/>
      <c r="FF24" s="214"/>
      <c r="FG24" s="214"/>
      <c r="FH24" s="214"/>
      <c r="FI24" s="214"/>
      <c r="FJ24" s="214"/>
      <c r="FK24" s="214"/>
      <c r="FL24" s="214"/>
      <c r="FM24" s="214"/>
      <c r="FN24" s="214"/>
      <c r="FO24" s="214"/>
      <c r="FP24" s="214"/>
      <c r="FQ24" s="214"/>
      <c r="FR24" s="214"/>
      <c r="FS24" s="214"/>
      <c r="FT24" s="214"/>
      <c r="FU24" s="214"/>
      <c r="FV24" s="214"/>
      <c r="FW24" s="214"/>
      <c r="FX24" s="214"/>
      <c r="FY24" s="214"/>
      <c r="FZ24" s="214"/>
      <c r="GA24" s="214"/>
      <c r="GB24" s="214"/>
      <c r="GC24" s="214"/>
      <c r="GD24" s="214"/>
      <c r="GE24" s="214"/>
      <c r="GF24" s="214"/>
      <c r="GG24" s="214"/>
      <c r="GH24" s="214"/>
      <c r="GI24" s="214"/>
      <c r="GJ24" s="214"/>
      <c r="GK24" s="214"/>
      <c r="GL24" s="214"/>
      <c r="GM24" s="214"/>
      <c r="GN24" s="214"/>
      <c r="GO24" s="214"/>
      <c r="GP24" s="214"/>
      <c r="GQ24" s="214"/>
      <c r="GR24" s="214"/>
      <c r="GS24" s="214"/>
      <c r="GT24" s="214"/>
      <c r="GU24" s="214"/>
      <c r="GV24" s="214"/>
      <c r="GW24" s="214"/>
      <c r="GX24" s="214"/>
      <c r="GY24" s="214"/>
      <c r="GZ24" s="214"/>
      <c r="HA24" s="214"/>
      <c r="HB24" s="214"/>
      <c r="HC24" s="214"/>
      <c r="HD24" s="214"/>
      <c r="HE24" s="214"/>
      <c r="HF24" s="214"/>
      <c r="HG24" s="214"/>
      <c r="HH24" s="214"/>
      <c r="HI24" s="214"/>
      <c r="HJ24" s="214"/>
      <c r="HK24" s="214"/>
      <c r="HL24" s="214"/>
      <c r="HM24" s="214"/>
      <c r="HN24" s="214"/>
      <c r="HO24" s="214"/>
      <c r="HP24" s="214"/>
      <c r="HQ24" s="214"/>
      <c r="HR24" s="214"/>
      <c r="HS24" s="214"/>
      <c r="HT24" s="214"/>
      <c r="HU24" s="214"/>
      <c r="HV24" s="214"/>
      <c r="HW24" s="214"/>
      <c r="HX24" s="214"/>
      <c r="HY24" s="214"/>
      <c r="HZ24" s="214"/>
      <c r="IA24" s="214"/>
      <c r="IB24" s="214"/>
      <c r="IC24" s="214"/>
      <c r="ID24" s="214"/>
      <c r="IE24" s="214"/>
      <c r="IF24" s="214"/>
      <c r="IG24" s="214"/>
      <c r="IH24" s="214"/>
      <c r="II24" s="214"/>
      <c r="IJ24" s="214"/>
      <c r="IK24" s="214"/>
      <c r="IL24" s="214"/>
      <c r="IM24" s="214"/>
      <c r="IN24" s="214"/>
      <c r="IO24" s="214"/>
      <c r="IP24" s="214"/>
      <c r="IQ24" s="214"/>
      <c r="IR24" s="214"/>
      <c r="IS24" s="214"/>
      <c r="IT24" s="214"/>
      <c r="IU24" s="214"/>
      <c r="IV24" s="214"/>
    </row>
    <row r="25" spans="1:256" ht="12.75">
      <c r="A25" s="216"/>
      <c r="B25" s="214"/>
      <c r="C25" s="214"/>
      <c r="D25" s="214"/>
      <c r="E25" s="214"/>
      <c r="F25" s="214"/>
      <c r="G25" s="214"/>
      <c r="H25" s="217"/>
      <c r="I25" s="218"/>
      <c r="J25" s="219"/>
      <c r="K25" s="217"/>
      <c r="L25" s="218"/>
      <c r="M25" s="219"/>
      <c r="N25" s="217"/>
      <c r="O25" s="218"/>
      <c r="P25" s="219"/>
      <c r="Q25" s="217"/>
      <c r="R25" s="218"/>
      <c r="S25" s="219"/>
      <c r="T25" s="217"/>
      <c r="U25" s="218"/>
      <c r="V25" s="219"/>
      <c r="W25" s="217"/>
      <c r="X25" s="218"/>
      <c r="Y25" s="219"/>
      <c r="Z25" s="219"/>
      <c r="AA25" s="218"/>
      <c r="AB25" s="218"/>
      <c r="AC25" s="218"/>
      <c r="AD25" s="218"/>
      <c r="AE25" s="218"/>
      <c r="AF25" s="218"/>
      <c r="AG25" s="218"/>
      <c r="AH25" s="218"/>
      <c r="AI25" s="218"/>
      <c r="AJ25" s="218"/>
      <c r="AK25" s="218"/>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215"/>
      <c r="CQ25" s="215"/>
      <c r="CR25" s="215"/>
      <c r="CS25" s="215"/>
      <c r="CT25" s="215"/>
      <c r="CU25" s="215"/>
      <c r="CV25" s="215"/>
      <c r="CW25" s="215"/>
      <c r="CX25" s="215"/>
      <c r="CY25" s="215"/>
      <c r="CZ25" s="215"/>
      <c r="DA25" s="215"/>
      <c r="DB25" s="215"/>
      <c r="DC25" s="215"/>
      <c r="DD25" s="215"/>
      <c r="DE25" s="215"/>
      <c r="DF25" s="215"/>
      <c r="DG25" s="215"/>
      <c r="DH25" s="215"/>
      <c r="DI25" s="215"/>
      <c r="DJ25" s="215"/>
      <c r="DK25" s="215"/>
      <c r="DL25" s="215"/>
      <c r="DM25" s="215"/>
      <c r="DN25" s="215"/>
      <c r="DO25" s="215"/>
      <c r="DP25" s="215"/>
      <c r="DQ25" s="215"/>
      <c r="DR25" s="215"/>
      <c r="DS25" s="215"/>
      <c r="DT25" s="215"/>
      <c r="DU25" s="215"/>
      <c r="DV25" s="215"/>
      <c r="DW25" s="215"/>
      <c r="DX25" s="215"/>
      <c r="DY25" s="215"/>
      <c r="DZ25" s="215"/>
      <c r="EA25" s="215"/>
      <c r="EB25" s="215"/>
      <c r="EC25" s="215"/>
      <c r="ED25" s="215"/>
      <c r="EE25" s="215"/>
      <c r="EF25" s="215"/>
      <c r="EG25" s="215"/>
      <c r="EH25" s="215"/>
      <c r="EI25" s="215"/>
      <c r="EJ25" s="215"/>
      <c r="EK25" s="215"/>
      <c r="EL25" s="215"/>
      <c r="EM25" s="215"/>
      <c r="EN25" s="215"/>
      <c r="EO25" s="215"/>
      <c r="EP25" s="215"/>
      <c r="EQ25" s="215"/>
      <c r="ER25" s="215"/>
      <c r="ES25" s="215"/>
      <c r="ET25" s="215"/>
      <c r="EU25" s="215"/>
      <c r="EV25" s="215"/>
      <c r="EW25" s="215"/>
      <c r="EX25" s="215"/>
      <c r="EY25" s="215"/>
      <c r="EZ25" s="215"/>
      <c r="FA25" s="215"/>
      <c r="FB25" s="215"/>
      <c r="FC25" s="215"/>
      <c r="FD25" s="215"/>
      <c r="FE25" s="215"/>
      <c r="FF25" s="215"/>
      <c r="FG25" s="215"/>
      <c r="FH25" s="215"/>
      <c r="FI25" s="215"/>
      <c r="FJ25" s="215"/>
      <c r="FK25" s="215"/>
      <c r="FL25" s="215"/>
      <c r="FM25" s="215"/>
      <c r="FN25" s="215"/>
      <c r="FO25" s="215"/>
      <c r="FP25" s="215"/>
      <c r="FQ25" s="215"/>
      <c r="FR25" s="215"/>
      <c r="FS25" s="215"/>
      <c r="FT25" s="215"/>
      <c r="FU25" s="215"/>
      <c r="FV25" s="215"/>
      <c r="FW25" s="215"/>
      <c r="FX25" s="215"/>
      <c r="FY25" s="215"/>
      <c r="FZ25" s="215"/>
      <c r="GA25" s="215"/>
      <c r="GB25" s="215"/>
      <c r="GC25" s="215"/>
      <c r="GD25" s="215"/>
      <c r="GE25" s="215"/>
      <c r="GF25" s="215"/>
      <c r="GG25" s="215"/>
      <c r="GH25" s="220"/>
      <c r="GI25" s="220"/>
      <c r="GJ25" s="220"/>
      <c r="GK25" s="220"/>
      <c r="GL25" s="220"/>
      <c r="GM25" s="220"/>
      <c r="GN25" s="220"/>
      <c r="GO25" s="220"/>
      <c r="GP25" s="220"/>
      <c r="GQ25" s="220"/>
      <c r="GR25" s="220"/>
      <c r="GS25" s="220"/>
      <c r="GT25" s="220"/>
      <c r="GU25" s="220"/>
      <c r="GV25" s="220"/>
      <c r="GW25" s="220"/>
      <c r="GX25" s="220"/>
      <c r="GY25" s="220"/>
      <c r="GZ25" s="220"/>
      <c r="HA25" s="220"/>
      <c r="HB25" s="220"/>
      <c r="HC25" s="220"/>
      <c r="HD25" s="220"/>
      <c r="HE25" s="220"/>
      <c r="HF25" s="220"/>
      <c r="HG25" s="220"/>
      <c r="HH25" s="220"/>
      <c r="HI25" s="220"/>
      <c r="HJ25" s="220"/>
      <c r="HK25" s="220"/>
      <c r="HL25" s="220"/>
      <c r="HM25" s="220"/>
      <c r="HN25" s="220"/>
      <c r="HO25" s="220"/>
      <c r="HP25" s="220"/>
      <c r="HQ25" s="220"/>
      <c r="HR25" s="220"/>
      <c r="HS25" s="220"/>
      <c r="HT25" s="220"/>
      <c r="HU25" s="220"/>
      <c r="HV25" s="220"/>
      <c r="HW25" s="220"/>
      <c r="HX25" s="220"/>
      <c r="HY25" s="220"/>
      <c r="HZ25" s="220"/>
      <c r="IA25" s="220"/>
      <c r="IB25" s="220"/>
      <c r="IC25" s="220"/>
      <c r="ID25" s="220"/>
      <c r="IE25" s="220"/>
      <c r="IF25" s="220"/>
      <c r="IG25" s="220"/>
      <c r="IH25" s="220"/>
      <c r="II25" s="220"/>
      <c r="IJ25" s="220"/>
      <c r="IK25" s="220"/>
      <c r="IL25" s="220"/>
      <c r="IM25" s="220"/>
      <c r="IN25" s="220"/>
      <c r="IO25" s="220"/>
      <c r="IP25" s="220"/>
      <c r="IQ25" s="220"/>
      <c r="IR25" s="220"/>
      <c r="IS25" s="220"/>
      <c r="IT25" s="220"/>
      <c r="IU25" s="220"/>
      <c r="IV25" s="220"/>
    </row>
    <row r="26" spans="1:256" ht="12.75">
      <c r="A26" s="216"/>
      <c r="B26" s="214"/>
      <c r="C26" s="214"/>
      <c r="D26" s="214"/>
      <c r="E26" s="214"/>
      <c r="F26" s="214"/>
      <c r="G26" s="214"/>
      <c r="H26" s="217"/>
      <c r="I26" s="214"/>
      <c r="J26" s="219"/>
      <c r="K26" s="217"/>
      <c r="L26" s="218"/>
      <c r="M26" s="219"/>
      <c r="N26" s="217"/>
      <c r="O26" s="218"/>
      <c r="P26" s="219"/>
      <c r="Q26" s="217"/>
      <c r="R26" s="218"/>
      <c r="S26" s="219"/>
      <c r="T26" s="217"/>
      <c r="U26" s="218"/>
      <c r="V26" s="219"/>
      <c r="W26" s="217"/>
      <c r="X26" s="218"/>
      <c r="Y26" s="219"/>
      <c r="Z26" s="219"/>
      <c r="AA26" s="218"/>
      <c r="AB26" s="218"/>
      <c r="AC26" s="218"/>
      <c r="AD26" s="218"/>
      <c r="AE26" s="218"/>
      <c r="AF26" s="218"/>
      <c r="AG26" s="218"/>
      <c r="AH26" s="218"/>
      <c r="AI26" s="218"/>
      <c r="AJ26" s="218"/>
      <c r="AK26" s="218"/>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215"/>
      <c r="CN26" s="215"/>
      <c r="CO26" s="215"/>
      <c r="CP26" s="215"/>
      <c r="CQ26" s="215"/>
      <c r="CR26" s="215"/>
      <c r="CS26" s="215"/>
      <c r="CT26" s="215"/>
      <c r="CU26" s="215"/>
      <c r="CV26" s="215"/>
      <c r="CW26" s="215"/>
      <c r="CX26" s="215"/>
      <c r="CY26" s="215"/>
      <c r="CZ26" s="215"/>
      <c r="DA26" s="215"/>
      <c r="DB26" s="215"/>
      <c r="DC26" s="215"/>
      <c r="DD26" s="215"/>
      <c r="DE26" s="215"/>
      <c r="DF26" s="215"/>
      <c r="DG26" s="215"/>
      <c r="DH26" s="215"/>
      <c r="DI26" s="215"/>
      <c r="DJ26" s="215"/>
      <c r="DK26" s="215"/>
      <c r="DL26" s="215"/>
      <c r="DM26" s="215"/>
      <c r="DN26" s="215"/>
      <c r="DO26" s="215"/>
      <c r="DP26" s="215"/>
      <c r="DQ26" s="215"/>
      <c r="DR26" s="215"/>
      <c r="DS26" s="215"/>
      <c r="DT26" s="215"/>
      <c r="DU26" s="215"/>
      <c r="DV26" s="215"/>
      <c r="DW26" s="215"/>
      <c r="DX26" s="215"/>
      <c r="DY26" s="215"/>
      <c r="DZ26" s="215"/>
      <c r="EA26" s="215"/>
      <c r="EB26" s="215"/>
      <c r="EC26" s="215"/>
      <c r="ED26" s="215"/>
      <c r="EE26" s="215"/>
      <c r="EF26" s="215"/>
      <c r="EG26" s="215"/>
      <c r="EH26" s="215"/>
      <c r="EI26" s="215"/>
      <c r="EJ26" s="215"/>
      <c r="EK26" s="215"/>
      <c r="EL26" s="215"/>
      <c r="EM26" s="215"/>
      <c r="EN26" s="215"/>
      <c r="EO26" s="215"/>
      <c r="EP26" s="215"/>
      <c r="EQ26" s="215"/>
      <c r="ER26" s="215"/>
      <c r="ES26" s="215"/>
      <c r="ET26" s="215"/>
      <c r="EU26" s="215"/>
      <c r="EV26" s="215"/>
      <c r="EW26" s="215"/>
      <c r="EX26" s="215"/>
      <c r="EY26" s="215"/>
      <c r="EZ26" s="215"/>
      <c r="FA26" s="215"/>
      <c r="FB26" s="215"/>
      <c r="FC26" s="215"/>
      <c r="FD26" s="215"/>
      <c r="FE26" s="215"/>
      <c r="FF26" s="215"/>
      <c r="FG26" s="215"/>
      <c r="FH26" s="215"/>
      <c r="FI26" s="215"/>
      <c r="FJ26" s="215"/>
      <c r="FK26" s="215"/>
      <c r="FL26" s="215"/>
      <c r="FM26" s="215"/>
      <c r="FN26" s="215"/>
      <c r="FO26" s="215"/>
      <c r="FP26" s="215"/>
      <c r="FQ26" s="215"/>
      <c r="FR26" s="215"/>
      <c r="FS26" s="215"/>
      <c r="FT26" s="215"/>
      <c r="FU26" s="215"/>
      <c r="FV26" s="215"/>
      <c r="FW26" s="215"/>
      <c r="FX26" s="215"/>
      <c r="FY26" s="215"/>
      <c r="FZ26" s="215"/>
      <c r="GA26" s="215"/>
      <c r="GB26" s="215"/>
      <c r="GC26" s="215"/>
      <c r="GD26" s="215"/>
      <c r="GE26" s="215"/>
      <c r="GF26" s="215"/>
      <c r="GG26" s="215"/>
      <c r="GH26" s="220"/>
      <c r="GI26" s="220"/>
      <c r="GJ26" s="220"/>
      <c r="GK26" s="220"/>
      <c r="GL26" s="220"/>
      <c r="GM26" s="220"/>
      <c r="GN26" s="220"/>
      <c r="GO26" s="220"/>
      <c r="GP26" s="220"/>
      <c r="GQ26" s="220"/>
      <c r="GR26" s="220"/>
      <c r="GS26" s="220"/>
      <c r="GT26" s="220"/>
      <c r="GU26" s="220"/>
      <c r="GV26" s="220"/>
      <c r="GW26" s="220"/>
      <c r="GX26" s="220"/>
      <c r="GY26" s="220"/>
      <c r="GZ26" s="220"/>
      <c r="HA26" s="220"/>
      <c r="HB26" s="220"/>
      <c r="HC26" s="220"/>
      <c r="HD26" s="220"/>
      <c r="HE26" s="220"/>
      <c r="HF26" s="220"/>
      <c r="HG26" s="220"/>
      <c r="HH26" s="220"/>
      <c r="HI26" s="220"/>
      <c r="HJ26" s="220"/>
      <c r="HK26" s="220"/>
      <c r="HL26" s="220"/>
      <c r="HM26" s="220"/>
      <c r="HN26" s="220"/>
      <c r="HO26" s="220"/>
      <c r="HP26" s="220"/>
      <c r="HQ26" s="220"/>
      <c r="HR26" s="220"/>
      <c r="HS26" s="220"/>
      <c r="HT26" s="220"/>
      <c r="HU26" s="220"/>
      <c r="HV26" s="220"/>
      <c r="HW26" s="220"/>
      <c r="HX26" s="220"/>
      <c r="HY26" s="220"/>
      <c r="HZ26" s="220"/>
      <c r="IA26" s="220"/>
      <c r="IB26" s="220"/>
      <c r="IC26" s="220"/>
      <c r="ID26" s="220"/>
      <c r="IE26" s="220"/>
      <c r="IF26" s="220"/>
      <c r="IG26" s="220"/>
      <c r="IH26" s="220"/>
      <c r="II26" s="220"/>
      <c r="IJ26" s="220"/>
      <c r="IK26" s="220"/>
      <c r="IL26" s="220"/>
      <c r="IM26" s="220"/>
      <c r="IN26" s="220"/>
      <c r="IO26" s="220"/>
      <c r="IP26" s="220"/>
      <c r="IQ26" s="220"/>
      <c r="IR26" s="220"/>
      <c r="IS26" s="220"/>
      <c r="IT26" s="220"/>
      <c r="IU26" s="220"/>
      <c r="IV26" s="220"/>
    </row>
    <row r="27" spans="1:256" ht="12.75">
      <c r="A27" s="216"/>
      <c r="B27" s="214"/>
      <c r="C27" s="214"/>
      <c r="D27" s="214"/>
      <c r="E27" s="214"/>
      <c r="F27" s="214"/>
      <c r="G27" s="214"/>
      <c r="H27" s="217"/>
      <c r="I27" s="218"/>
      <c r="J27" s="219"/>
      <c r="K27" s="217"/>
      <c r="L27" s="218"/>
      <c r="M27" s="219"/>
      <c r="N27" s="217"/>
      <c r="O27" s="218"/>
      <c r="P27" s="219"/>
      <c r="Q27" s="217"/>
      <c r="R27" s="218"/>
      <c r="S27" s="219"/>
      <c r="T27" s="217"/>
      <c r="U27" s="218"/>
      <c r="V27" s="219"/>
      <c r="W27" s="217"/>
      <c r="X27" s="218"/>
      <c r="Y27" s="219"/>
      <c r="Z27" s="219"/>
      <c r="AA27" s="218"/>
      <c r="AB27" s="218"/>
      <c r="AC27" s="218"/>
      <c r="AD27" s="218"/>
      <c r="AE27" s="218"/>
      <c r="AF27" s="218"/>
      <c r="AG27" s="218"/>
      <c r="AH27" s="218"/>
      <c r="AI27" s="218"/>
      <c r="AJ27" s="218"/>
      <c r="AK27" s="218"/>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215"/>
      <c r="CD27" s="215"/>
      <c r="CE27" s="215"/>
      <c r="CF27" s="215"/>
      <c r="CG27" s="215"/>
      <c r="CH27" s="215"/>
      <c r="CI27" s="215"/>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c r="DK27" s="215"/>
      <c r="DL27" s="215"/>
      <c r="DM27" s="215"/>
      <c r="DN27" s="215"/>
      <c r="DO27" s="215"/>
      <c r="DP27" s="215"/>
      <c r="DQ27" s="215"/>
      <c r="DR27" s="215"/>
      <c r="DS27" s="215"/>
      <c r="DT27" s="215"/>
      <c r="DU27" s="215"/>
      <c r="DV27" s="215"/>
      <c r="DW27" s="215"/>
      <c r="DX27" s="215"/>
      <c r="DY27" s="215"/>
      <c r="DZ27" s="215"/>
      <c r="EA27" s="215"/>
      <c r="EB27" s="215"/>
      <c r="EC27" s="215"/>
      <c r="ED27" s="215"/>
      <c r="EE27" s="215"/>
      <c r="EF27" s="215"/>
      <c r="EG27" s="215"/>
      <c r="EH27" s="215"/>
      <c r="EI27" s="215"/>
      <c r="EJ27" s="215"/>
      <c r="EK27" s="215"/>
      <c r="EL27" s="215"/>
      <c r="EM27" s="215"/>
      <c r="EN27" s="215"/>
      <c r="EO27" s="215"/>
      <c r="EP27" s="215"/>
      <c r="EQ27" s="215"/>
      <c r="ER27" s="215"/>
      <c r="ES27" s="215"/>
      <c r="ET27" s="215"/>
      <c r="EU27" s="215"/>
      <c r="EV27" s="215"/>
      <c r="EW27" s="215"/>
      <c r="EX27" s="215"/>
      <c r="EY27" s="215"/>
      <c r="EZ27" s="215"/>
      <c r="FA27" s="215"/>
      <c r="FB27" s="215"/>
      <c r="FC27" s="215"/>
      <c r="FD27" s="215"/>
      <c r="FE27" s="215"/>
      <c r="FF27" s="215"/>
      <c r="FG27" s="215"/>
      <c r="FH27" s="215"/>
      <c r="FI27" s="215"/>
      <c r="FJ27" s="215"/>
      <c r="FK27" s="215"/>
      <c r="FL27" s="215"/>
      <c r="FM27" s="215"/>
      <c r="FN27" s="215"/>
      <c r="FO27" s="215"/>
      <c r="FP27" s="215"/>
      <c r="FQ27" s="215"/>
      <c r="FR27" s="215"/>
      <c r="FS27" s="215"/>
      <c r="FT27" s="215"/>
      <c r="FU27" s="215"/>
      <c r="FV27" s="215"/>
      <c r="FW27" s="215"/>
      <c r="FX27" s="215"/>
      <c r="FY27" s="215"/>
      <c r="FZ27" s="215"/>
      <c r="GA27" s="215"/>
      <c r="GB27" s="215"/>
      <c r="GC27" s="215"/>
      <c r="GD27" s="215"/>
      <c r="GE27" s="215"/>
      <c r="GF27" s="215"/>
      <c r="GG27" s="215"/>
      <c r="GH27" s="220"/>
      <c r="GI27" s="220"/>
      <c r="GJ27" s="220"/>
      <c r="GK27" s="220"/>
      <c r="GL27" s="220"/>
      <c r="GM27" s="220"/>
      <c r="GN27" s="220"/>
      <c r="GO27" s="220"/>
      <c r="GP27" s="220"/>
      <c r="GQ27" s="220"/>
      <c r="GR27" s="220"/>
      <c r="GS27" s="220"/>
      <c r="GT27" s="220"/>
      <c r="GU27" s="220"/>
      <c r="GV27" s="220"/>
      <c r="GW27" s="220"/>
      <c r="GX27" s="220"/>
      <c r="GY27" s="220"/>
      <c r="GZ27" s="220"/>
      <c r="HA27" s="220"/>
      <c r="HB27" s="220"/>
      <c r="HC27" s="220"/>
      <c r="HD27" s="220"/>
      <c r="HE27" s="220"/>
      <c r="HF27" s="220"/>
      <c r="HG27" s="220"/>
      <c r="HH27" s="220"/>
      <c r="HI27" s="220"/>
      <c r="HJ27" s="220"/>
      <c r="HK27" s="220"/>
      <c r="HL27" s="220"/>
      <c r="HM27" s="220"/>
      <c r="HN27" s="220"/>
      <c r="HO27" s="220"/>
      <c r="HP27" s="220"/>
      <c r="HQ27" s="220"/>
      <c r="HR27" s="220"/>
      <c r="HS27" s="220"/>
      <c r="HT27" s="220"/>
      <c r="HU27" s="220"/>
      <c r="HV27" s="220"/>
      <c r="HW27" s="220"/>
      <c r="HX27" s="220"/>
      <c r="HY27" s="220"/>
      <c r="HZ27" s="220"/>
      <c r="IA27" s="220"/>
      <c r="IB27" s="220"/>
      <c r="IC27" s="220"/>
      <c r="ID27" s="220"/>
      <c r="IE27" s="220"/>
      <c r="IF27" s="220"/>
      <c r="IG27" s="220"/>
      <c r="IH27" s="220"/>
      <c r="II27" s="220"/>
      <c r="IJ27" s="220"/>
      <c r="IK27" s="220"/>
      <c r="IL27" s="220"/>
      <c r="IM27" s="220"/>
      <c r="IN27" s="220"/>
      <c r="IO27" s="220"/>
      <c r="IP27" s="220"/>
      <c r="IQ27" s="220"/>
      <c r="IR27" s="220"/>
      <c r="IS27" s="220"/>
      <c r="IT27" s="220"/>
      <c r="IU27" s="220"/>
      <c r="IV27" s="220"/>
    </row>
    <row r="28" spans="1:256" ht="12.75">
      <c r="A28" s="216"/>
      <c r="B28" s="214"/>
      <c r="C28" s="214"/>
      <c r="D28" s="214"/>
      <c r="E28" s="214"/>
      <c r="F28" s="214"/>
      <c r="G28" s="214"/>
      <c r="H28" s="217"/>
      <c r="I28" s="218"/>
      <c r="J28" s="219"/>
      <c r="K28" s="217"/>
      <c r="L28" s="218"/>
      <c r="M28" s="219"/>
      <c r="N28" s="217"/>
      <c r="O28" s="218"/>
      <c r="P28" s="219"/>
      <c r="Q28" s="217"/>
      <c r="R28" s="218"/>
      <c r="S28" s="219"/>
      <c r="T28" s="217"/>
      <c r="U28" s="218"/>
      <c r="V28" s="219"/>
      <c r="W28" s="217"/>
      <c r="X28" s="218"/>
      <c r="Y28" s="219"/>
      <c r="Z28" s="219"/>
      <c r="AA28" s="218"/>
      <c r="AB28" s="218"/>
      <c r="AC28" s="218"/>
      <c r="AD28" s="218"/>
      <c r="AE28" s="218"/>
      <c r="AF28" s="218"/>
      <c r="AG28" s="218"/>
      <c r="AH28" s="218"/>
      <c r="AI28" s="218"/>
      <c r="AJ28" s="218"/>
      <c r="AK28" s="218"/>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215"/>
      <c r="BU28" s="215"/>
      <c r="BV28" s="215"/>
      <c r="BW28" s="215"/>
      <c r="BX28" s="215"/>
      <c r="BY28" s="215"/>
      <c r="BZ28" s="215"/>
      <c r="CA28" s="215"/>
      <c r="CB28" s="215"/>
      <c r="CC28" s="215"/>
      <c r="CD28" s="215"/>
      <c r="CE28" s="215"/>
      <c r="CF28" s="215"/>
      <c r="CG28" s="215"/>
      <c r="CH28" s="215"/>
      <c r="CI28" s="215"/>
      <c r="CJ28" s="215"/>
      <c r="CK28" s="215"/>
      <c r="CL28" s="215"/>
      <c r="CM28" s="215"/>
      <c r="CN28" s="215"/>
      <c r="CO28" s="215"/>
      <c r="CP28" s="215"/>
      <c r="CQ28" s="215"/>
      <c r="CR28" s="215"/>
      <c r="CS28" s="215"/>
      <c r="CT28" s="215"/>
      <c r="CU28" s="215"/>
      <c r="CV28" s="215"/>
      <c r="CW28" s="215"/>
      <c r="CX28" s="215"/>
      <c r="CY28" s="215"/>
      <c r="CZ28" s="215"/>
      <c r="DA28" s="215"/>
      <c r="DB28" s="215"/>
      <c r="DC28" s="215"/>
      <c r="DD28" s="215"/>
      <c r="DE28" s="215"/>
      <c r="DF28" s="215"/>
      <c r="DG28" s="215"/>
      <c r="DH28" s="215"/>
      <c r="DI28" s="215"/>
      <c r="DJ28" s="215"/>
      <c r="DK28" s="215"/>
      <c r="DL28" s="215"/>
      <c r="DM28" s="215"/>
      <c r="DN28" s="215"/>
      <c r="DO28" s="215"/>
      <c r="DP28" s="215"/>
      <c r="DQ28" s="215"/>
      <c r="DR28" s="215"/>
      <c r="DS28" s="215"/>
      <c r="DT28" s="215"/>
      <c r="DU28" s="215"/>
      <c r="DV28" s="215"/>
      <c r="DW28" s="215"/>
      <c r="DX28" s="215"/>
      <c r="DY28" s="215"/>
      <c r="DZ28" s="215"/>
      <c r="EA28" s="215"/>
      <c r="EB28" s="215"/>
      <c r="EC28" s="215"/>
      <c r="ED28" s="215"/>
      <c r="EE28" s="215"/>
      <c r="EF28" s="215"/>
      <c r="EG28" s="215"/>
      <c r="EH28" s="215"/>
      <c r="EI28" s="215"/>
      <c r="EJ28" s="215"/>
      <c r="EK28" s="215"/>
      <c r="EL28" s="215"/>
      <c r="EM28" s="215"/>
      <c r="EN28" s="215"/>
      <c r="EO28" s="215"/>
      <c r="EP28" s="215"/>
      <c r="EQ28" s="215"/>
      <c r="ER28" s="215"/>
      <c r="ES28" s="215"/>
      <c r="ET28" s="215"/>
      <c r="EU28" s="215"/>
      <c r="EV28" s="215"/>
      <c r="EW28" s="215"/>
      <c r="EX28" s="215"/>
      <c r="EY28" s="215"/>
      <c r="EZ28" s="215"/>
      <c r="FA28" s="215"/>
      <c r="FB28" s="215"/>
      <c r="FC28" s="215"/>
      <c r="FD28" s="215"/>
      <c r="FE28" s="215"/>
      <c r="FF28" s="215"/>
      <c r="FG28" s="215"/>
      <c r="FH28" s="215"/>
      <c r="FI28" s="215"/>
      <c r="FJ28" s="215"/>
      <c r="FK28" s="215"/>
      <c r="FL28" s="215"/>
      <c r="FM28" s="215"/>
      <c r="FN28" s="215"/>
      <c r="FO28" s="215"/>
      <c r="FP28" s="215"/>
      <c r="FQ28" s="215"/>
      <c r="FR28" s="215"/>
      <c r="FS28" s="215"/>
      <c r="FT28" s="215"/>
      <c r="FU28" s="215"/>
      <c r="FV28" s="215"/>
      <c r="FW28" s="215"/>
      <c r="FX28" s="215"/>
      <c r="FY28" s="215"/>
      <c r="FZ28" s="215"/>
      <c r="GA28" s="215"/>
      <c r="GB28" s="215"/>
      <c r="GC28" s="215"/>
      <c r="GD28" s="215"/>
      <c r="GE28" s="215"/>
      <c r="GF28" s="215"/>
      <c r="GG28" s="215"/>
      <c r="GH28" s="220"/>
      <c r="GI28" s="220"/>
      <c r="GJ28" s="220"/>
      <c r="GK28" s="220"/>
      <c r="GL28" s="220"/>
      <c r="GM28" s="220"/>
      <c r="GN28" s="220"/>
      <c r="GO28" s="220"/>
      <c r="GP28" s="220"/>
      <c r="GQ28" s="220"/>
      <c r="GR28" s="220"/>
      <c r="GS28" s="220"/>
      <c r="GT28" s="220"/>
      <c r="GU28" s="220"/>
      <c r="GV28" s="220"/>
      <c r="GW28" s="220"/>
      <c r="GX28" s="220"/>
      <c r="GY28" s="220"/>
      <c r="GZ28" s="220"/>
      <c r="HA28" s="220"/>
      <c r="HB28" s="220"/>
      <c r="HC28" s="220"/>
      <c r="HD28" s="220"/>
      <c r="HE28" s="220"/>
      <c r="HF28" s="220"/>
      <c r="HG28" s="220"/>
      <c r="HH28" s="220"/>
      <c r="HI28" s="220"/>
      <c r="HJ28" s="220"/>
      <c r="HK28" s="220"/>
      <c r="HL28" s="220"/>
      <c r="HM28" s="220"/>
      <c r="HN28" s="220"/>
      <c r="HO28" s="220"/>
      <c r="HP28" s="220"/>
      <c r="HQ28" s="220"/>
      <c r="HR28" s="220"/>
      <c r="HS28" s="220"/>
      <c r="HT28" s="220"/>
      <c r="HU28" s="220"/>
      <c r="HV28" s="220"/>
      <c r="HW28" s="220"/>
      <c r="HX28" s="220"/>
      <c r="HY28" s="220"/>
      <c r="HZ28" s="220"/>
      <c r="IA28" s="220"/>
      <c r="IB28" s="220"/>
      <c r="IC28" s="220"/>
      <c r="ID28" s="220"/>
      <c r="IE28" s="220"/>
      <c r="IF28" s="220"/>
      <c r="IG28" s="220"/>
      <c r="IH28" s="220"/>
      <c r="II28" s="220"/>
      <c r="IJ28" s="220"/>
      <c r="IK28" s="220"/>
      <c r="IL28" s="220"/>
      <c r="IM28" s="220"/>
      <c r="IN28" s="220"/>
      <c r="IO28" s="220"/>
      <c r="IP28" s="220"/>
      <c r="IQ28" s="220"/>
      <c r="IR28" s="220"/>
      <c r="IS28" s="220"/>
      <c r="IT28" s="220"/>
      <c r="IU28" s="220"/>
      <c r="IV28" s="220"/>
    </row>
    <row r="29" spans="1:256" ht="12.75">
      <c r="A29" s="221" t="s">
        <v>203</v>
      </c>
      <c r="B29" s="221"/>
      <c r="C29" s="222"/>
      <c r="D29" s="222"/>
      <c r="E29" s="222"/>
      <c r="F29" s="222"/>
      <c r="G29" s="222"/>
      <c r="H29" s="222"/>
      <c r="I29" s="222"/>
      <c r="J29" s="222"/>
      <c r="K29" s="222"/>
      <c r="L29" s="222"/>
      <c r="M29" s="219"/>
      <c r="N29" s="217"/>
      <c r="O29" s="218"/>
      <c r="P29" s="219"/>
      <c r="Q29" s="217"/>
      <c r="R29" s="218"/>
      <c r="S29" s="219"/>
      <c r="T29" s="217"/>
      <c r="U29" s="218"/>
      <c r="V29" s="219"/>
      <c r="W29" s="217"/>
      <c r="X29" s="218"/>
      <c r="Y29" s="219"/>
      <c r="Z29" s="217"/>
      <c r="AA29" s="218"/>
      <c r="AB29" s="218"/>
      <c r="AC29" s="218"/>
      <c r="AD29" s="218"/>
      <c r="AE29" s="218"/>
      <c r="AF29" s="218"/>
      <c r="AG29" s="218"/>
      <c r="AH29" s="218"/>
      <c r="AI29" s="218"/>
      <c r="AJ29" s="218"/>
      <c r="AK29" s="218"/>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5"/>
      <c r="BT29" s="215"/>
      <c r="BU29" s="215"/>
      <c r="BV29" s="215"/>
      <c r="BW29" s="215"/>
      <c r="BX29" s="215"/>
      <c r="BY29" s="215"/>
      <c r="BZ29" s="215"/>
      <c r="CA29" s="215"/>
      <c r="CB29" s="215"/>
      <c r="CC29" s="215"/>
      <c r="CD29" s="215"/>
      <c r="CE29" s="215"/>
      <c r="CF29" s="215"/>
      <c r="CG29" s="215"/>
      <c r="CH29" s="215"/>
      <c r="CI29" s="215"/>
      <c r="CJ29" s="215"/>
      <c r="CK29" s="215"/>
      <c r="CL29" s="215"/>
      <c r="CM29" s="215"/>
      <c r="CN29" s="215"/>
      <c r="CO29" s="215"/>
      <c r="CP29" s="215"/>
      <c r="CQ29" s="215"/>
      <c r="CR29" s="215"/>
      <c r="CS29" s="215"/>
      <c r="CT29" s="215"/>
      <c r="CU29" s="215"/>
      <c r="CV29" s="215"/>
      <c r="CW29" s="215"/>
      <c r="CX29" s="215"/>
      <c r="CY29" s="215"/>
      <c r="CZ29" s="215"/>
      <c r="DA29" s="215"/>
      <c r="DB29" s="215"/>
      <c r="DC29" s="215"/>
      <c r="DD29" s="215"/>
      <c r="DE29" s="215"/>
      <c r="DF29" s="215"/>
      <c r="DG29" s="215"/>
      <c r="DH29" s="215"/>
      <c r="DI29" s="215"/>
      <c r="DJ29" s="215"/>
      <c r="DK29" s="215"/>
      <c r="DL29" s="215"/>
      <c r="DM29" s="215"/>
      <c r="DN29" s="215"/>
      <c r="DO29" s="215"/>
      <c r="DP29" s="215"/>
      <c r="DQ29" s="215"/>
      <c r="DR29" s="215"/>
      <c r="DS29" s="215"/>
      <c r="DT29" s="215"/>
      <c r="DU29" s="215"/>
      <c r="DV29" s="215"/>
      <c r="DW29" s="215"/>
      <c r="DX29" s="215"/>
      <c r="DY29" s="215"/>
      <c r="DZ29" s="215"/>
      <c r="EA29" s="215"/>
      <c r="EB29" s="215"/>
      <c r="EC29" s="215"/>
      <c r="ED29" s="215"/>
      <c r="EE29" s="215"/>
      <c r="EF29" s="215"/>
      <c r="EG29" s="215"/>
      <c r="EH29" s="215"/>
      <c r="EI29" s="215"/>
      <c r="EJ29" s="215"/>
      <c r="EK29" s="215"/>
      <c r="EL29" s="215"/>
      <c r="EM29" s="215"/>
      <c r="EN29" s="215"/>
      <c r="EO29" s="215"/>
      <c r="EP29" s="215"/>
      <c r="EQ29" s="215"/>
      <c r="ER29" s="215"/>
      <c r="ES29" s="215"/>
      <c r="ET29" s="215"/>
      <c r="EU29" s="215"/>
      <c r="EV29" s="215"/>
      <c r="EW29" s="215"/>
      <c r="EX29" s="215"/>
      <c r="EY29" s="215"/>
      <c r="EZ29" s="215"/>
      <c r="FA29" s="215"/>
      <c r="FB29" s="215"/>
      <c r="FC29" s="215"/>
      <c r="FD29" s="215"/>
      <c r="FE29" s="215"/>
      <c r="FF29" s="215"/>
      <c r="FG29" s="215"/>
      <c r="FH29" s="215"/>
      <c r="FI29" s="215"/>
      <c r="FJ29" s="215"/>
      <c r="FK29" s="215"/>
      <c r="FL29" s="215"/>
      <c r="FM29" s="215"/>
      <c r="FN29" s="215"/>
      <c r="FO29" s="215"/>
      <c r="FP29" s="215"/>
      <c r="FQ29" s="215"/>
      <c r="FR29" s="215"/>
      <c r="FS29" s="215"/>
      <c r="FT29" s="215"/>
      <c r="FU29" s="215"/>
      <c r="FV29" s="215"/>
      <c r="FW29" s="215"/>
      <c r="FX29" s="215"/>
      <c r="FY29" s="215"/>
      <c r="FZ29" s="215"/>
      <c r="GA29" s="215"/>
      <c r="GB29" s="215"/>
      <c r="GC29" s="215"/>
      <c r="GD29" s="215"/>
      <c r="GE29" s="215"/>
      <c r="GF29" s="215"/>
      <c r="GG29" s="215"/>
      <c r="GH29" s="220"/>
      <c r="GI29" s="220"/>
      <c r="GJ29" s="220"/>
      <c r="GK29" s="220"/>
      <c r="GL29" s="220"/>
      <c r="GM29" s="220"/>
      <c r="GN29" s="220"/>
      <c r="GO29" s="220"/>
      <c r="GP29" s="220"/>
      <c r="GQ29" s="220"/>
      <c r="GR29" s="220"/>
      <c r="GS29" s="220"/>
      <c r="GT29" s="220"/>
      <c r="GU29" s="220"/>
      <c r="GV29" s="220"/>
      <c r="GW29" s="220"/>
      <c r="GX29" s="220"/>
      <c r="GY29" s="220"/>
      <c r="GZ29" s="220"/>
      <c r="HA29" s="220"/>
      <c r="HB29" s="220"/>
      <c r="HC29" s="220"/>
      <c r="HD29" s="220"/>
      <c r="HE29" s="220"/>
      <c r="HF29" s="220"/>
      <c r="HG29" s="220"/>
      <c r="HH29" s="220"/>
      <c r="HI29" s="220"/>
      <c r="HJ29" s="220"/>
      <c r="HK29" s="220"/>
      <c r="HL29" s="220"/>
      <c r="HM29" s="220"/>
      <c r="HN29" s="220"/>
      <c r="HO29" s="220"/>
      <c r="HP29" s="220"/>
      <c r="HQ29" s="220"/>
      <c r="HR29" s="220"/>
      <c r="HS29" s="220"/>
      <c r="HT29" s="220"/>
      <c r="HU29" s="220"/>
      <c r="HV29" s="220"/>
      <c r="HW29" s="220"/>
      <c r="HX29" s="220"/>
      <c r="HY29" s="220"/>
      <c r="HZ29" s="220"/>
      <c r="IA29" s="220"/>
      <c r="IB29" s="220"/>
      <c r="IC29" s="220"/>
      <c r="ID29" s="220"/>
      <c r="IE29" s="220"/>
      <c r="IF29" s="220"/>
      <c r="IG29" s="220"/>
      <c r="IH29" s="220"/>
      <c r="II29" s="220"/>
      <c r="IJ29" s="220"/>
      <c r="IK29" s="220"/>
      <c r="IL29" s="220"/>
      <c r="IM29" s="220"/>
      <c r="IN29" s="220"/>
      <c r="IO29" s="220"/>
      <c r="IP29" s="220"/>
      <c r="IQ29" s="220"/>
      <c r="IR29" s="220"/>
      <c r="IS29" s="220"/>
      <c r="IT29" s="220"/>
      <c r="IU29" s="220"/>
      <c r="IV29" s="220"/>
    </row>
    <row r="30" spans="1:40" ht="12.75">
      <c r="A30" s="1"/>
      <c r="B30" s="1"/>
      <c r="C30" s="115"/>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9"/>
      <c r="AM30" s="9"/>
      <c r="AN30" s="9"/>
    </row>
    <row r="31" spans="1:40" ht="12.75">
      <c r="A31" s="1"/>
      <c r="B31" s="1"/>
      <c r="C31" s="115"/>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9"/>
      <c r="AM31" s="9"/>
      <c r="AN31" s="9"/>
    </row>
    <row r="32" spans="1:40" ht="12.75">
      <c r="A32" s="1"/>
      <c r="B32" s="1"/>
      <c r="C32" s="115"/>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9"/>
      <c r="AM32" s="9"/>
      <c r="AN32" s="9"/>
    </row>
    <row r="33" spans="1:40" ht="12.75">
      <c r="A33" s="1"/>
      <c r="B33" s="1"/>
      <c r="C33" s="115"/>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9"/>
      <c r="AM33" s="9"/>
      <c r="AN33" s="9"/>
    </row>
    <row r="34" spans="1:40" ht="12.75">
      <c r="A34" s="1"/>
      <c r="B34" s="1"/>
      <c r="C34" s="115"/>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9"/>
      <c r="AM34" s="9"/>
      <c r="AN34" s="9"/>
    </row>
    <row r="35" spans="1:40" ht="12.75">
      <c r="A35" s="1"/>
      <c r="B35" s="1"/>
      <c r="C35" s="11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9"/>
      <c r="AM35" s="9"/>
      <c r="AN35" s="9"/>
    </row>
    <row r="36" spans="1:40" ht="12.75">
      <c r="A36" s="1"/>
      <c r="B36" s="1"/>
      <c r="C36" s="11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9"/>
      <c r="AM36" s="9"/>
      <c r="AN36" s="9"/>
    </row>
    <row r="37" spans="1:40" ht="12.75">
      <c r="A37" s="1"/>
      <c r="B37" s="1"/>
      <c r="C37" s="11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9"/>
      <c r="AM37" s="9"/>
      <c r="AN37" s="9"/>
    </row>
    <row r="38" spans="1:40" ht="12.75">
      <c r="A38" s="1"/>
      <c r="B38" s="1"/>
      <c r="C38" s="11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9"/>
      <c r="AM38" s="9"/>
      <c r="AN38" s="9"/>
    </row>
    <row r="39" spans="1:40" ht="12.75">
      <c r="A39" s="1"/>
      <c r="B39" s="1"/>
      <c r="C39" s="115"/>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9"/>
      <c r="AM39" s="9"/>
      <c r="AN39" s="9"/>
    </row>
  </sheetData>
  <sheetProtection/>
  <protectedRanges>
    <protectedRange sqref="L5:L22" name="Diapazons4"/>
    <protectedRange sqref="P5:AK21" name="Diapazons2"/>
    <protectedRange sqref="A1 A3 B21:D21 A23 K21:K23 L21:L22 A19:D20 A5:D9 A10:B18 D10:D18 K5:L20 G5:G21" name="Diapazons1"/>
    <protectedRange sqref="Q3 J5:J22" name="Diapazons3"/>
    <protectedRange sqref="C16:C18" name="Diapazons1_9_2_1_1"/>
    <protectedRange sqref="C10:C15" name="Diapazons1_4_1_1"/>
    <protectedRange sqref="N25:N29" name="Diapazons4_1_1"/>
    <protectedRange sqref="R25:Z29" name="Diapazons2_1_1"/>
    <protectedRange sqref="I25:I29 M25:N29 A25:F29" name="Diapazons1_9_2_1_1_1"/>
    <protectedRange sqref="L25:L29" name="Diapazons3_1_1"/>
  </protectedRanges>
  <mergeCells count="21">
    <mergeCell ref="AV1:AW1"/>
    <mergeCell ref="V4:W4"/>
    <mergeCell ref="Q3:AK3"/>
    <mergeCell ref="AB4:AC4"/>
    <mergeCell ref="P4:Q4"/>
    <mergeCell ref="Z4:AA4"/>
    <mergeCell ref="M3:P3"/>
    <mergeCell ref="R4:S4"/>
    <mergeCell ref="BA3:BO3"/>
    <mergeCell ref="AJ4:AK4"/>
    <mergeCell ref="AH4:AI4"/>
    <mergeCell ref="AO3:AY3"/>
    <mergeCell ref="T4:U4"/>
    <mergeCell ref="X4:Y4"/>
    <mergeCell ref="AR1:AT1"/>
    <mergeCell ref="AO1:AP1"/>
    <mergeCell ref="AD4:AE4"/>
    <mergeCell ref="AF4:AG4"/>
    <mergeCell ref="A1:AG2"/>
    <mergeCell ref="A3:B3"/>
    <mergeCell ref="D3:G3"/>
  </mergeCells>
  <conditionalFormatting sqref="E5:E20">
    <cfRule type="expression" priority="84" dxfId="0" stopIfTrue="1">
      <formula>A5=0</formula>
    </cfRule>
  </conditionalFormatting>
  <conditionalFormatting sqref="F5:F22">
    <cfRule type="expression" priority="88" dxfId="0" stopIfTrue="1">
      <formula>A5=0</formula>
    </cfRule>
  </conditionalFormatting>
  <conditionalFormatting sqref="H5:H20">
    <cfRule type="expression" priority="89" dxfId="0" stopIfTrue="1">
      <formula>A5=0</formula>
    </cfRule>
  </conditionalFormatting>
  <conditionalFormatting sqref="P5:P20">
    <cfRule type="expression" priority="90" dxfId="0" stopIfTrue="1">
      <formula>A5=0</formula>
    </cfRule>
    <cfRule type="expression" priority="91" dxfId="29" stopIfTrue="1">
      <formula>P5=99</formula>
    </cfRule>
  </conditionalFormatting>
  <conditionalFormatting sqref="M5:M20">
    <cfRule type="expression" priority="92" dxfId="0" stopIfTrue="1">
      <formula>A5=0</formula>
    </cfRule>
  </conditionalFormatting>
  <conditionalFormatting sqref="N5:N20">
    <cfRule type="expression" priority="93" dxfId="0" stopIfTrue="1">
      <formula>A5=0</formula>
    </cfRule>
  </conditionalFormatting>
  <conditionalFormatting sqref="O5:O20">
    <cfRule type="expression" priority="94" dxfId="0" stopIfTrue="1">
      <formula>A5=0</formula>
    </cfRule>
  </conditionalFormatting>
  <conditionalFormatting sqref="Q5:Q20">
    <cfRule type="expression" priority="95" dxfId="0" stopIfTrue="1">
      <formula>A5=0</formula>
    </cfRule>
  </conditionalFormatting>
  <conditionalFormatting sqref="S5:S20">
    <cfRule type="expression" priority="96" dxfId="0" stopIfTrue="1">
      <formula>A5=0</formula>
    </cfRule>
  </conditionalFormatting>
  <conditionalFormatting sqref="U5:U20">
    <cfRule type="expression" priority="97" dxfId="0" stopIfTrue="1">
      <formula>A5=0</formula>
    </cfRule>
  </conditionalFormatting>
  <conditionalFormatting sqref="W5:W20">
    <cfRule type="expression" priority="98" dxfId="0" stopIfTrue="1">
      <formula>A5=0</formula>
    </cfRule>
  </conditionalFormatting>
  <conditionalFormatting sqref="Y5:Y20">
    <cfRule type="expression" priority="99" dxfId="0" stopIfTrue="1">
      <formula>A5=0</formula>
    </cfRule>
  </conditionalFormatting>
  <conditionalFormatting sqref="AA5:AA20">
    <cfRule type="expression" priority="100" dxfId="0" stopIfTrue="1">
      <formula>A5=0</formula>
    </cfRule>
  </conditionalFormatting>
  <conditionalFormatting sqref="B5:B20">
    <cfRule type="expression" priority="101" dxfId="21" stopIfTrue="1">
      <formula>J5=1</formula>
    </cfRule>
    <cfRule type="expression" priority="102" dxfId="20" stopIfTrue="1">
      <formula>J5=2</formula>
    </cfRule>
    <cfRule type="expression" priority="103" dxfId="19" stopIfTrue="1">
      <formula>J5=3</formula>
    </cfRule>
  </conditionalFormatting>
  <conditionalFormatting sqref="AC5:AC20">
    <cfRule type="expression" priority="108" dxfId="0" stopIfTrue="1">
      <formula>A5=0</formula>
    </cfRule>
  </conditionalFormatting>
  <conditionalFormatting sqref="AE5:AE20">
    <cfRule type="expression" priority="109" dxfId="0" stopIfTrue="1">
      <formula>A5=0</formula>
    </cfRule>
  </conditionalFormatting>
  <conditionalFormatting sqref="AG5:AG20">
    <cfRule type="expression" priority="110" dxfId="0" stopIfTrue="1">
      <formula>A5=0</formula>
    </cfRule>
  </conditionalFormatting>
  <conditionalFormatting sqref="AI5:AI20">
    <cfRule type="expression" priority="111" dxfId="0" stopIfTrue="1">
      <formula>A5=0</formula>
    </cfRule>
  </conditionalFormatting>
  <conditionalFormatting sqref="AK5:AK20">
    <cfRule type="expression" priority="112" dxfId="0" stopIfTrue="1">
      <formula>A5=0</formula>
    </cfRule>
  </conditionalFormatting>
  <conditionalFormatting sqref="R5:R20">
    <cfRule type="expression" priority="116" dxfId="0" stopIfTrue="1">
      <formula>A5=0</formula>
    </cfRule>
    <cfRule type="expression" priority="117" dxfId="13" stopIfTrue="1">
      <formula>R5=99</formula>
    </cfRule>
  </conditionalFormatting>
  <conditionalFormatting sqref="T5:T20">
    <cfRule type="expression" priority="118" dxfId="16" stopIfTrue="1">
      <formula>A5=0</formula>
    </cfRule>
    <cfRule type="expression" priority="119" dxfId="13" stopIfTrue="1">
      <formula>T5=99</formula>
    </cfRule>
  </conditionalFormatting>
  <conditionalFormatting sqref="V5:V20">
    <cfRule type="expression" priority="120" dxfId="0" stopIfTrue="1">
      <formula>A5=0</formula>
    </cfRule>
    <cfRule type="expression" priority="121" dxfId="13" stopIfTrue="1">
      <formula>V5=99</formula>
    </cfRule>
  </conditionalFormatting>
  <conditionalFormatting sqref="X5:X20">
    <cfRule type="expression" priority="122" dxfId="12" stopIfTrue="1">
      <formula>A5=0</formula>
    </cfRule>
    <cfRule type="expression" priority="123" dxfId="11" stopIfTrue="1">
      <formula>X5=99</formula>
    </cfRule>
  </conditionalFormatting>
  <conditionalFormatting sqref="Z5:Z20">
    <cfRule type="expression" priority="124" dxfId="0" stopIfTrue="1">
      <formula>A5=0</formula>
    </cfRule>
    <cfRule type="expression" priority="125" dxfId="11" stopIfTrue="1">
      <formula>Z5=99</formula>
    </cfRule>
  </conditionalFormatting>
  <conditionalFormatting sqref="AB5:AB20">
    <cfRule type="expression" priority="126" dxfId="0" stopIfTrue="1">
      <formula>A5=0</formula>
    </cfRule>
    <cfRule type="expression" priority="127" dxfId="11" stopIfTrue="1">
      <formula>AB5=99</formula>
    </cfRule>
  </conditionalFormatting>
  <conditionalFormatting sqref="AD5:AD20">
    <cfRule type="expression" priority="128" dxfId="0" stopIfTrue="1">
      <formula>A5=0</formula>
    </cfRule>
    <cfRule type="expression" priority="129" dxfId="11" stopIfTrue="1">
      <formula>AD5=99</formula>
    </cfRule>
  </conditionalFormatting>
  <conditionalFormatting sqref="AF5:AF20">
    <cfRule type="expression" priority="130" dxfId="0" stopIfTrue="1">
      <formula>A5=0</formula>
    </cfRule>
    <cfRule type="expression" priority="131" dxfId="11" stopIfTrue="1">
      <formula>AF5=99</formula>
    </cfRule>
  </conditionalFormatting>
  <conditionalFormatting sqref="AH5:AH20">
    <cfRule type="expression" priority="132" dxfId="0" stopIfTrue="1">
      <formula>A5=0</formula>
    </cfRule>
    <cfRule type="expression" priority="133" dxfId="11" stopIfTrue="1">
      <formula>AH5=99</formula>
    </cfRule>
  </conditionalFormatting>
  <conditionalFormatting sqref="AJ5:AJ20">
    <cfRule type="expression" priority="134" dxfId="0" stopIfTrue="1">
      <formula>A5=0</formula>
    </cfRule>
    <cfRule type="expression" priority="135" dxfId="11" stopIfTrue="1">
      <formula>AJ5=99</formula>
    </cfRule>
  </conditionalFormatting>
  <conditionalFormatting sqref="AO5:AO20">
    <cfRule type="expression" priority="136" dxfId="12" stopIfTrue="1">
      <formula>A5=0</formula>
    </cfRule>
  </conditionalFormatting>
  <conditionalFormatting sqref="AP5:AP20">
    <cfRule type="expression" priority="137" dxfId="0" stopIfTrue="1">
      <formula>A5=0</formula>
    </cfRule>
  </conditionalFormatting>
  <conditionalFormatting sqref="AQ5:AQ20">
    <cfRule type="expression" priority="138" dxfId="0" stopIfTrue="1">
      <formula>A5=0</formula>
    </cfRule>
  </conditionalFormatting>
  <conditionalFormatting sqref="AR5:AR20">
    <cfRule type="expression" priority="139" dxfId="0" stopIfTrue="1">
      <formula>A5=0</formula>
    </cfRule>
  </conditionalFormatting>
  <conditionalFormatting sqref="AS5:AS20">
    <cfRule type="expression" priority="140" dxfId="0" stopIfTrue="1">
      <formula>A5=0</formula>
    </cfRule>
  </conditionalFormatting>
  <conditionalFormatting sqref="AT5:AT20">
    <cfRule type="expression" priority="141" dxfId="0" stopIfTrue="1">
      <formula>A5=0</formula>
    </cfRule>
  </conditionalFormatting>
  <conditionalFormatting sqref="AU5:AU20">
    <cfRule type="expression" priority="142" dxfId="0" stopIfTrue="1">
      <formula>A5=0</formula>
    </cfRule>
  </conditionalFormatting>
  <conditionalFormatting sqref="AV5:AV20">
    <cfRule type="expression" priority="143" dxfId="0" stopIfTrue="1">
      <formula>A5=0</formula>
    </cfRule>
  </conditionalFormatting>
  <conditionalFormatting sqref="AW5:AW20">
    <cfRule type="expression" priority="144" dxfId="0" stopIfTrue="1">
      <formula>A5=0</formula>
    </cfRule>
  </conditionalFormatting>
  <conditionalFormatting sqref="AX5:AX20">
    <cfRule type="expression" priority="145" dxfId="0" stopIfTrue="1">
      <formula>A5=0</formula>
    </cfRule>
  </conditionalFormatting>
  <conditionalFormatting sqref="AY5:AY20">
    <cfRule type="expression" priority="146" dxfId="0" stopIfTrue="1">
      <formula>A5=0</formula>
    </cfRule>
  </conditionalFormatting>
  <conditionalFormatting sqref="BA5:BA20">
    <cfRule type="expression" priority="147" dxfId="0" stopIfTrue="1">
      <formula>A5=0</formula>
    </cfRule>
  </conditionalFormatting>
  <conditionalFormatting sqref="BB5:BB20">
    <cfRule type="expression" priority="148" dxfId="0" stopIfTrue="1">
      <formula>A5=0</formula>
    </cfRule>
  </conditionalFormatting>
  <conditionalFormatting sqref="BC5:BC20">
    <cfRule type="expression" priority="149" dxfId="0" stopIfTrue="1">
      <formula>A5=0</formula>
    </cfRule>
  </conditionalFormatting>
  <conditionalFormatting sqref="BD5:BD20">
    <cfRule type="expression" priority="150" dxfId="0" stopIfTrue="1">
      <formula>A5=0</formula>
    </cfRule>
  </conditionalFormatting>
  <conditionalFormatting sqref="BE5:BE20">
    <cfRule type="expression" priority="151" dxfId="0" stopIfTrue="1">
      <formula>A5=0</formula>
    </cfRule>
  </conditionalFormatting>
  <conditionalFormatting sqref="BF5:BF20">
    <cfRule type="expression" priority="152" dxfId="0" stopIfTrue="1">
      <formula>A5=0</formula>
    </cfRule>
  </conditionalFormatting>
  <conditionalFormatting sqref="BG5:BG20">
    <cfRule type="expression" priority="153" dxfId="0" stopIfTrue="1">
      <formula>A5=0</formula>
    </cfRule>
  </conditionalFormatting>
  <conditionalFormatting sqref="BH5:BH20">
    <cfRule type="expression" priority="154" dxfId="0" stopIfTrue="1">
      <formula>A5=0</formula>
    </cfRule>
  </conditionalFormatting>
  <conditionalFormatting sqref="BI5:BI20">
    <cfRule type="expression" priority="155" dxfId="0" stopIfTrue="1">
      <formula>A5=0</formula>
    </cfRule>
  </conditionalFormatting>
  <conditionalFormatting sqref="BJ5:BJ20">
    <cfRule type="expression" priority="156" dxfId="0" stopIfTrue="1">
      <formula>A5=0</formula>
    </cfRule>
  </conditionalFormatting>
  <conditionalFormatting sqref="BK5:BK20">
    <cfRule type="expression" priority="157" dxfId="0" stopIfTrue="1">
      <formula>A5=0</formula>
    </cfRule>
  </conditionalFormatting>
  <conditionalFormatting sqref="BL5:BL20">
    <cfRule type="expression" priority="158" dxfId="0" stopIfTrue="1">
      <formula>A5=0</formula>
    </cfRule>
  </conditionalFormatting>
  <conditionalFormatting sqref="BM5:BM20">
    <cfRule type="expression" priority="159" dxfId="0" stopIfTrue="1">
      <formula>A5=0</formula>
    </cfRule>
  </conditionalFormatting>
  <conditionalFormatting sqref="BN5:BN20">
    <cfRule type="expression" priority="160" dxfId="0" stopIfTrue="1">
      <formula>A5=0</formula>
    </cfRule>
  </conditionalFormatting>
  <conditionalFormatting sqref="BO5:BO20">
    <cfRule type="expression" priority="161" dxfId="0" stopIfTrue="1">
      <formula>A5=0</formula>
    </cfRule>
  </conditionalFormatting>
  <conditionalFormatting sqref="K5:K20">
    <cfRule type="expression" priority="162" dxfId="0" stopIfTrue="1">
      <formula>A5=0</formula>
    </cfRule>
  </conditionalFormatting>
  <conditionalFormatting sqref="J5:J20">
    <cfRule type="cellIs" priority="104" dxfId="21" operator="equal" stopIfTrue="1">
      <formula>1</formula>
    </cfRule>
    <cfRule type="cellIs" priority="105" dxfId="20" operator="equal" stopIfTrue="1">
      <formula>2</formula>
    </cfRule>
    <cfRule type="cellIs" priority="106" dxfId="19" operator="equal" stopIfTrue="1">
      <formula>3</formula>
    </cfRule>
  </conditionalFormatting>
  <conditionalFormatting sqref="H3">
    <cfRule type="cellIs" priority="107" dxfId="0" operator="equal" stopIfTrue="1">
      <formula>0</formula>
    </cfRule>
  </conditionalFormatting>
  <conditionalFormatting sqref="G25:G28">
    <cfRule type="expression" priority="79" dxfId="0" stopIfTrue="1">
      <formula>A25=0</formula>
    </cfRule>
  </conditionalFormatting>
  <conditionalFormatting sqref="H25:H28">
    <cfRule type="expression" priority="78" dxfId="0" stopIfTrue="1">
      <formula>A25=0</formula>
    </cfRule>
  </conditionalFormatting>
  <conditionalFormatting sqref="J25:J28">
    <cfRule type="expression" priority="77" dxfId="0" stopIfTrue="1">
      <formula>A25=0</formula>
    </cfRule>
  </conditionalFormatting>
  <conditionalFormatting sqref="R25:R29">
    <cfRule type="expression" priority="75" dxfId="0" stopIfTrue="1">
      <formula>A25=0</formula>
    </cfRule>
    <cfRule type="expression" priority="76" dxfId="29" stopIfTrue="1">
      <formula>R25=99</formula>
    </cfRule>
  </conditionalFormatting>
  <conditionalFormatting sqref="O25:O29 AA25:AA29">
    <cfRule type="expression" priority="74" dxfId="0" stopIfTrue="1">
      <formula>A25=0</formula>
    </cfRule>
  </conditionalFormatting>
  <conditionalFormatting sqref="P25:P29">
    <cfRule type="expression" priority="73" dxfId="0" stopIfTrue="1">
      <formula>A25=0</formula>
    </cfRule>
  </conditionalFormatting>
  <conditionalFormatting sqref="S25:S29">
    <cfRule type="expression" priority="72" dxfId="0" stopIfTrue="1">
      <formula>A25=0</formula>
    </cfRule>
  </conditionalFormatting>
  <conditionalFormatting sqref="W25:W29">
    <cfRule type="expression" priority="71" dxfId="0" stopIfTrue="1">
      <formula>A25=0</formula>
    </cfRule>
  </conditionalFormatting>
  <conditionalFormatting sqref="Y25:Y29">
    <cfRule type="expression" priority="70" dxfId="0" stopIfTrue="1">
      <formula>A25=0</formula>
    </cfRule>
  </conditionalFormatting>
  <conditionalFormatting sqref="D25:D28">
    <cfRule type="expression" priority="67" dxfId="21" stopIfTrue="1">
      <formula>L25=1</formula>
    </cfRule>
    <cfRule type="expression" priority="68" dxfId="20" stopIfTrue="1">
      <formula>L25=2</formula>
    </cfRule>
    <cfRule type="expression" priority="69" dxfId="19" stopIfTrue="1">
      <formula>L25=3</formula>
    </cfRule>
  </conditionalFormatting>
  <conditionalFormatting sqref="T25:T29">
    <cfRule type="expression" priority="65" dxfId="0" stopIfTrue="1">
      <formula>A25=0</formula>
    </cfRule>
    <cfRule type="expression" priority="66" dxfId="13" stopIfTrue="1">
      <formula>T25=99</formula>
    </cfRule>
  </conditionalFormatting>
  <conditionalFormatting sqref="V25:V29">
    <cfRule type="expression" priority="63" dxfId="16" stopIfTrue="1">
      <formula>A25=0</formula>
    </cfRule>
    <cfRule type="expression" priority="64" dxfId="13" stopIfTrue="1">
      <formula>V25=99</formula>
    </cfRule>
  </conditionalFormatting>
  <conditionalFormatting sqref="X25:X29">
    <cfRule type="expression" priority="61" dxfId="0" stopIfTrue="1">
      <formula>A25=0</formula>
    </cfRule>
    <cfRule type="expression" priority="62" dxfId="13" stopIfTrue="1">
      <formula>X25=99</formula>
    </cfRule>
  </conditionalFormatting>
  <conditionalFormatting sqref="Z25:Z29">
    <cfRule type="expression" priority="59" dxfId="12" stopIfTrue="1">
      <formula>A25=0</formula>
    </cfRule>
    <cfRule type="expression" priority="60" dxfId="11" stopIfTrue="1">
      <formula>Z25=99</formula>
    </cfRule>
  </conditionalFormatting>
  <conditionalFormatting sqref="M25:M29 AL25:AL29">
    <cfRule type="expression" priority="58" dxfId="0" stopIfTrue="1">
      <formula>A25=0</formula>
    </cfRule>
  </conditionalFormatting>
  <conditionalFormatting sqref="L25:L28">
    <cfRule type="cellIs" priority="55" dxfId="21" operator="equal" stopIfTrue="1">
      <formula>1</formula>
    </cfRule>
    <cfRule type="cellIs" priority="56" dxfId="20" operator="equal" stopIfTrue="1">
      <formula>2</formula>
    </cfRule>
    <cfRule type="cellIs" priority="57" dxfId="19" operator="equal" stopIfTrue="1">
      <formula>3</formula>
    </cfRule>
  </conditionalFormatting>
  <conditionalFormatting sqref="G25:G27">
    <cfRule type="expression" priority="54" dxfId="0" stopIfTrue="1">
      <formula>A25=0</formula>
    </cfRule>
  </conditionalFormatting>
  <conditionalFormatting sqref="H25:H28">
    <cfRule type="expression" priority="53" dxfId="0" stopIfTrue="1">
      <formula>A25=0</formula>
    </cfRule>
  </conditionalFormatting>
  <conditionalFormatting sqref="J25:J27">
    <cfRule type="expression" priority="52" dxfId="0" stopIfTrue="1">
      <formula>A25=0</formula>
    </cfRule>
  </conditionalFormatting>
  <conditionalFormatting sqref="R25:R27">
    <cfRule type="expression" priority="50" dxfId="0" stopIfTrue="1">
      <formula>A25=0</formula>
    </cfRule>
    <cfRule type="expression" priority="51" dxfId="29" stopIfTrue="1">
      <formula>R25=99</formula>
    </cfRule>
  </conditionalFormatting>
  <conditionalFormatting sqref="O25:O27">
    <cfRule type="expression" priority="49" dxfId="0" stopIfTrue="1">
      <formula>A25=0</formula>
    </cfRule>
  </conditionalFormatting>
  <conditionalFormatting sqref="P25:P27">
    <cfRule type="expression" priority="48" dxfId="0" stopIfTrue="1">
      <formula>A25=0</formula>
    </cfRule>
  </conditionalFormatting>
  <conditionalFormatting sqref="Q25:Q29">
    <cfRule type="expression" priority="47" dxfId="0" stopIfTrue="1">
      <formula>A25=0</formula>
    </cfRule>
  </conditionalFormatting>
  <conditionalFormatting sqref="S25:S27">
    <cfRule type="expression" priority="46" dxfId="0" stopIfTrue="1">
      <formula>A25=0</formula>
    </cfRule>
  </conditionalFormatting>
  <conditionalFormatting sqref="U25:U29">
    <cfRule type="expression" priority="45" dxfId="0" stopIfTrue="1">
      <formula>A25=0</formula>
    </cfRule>
  </conditionalFormatting>
  <conditionalFormatting sqref="W25:W27">
    <cfRule type="expression" priority="44" dxfId="0" stopIfTrue="1">
      <formula>A25=0</formula>
    </cfRule>
  </conditionalFormatting>
  <conditionalFormatting sqref="Y25:Y27">
    <cfRule type="expression" priority="43" dxfId="0" stopIfTrue="1">
      <formula>A25=0</formula>
    </cfRule>
  </conditionalFormatting>
  <conditionalFormatting sqref="D25:D27">
    <cfRule type="expression" priority="40" dxfId="21" stopIfTrue="1">
      <formula>L25=1</formula>
    </cfRule>
    <cfRule type="expression" priority="41" dxfId="20" stopIfTrue="1">
      <formula>L25=2</formula>
    </cfRule>
    <cfRule type="expression" priority="42" dxfId="19" stopIfTrue="1">
      <formula>L25=3</formula>
    </cfRule>
  </conditionalFormatting>
  <conditionalFormatting sqref="T25:T27">
    <cfRule type="expression" priority="38" dxfId="0" stopIfTrue="1">
      <formula>A25=0</formula>
    </cfRule>
    <cfRule type="expression" priority="39" dxfId="13" stopIfTrue="1">
      <formula>T25=99</formula>
    </cfRule>
  </conditionalFormatting>
  <conditionalFormatting sqref="V25:V27">
    <cfRule type="expression" priority="36" dxfId="16" stopIfTrue="1">
      <formula>A25=0</formula>
    </cfRule>
    <cfRule type="expression" priority="37" dxfId="13" stopIfTrue="1">
      <formula>V25=99</formula>
    </cfRule>
  </conditionalFormatting>
  <conditionalFormatting sqref="X25:X27">
    <cfRule type="expression" priority="34" dxfId="0" stopIfTrue="1">
      <formula>A25=0</formula>
    </cfRule>
    <cfRule type="expression" priority="35" dxfId="13" stopIfTrue="1">
      <formula>X25=99</formula>
    </cfRule>
  </conditionalFormatting>
  <conditionalFormatting sqref="Z25:Z27">
    <cfRule type="expression" priority="32" dxfId="12" stopIfTrue="1">
      <formula>A25=0</formula>
    </cfRule>
    <cfRule type="expression" priority="33" dxfId="11" stopIfTrue="1">
      <formula>Z25=99</formula>
    </cfRule>
  </conditionalFormatting>
  <conditionalFormatting sqref="M25:M27">
    <cfRule type="expression" priority="31" dxfId="0" stopIfTrue="1">
      <formula>A25=0</formula>
    </cfRule>
  </conditionalFormatting>
  <conditionalFormatting sqref="G25:G28">
    <cfRule type="expression" priority="30" dxfId="0" stopIfTrue="1">
      <formula>A25=0</formula>
    </cfRule>
  </conditionalFormatting>
  <conditionalFormatting sqref="H25:H28">
    <cfRule type="expression" priority="29" dxfId="0" stopIfTrue="1">
      <formula>A25=0</formula>
    </cfRule>
  </conditionalFormatting>
  <conditionalFormatting sqref="J25:J28">
    <cfRule type="expression" priority="28" dxfId="0" stopIfTrue="1">
      <formula>A25=0</formula>
    </cfRule>
  </conditionalFormatting>
  <conditionalFormatting sqref="R25:R29">
    <cfRule type="expression" priority="26" dxfId="0" stopIfTrue="1">
      <formula>A25=0</formula>
    </cfRule>
    <cfRule type="expression" priority="27" dxfId="29" stopIfTrue="1">
      <formula>R25=99</formula>
    </cfRule>
  </conditionalFormatting>
  <conditionalFormatting sqref="O25:O29">
    <cfRule type="expression" priority="25" dxfId="0" stopIfTrue="1">
      <formula>A25=0</formula>
    </cfRule>
  </conditionalFormatting>
  <conditionalFormatting sqref="P25:P29">
    <cfRule type="expression" priority="24" dxfId="0" stopIfTrue="1">
      <formula>A25=0</formula>
    </cfRule>
  </conditionalFormatting>
  <conditionalFormatting sqref="Q25:Q29">
    <cfRule type="expression" priority="23" dxfId="0" stopIfTrue="1">
      <formula>A25=0</formula>
    </cfRule>
  </conditionalFormatting>
  <conditionalFormatting sqref="S25:S29">
    <cfRule type="expression" priority="22" dxfId="0" stopIfTrue="1">
      <formula>A25=0</formula>
    </cfRule>
  </conditionalFormatting>
  <conditionalFormatting sqref="U25:U29">
    <cfRule type="expression" priority="21" dxfId="0" stopIfTrue="1">
      <formula>A25=0</formula>
    </cfRule>
  </conditionalFormatting>
  <conditionalFormatting sqref="W25:W29">
    <cfRule type="expression" priority="20" dxfId="0" stopIfTrue="1">
      <formula>A25=0</formula>
    </cfRule>
  </conditionalFormatting>
  <conditionalFormatting sqref="Y25:Y29">
    <cfRule type="expression" priority="19" dxfId="0" stopIfTrue="1">
      <formula>A25=0</formula>
    </cfRule>
  </conditionalFormatting>
  <conditionalFormatting sqref="D25:D28">
    <cfRule type="expression" priority="16" dxfId="21" stopIfTrue="1">
      <formula>L25=1</formula>
    </cfRule>
    <cfRule type="expression" priority="17" dxfId="20" stopIfTrue="1">
      <formula>L25=2</formula>
    </cfRule>
    <cfRule type="expression" priority="18" dxfId="19" stopIfTrue="1">
      <formula>L25=3</formula>
    </cfRule>
  </conditionalFormatting>
  <conditionalFormatting sqref="T25:T29">
    <cfRule type="expression" priority="14" dxfId="0" stopIfTrue="1">
      <formula>A25=0</formula>
    </cfRule>
    <cfRule type="expression" priority="15" dxfId="13" stopIfTrue="1">
      <formula>T25=99</formula>
    </cfRule>
  </conditionalFormatting>
  <conditionalFormatting sqref="V25:V29">
    <cfRule type="expression" priority="12" dxfId="16" stopIfTrue="1">
      <formula>A25=0</formula>
    </cfRule>
    <cfRule type="expression" priority="13" dxfId="13" stopIfTrue="1">
      <formula>V25=99</formula>
    </cfRule>
  </conditionalFormatting>
  <conditionalFormatting sqref="X25:X29">
    <cfRule type="expression" priority="10" dxfId="0" stopIfTrue="1">
      <formula>A25=0</formula>
    </cfRule>
    <cfRule type="expression" priority="11" dxfId="13" stopIfTrue="1">
      <formula>X25=99</formula>
    </cfRule>
  </conditionalFormatting>
  <conditionalFormatting sqref="Z25:Z29">
    <cfRule type="expression" priority="8" dxfId="12" stopIfTrue="1">
      <formula>A25=0</formula>
    </cfRule>
    <cfRule type="expression" priority="9" dxfId="11" stopIfTrue="1">
      <formula>Z25=99</formula>
    </cfRule>
  </conditionalFormatting>
  <conditionalFormatting sqref="M25:M29">
    <cfRule type="expression" priority="7" dxfId="0" stopIfTrue="1">
      <formula>A25=0</formula>
    </cfRule>
  </conditionalFormatting>
  <conditionalFormatting sqref="V25:V28">
    <cfRule type="expression" priority="6" dxfId="0" stopIfTrue="1">
      <formula>FR25=0</formula>
    </cfRule>
  </conditionalFormatting>
  <conditionalFormatting sqref="Z25:Z28">
    <cfRule type="expression" priority="5" dxfId="0" stopIfTrue="1">
      <formula>FV25=0</formula>
    </cfRule>
  </conditionalFormatting>
  <conditionalFormatting sqref="F26">
    <cfRule type="expression" priority="4" dxfId="0" stopIfTrue="1">
      <formula>A26=0</formula>
    </cfRule>
  </conditionalFormatting>
  <conditionalFormatting sqref="I26">
    <cfRule type="expression" priority="3" dxfId="0" stopIfTrue="1">
      <formula>E26=0</formula>
    </cfRule>
  </conditionalFormatting>
  <conditionalFormatting sqref="E26">
    <cfRule type="expression" priority="80" dxfId="0" stopIfTrue="1">
      <formula>FW26=0</formula>
    </cfRule>
  </conditionalFormatting>
  <conditionalFormatting sqref="AB25:AK25 AJ29:AK29 AK26:AK28 AB29:AF29 AB26:AE28">
    <cfRule type="expression" priority="81" dxfId="0" stopIfTrue="1">
      <formula>Q25=0</formula>
    </cfRule>
  </conditionalFormatting>
  <conditionalFormatting sqref="AG29:AI29">
    <cfRule type="expression" priority="2" dxfId="0" stopIfTrue="1">
      <formula>V29=0</formula>
    </cfRule>
  </conditionalFormatting>
  <conditionalFormatting sqref="AN25:AR29">
    <cfRule type="expression" priority="82" dxfId="0" stopIfTrue="1">
      <formula>Z25=0</formula>
    </cfRule>
  </conditionalFormatting>
  <conditionalFormatting sqref="AM25:AM29">
    <cfRule type="expression" priority="83" dxfId="0" stopIfTrue="1">
      <formula>Z25=0</formula>
    </cfRule>
  </conditionalFormatting>
  <conditionalFormatting sqref="AF26:AJ28">
    <cfRule type="expression" priority="1" dxfId="0" stopIfTrue="1">
      <formula>U26=0</formula>
    </cfRule>
  </conditionalFormatting>
  <printOptions/>
  <pageMargins left="0.75" right="0.75" top="1" bottom="1" header="0" footer="0"/>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Andrejs Ploriņš</dc:creator>
  <cp:keywords/>
  <dc:description/>
  <cp:lastModifiedBy>Andrejs Ploriņš</cp:lastModifiedBy>
  <cp:lastPrinted>2023-05-03T08:39:25Z</cp:lastPrinted>
  <dcterms:created xsi:type="dcterms:W3CDTF">2023-01-14T13:30:15Z</dcterms:created>
  <dcterms:modified xsi:type="dcterms:W3CDTF">2023-05-06T21:40:23Z</dcterms:modified>
  <cp:category/>
  <cp:version/>
  <cp:contentType/>
  <cp:contentStatus/>
</cp:coreProperties>
</file>