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D diska dati\SPORTS\"/>
    </mc:Choice>
  </mc:AlternateContent>
  <bookViews>
    <workbookView xWindow="0" yWindow="0" windowWidth="20490" windowHeight="7620" activeTab="4"/>
  </bookViews>
  <sheets>
    <sheet name="Pāri_1.marts" sheetId="7" r:id="rId1"/>
    <sheet name="Pāri_13.janvāris" sheetId="4" r:id="rId2"/>
    <sheet name="dalībnieki" sheetId="2" r:id="rId3"/>
    <sheet name="kopvērtējums" sheetId="1" r:id="rId4"/>
    <sheet name="3.posms_Fināls" sheetId="8" r:id="rId5"/>
    <sheet name="2.posms_Fināls" sheetId="6" r:id="rId6"/>
    <sheet name="1.posms_Fināls" sheetId="3" r:id="rId7"/>
  </sheets>
  <definedNames>
    <definedName name="_xlnm.Print_Area" localSheetId="6">'1.posms_Fināls'!$A$1:$AN$21</definedName>
    <definedName name="_xlnm.Print_Area" localSheetId="5">'2.posms_Fināls'!$A$4:$AN$26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9" i="8" l="1"/>
  <c r="J18" i="8"/>
  <c r="J17" i="8"/>
  <c r="J16" i="8"/>
  <c r="J15" i="8"/>
  <c r="J14" i="8"/>
  <c r="J13" i="8"/>
  <c r="J12" i="8"/>
  <c r="J11" i="8"/>
  <c r="J10" i="8"/>
  <c r="J9" i="8"/>
  <c r="J8" i="8"/>
  <c r="J7" i="8"/>
  <c r="J6" i="8"/>
  <c r="H3" i="8"/>
  <c r="AB6" i="7" l="1"/>
  <c r="AB8" i="7"/>
  <c r="AB10" i="7"/>
  <c r="AB12" i="7"/>
  <c r="AB14" i="7"/>
  <c r="AB16" i="7"/>
  <c r="Z6" i="7"/>
  <c r="Z8" i="7"/>
  <c r="Z10" i="7"/>
  <c r="Z12" i="7"/>
  <c r="Z14" i="7"/>
  <c r="Z16" i="7"/>
  <c r="Y6" i="7"/>
  <c r="Y8" i="7"/>
  <c r="Y10" i="7"/>
  <c r="Y12" i="7"/>
  <c r="Y14" i="7"/>
  <c r="Y16" i="7"/>
  <c r="AB4" i="7"/>
  <c r="Z4" i="7"/>
  <c r="Y4" i="7"/>
  <c r="U18" i="1" l="1"/>
  <c r="U8" i="1"/>
  <c r="A26" i="6"/>
  <c r="A25" i="6"/>
  <c r="BK23" i="6"/>
  <c r="BJ23" i="6"/>
  <c r="BI23" i="6"/>
  <c r="BH23" i="6"/>
  <c r="BG23" i="6"/>
  <c r="BF23" i="6"/>
  <c r="BE23" i="6"/>
  <c r="BD23" i="6"/>
  <c r="BC23" i="6"/>
  <c r="BB23" i="6"/>
  <c r="BL23" i="6" s="1"/>
  <c r="BA23" i="6"/>
  <c r="AY23" i="6"/>
  <c r="AX23" i="6"/>
  <c r="AW23" i="6"/>
  <c r="AV23" i="6"/>
  <c r="AU23" i="6"/>
  <c r="AT23" i="6"/>
  <c r="AS23" i="6"/>
  <c r="AR23" i="6"/>
  <c r="AQ23" i="6"/>
  <c r="AP23" i="6"/>
  <c r="AO23" i="6"/>
  <c r="M23" i="6" s="1"/>
  <c r="I23" i="6" s="1"/>
  <c r="F23" i="6" s="1"/>
  <c r="E23" i="6" s="1"/>
  <c r="AM23" i="6"/>
  <c r="BN22" i="6"/>
  <c r="BK22" i="6"/>
  <c r="BJ22" i="6"/>
  <c r="BI22" i="6"/>
  <c r="BH22" i="6"/>
  <c r="BG22" i="6"/>
  <c r="BF22" i="6"/>
  <c r="BE22" i="6"/>
  <c r="BD22" i="6"/>
  <c r="BC22" i="6"/>
  <c r="BB22" i="6"/>
  <c r="BL22" i="6" s="1"/>
  <c r="BA22" i="6"/>
  <c r="AY22" i="6"/>
  <c r="AX22" i="6"/>
  <c r="AW22" i="6"/>
  <c r="AV22" i="6"/>
  <c r="AU22" i="6"/>
  <c r="AT22" i="6"/>
  <c r="AS22" i="6"/>
  <c r="AR22" i="6"/>
  <c r="AQ22" i="6"/>
  <c r="AP22" i="6"/>
  <c r="AO22" i="6"/>
  <c r="AM22" i="6"/>
  <c r="M22" i="6"/>
  <c r="I22" i="6" s="1"/>
  <c r="F22" i="6" s="1"/>
  <c r="E22" i="6" s="1"/>
  <c r="BK21" i="6"/>
  <c r="BJ21" i="6"/>
  <c r="BI21" i="6"/>
  <c r="BH21" i="6"/>
  <c r="BG21" i="6"/>
  <c r="BF21" i="6"/>
  <c r="BE21" i="6"/>
  <c r="BD21" i="6"/>
  <c r="BC21" i="6"/>
  <c r="BB21" i="6"/>
  <c r="BA21" i="6"/>
  <c r="AY21" i="6"/>
  <c r="AX21" i="6"/>
  <c r="AW21" i="6"/>
  <c r="AV21" i="6"/>
  <c r="AU21" i="6"/>
  <c r="AT21" i="6"/>
  <c r="AS21" i="6"/>
  <c r="AR21" i="6"/>
  <c r="AQ21" i="6"/>
  <c r="AP21" i="6"/>
  <c r="AO21" i="6"/>
  <c r="AM21" i="6"/>
  <c r="BN20" i="6"/>
  <c r="BK20" i="6"/>
  <c r="BJ20" i="6"/>
  <c r="BI20" i="6"/>
  <c r="BH20" i="6"/>
  <c r="BG20" i="6"/>
  <c r="BF20" i="6"/>
  <c r="BE20" i="6"/>
  <c r="BD20" i="6"/>
  <c r="BC20" i="6"/>
  <c r="BB20" i="6"/>
  <c r="BA20" i="6"/>
  <c r="AY20" i="6"/>
  <c r="AX20" i="6"/>
  <c r="AW20" i="6"/>
  <c r="AV20" i="6"/>
  <c r="AU20" i="6"/>
  <c r="AT20" i="6"/>
  <c r="AS20" i="6"/>
  <c r="AR20" i="6"/>
  <c r="AQ20" i="6"/>
  <c r="AP20" i="6"/>
  <c r="AO20" i="6"/>
  <c r="AM20" i="6"/>
  <c r="BK19" i="6"/>
  <c r="BJ19" i="6"/>
  <c r="BI19" i="6"/>
  <c r="BH19" i="6"/>
  <c r="BG19" i="6"/>
  <c r="BF19" i="6"/>
  <c r="BE19" i="6"/>
  <c r="BD19" i="6"/>
  <c r="BC19" i="6"/>
  <c r="BB19" i="6"/>
  <c r="BA19" i="6"/>
  <c r="AY19" i="6"/>
  <c r="AX19" i="6"/>
  <c r="AW19" i="6"/>
  <c r="AV19" i="6"/>
  <c r="AU19" i="6"/>
  <c r="AT19" i="6"/>
  <c r="AS19" i="6"/>
  <c r="AR19" i="6"/>
  <c r="AQ19" i="6"/>
  <c r="AP19" i="6"/>
  <c r="AO19" i="6"/>
  <c r="AM19" i="6"/>
  <c r="BN18" i="6"/>
  <c r="BK18" i="6"/>
  <c r="BJ18" i="6"/>
  <c r="BI18" i="6"/>
  <c r="BH18" i="6"/>
  <c r="BG18" i="6"/>
  <c r="BF18" i="6"/>
  <c r="BE18" i="6"/>
  <c r="BD18" i="6"/>
  <c r="BC18" i="6"/>
  <c r="BB18" i="6"/>
  <c r="BA18" i="6"/>
  <c r="AY18" i="6"/>
  <c r="AX18" i="6"/>
  <c r="AW18" i="6"/>
  <c r="AV18" i="6"/>
  <c r="AU18" i="6"/>
  <c r="AT18" i="6"/>
  <c r="AS18" i="6"/>
  <c r="AR18" i="6"/>
  <c r="AQ18" i="6"/>
  <c r="AP18" i="6"/>
  <c r="M18" i="6" s="1"/>
  <c r="I18" i="6" s="1"/>
  <c r="F18" i="6" s="1"/>
  <c r="E18" i="6" s="1"/>
  <c r="AO18" i="6"/>
  <c r="AM18" i="6"/>
  <c r="BK17" i="6"/>
  <c r="BJ17" i="6"/>
  <c r="BI17" i="6"/>
  <c r="BH17" i="6"/>
  <c r="BG17" i="6"/>
  <c r="BF17" i="6"/>
  <c r="BE17" i="6"/>
  <c r="BD17" i="6"/>
  <c r="BC17" i="6"/>
  <c r="BB17" i="6"/>
  <c r="BA17" i="6"/>
  <c r="AY17" i="6"/>
  <c r="AX17" i="6"/>
  <c r="AW17" i="6"/>
  <c r="AV17" i="6"/>
  <c r="AU17" i="6"/>
  <c r="AT17" i="6"/>
  <c r="AS17" i="6"/>
  <c r="AR17" i="6"/>
  <c r="AQ17" i="6"/>
  <c r="AP17" i="6"/>
  <c r="AO17" i="6"/>
  <c r="AM17" i="6"/>
  <c r="BN16" i="6"/>
  <c r="BK16" i="6"/>
  <c r="BJ16" i="6"/>
  <c r="BI16" i="6"/>
  <c r="BH16" i="6"/>
  <c r="BG16" i="6"/>
  <c r="BF16" i="6"/>
  <c r="BE16" i="6"/>
  <c r="BD16" i="6"/>
  <c r="BC16" i="6"/>
  <c r="BB16" i="6"/>
  <c r="BA16" i="6"/>
  <c r="AY16" i="6"/>
  <c r="AX16" i="6"/>
  <c r="AW16" i="6"/>
  <c r="AV16" i="6"/>
  <c r="AU16" i="6"/>
  <c r="AT16" i="6"/>
  <c r="AS16" i="6"/>
  <c r="AR16" i="6"/>
  <c r="AQ16" i="6"/>
  <c r="AP16" i="6"/>
  <c r="M16" i="6" s="1"/>
  <c r="I16" i="6" s="1"/>
  <c r="F16" i="6" s="1"/>
  <c r="E16" i="6" s="1"/>
  <c r="AO16" i="6"/>
  <c r="AM16" i="6"/>
  <c r="BK15" i="6"/>
  <c r="BJ15" i="6"/>
  <c r="BI15" i="6"/>
  <c r="BH15" i="6"/>
  <c r="BG15" i="6"/>
  <c r="BF15" i="6"/>
  <c r="BE15" i="6"/>
  <c r="BD15" i="6"/>
  <c r="BC15" i="6"/>
  <c r="BB15" i="6"/>
  <c r="BL15" i="6" s="1"/>
  <c r="BA15" i="6"/>
  <c r="AY15" i="6"/>
  <c r="AX15" i="6"/>
  <c r="AW15" i="6"/>
  <c r="AV15" i="6"/>
  <c r="AU15" i="6"/>
  <c r="AT15" i="6"/>
  <c r="AS15" i="6"/>
  <c r="AR15" i="6"/>
  <c r="AQ15" i="6"/>
  <c r="AP15" i="6"/>
  <c r="AO15" i="6"/>
  <c r="M15" i="6" s="1"/>
  <c r="I15" i="6" s="1"/>
  <c r="F15" i="6" s="1"/>
  <c r="E15" i="6" s="1"/>
  <c r="AM15" i="6"/>
  <c r="BN14" i="6"/>
  <c r="BK14" i="6"/>
  <c r="BJ14" i="6"/>
  <c r="BI14" i="6"/>
  <c r="BH14" i="6"/>
  <c r="BG14" i="6"/>
  <c r="BF14" i="6"/>
  <c r="BE14" i="6"/>
  <c r="BD14" i="6"/>
  <c r="BC14" i="6"/>
  <c r="BB14" i="6"/>
  <c r="BL14" i="6" s="1"/>
  <c r="BA14" i="6"/>
  <c r="AY14" i="6"/>
  <c r="AX14" i="6"/>
  <c r="AW14" i="6"/>
  <c r="AV14" i="6"/>
  <c r="AU14" i="6"/>
  <c r="AT14" i="6"/>
  <c r="AS14" i="6"/>
  <c r="AR14" i="6"/>
  <c r="AQ14" i="6"/>
  <c r="AP14" i="6"/>
  <c r="AO14" i="6"/>
  <c r="AM14" i="6"/>
  <c r="M14" i="6"/>
  <c r="I14" i="6" s="1"/>
  <c r="F14" i="6" s="1"/>
  <c r="E14" i="6" s="1"/>
  <c r="BK13" i="6"/>
  <c r="BJ13" i="6"/>
  <c r="BI13" i="6"/>
  <c r="BH13" i="6"/>
  <c r="BG13" i="6"/>
  <c r="BF13" i="6"/>
  <c r="BE13" i="6"/>
  <c r="BD13" i="6"/>
  <c r="BC13" i="6"/>
  <c r="BB13" i="6"/>
  <c r="BA13" i="6"/>
  <c r="AY13" i="6"/>
  <c r="AX13" i="6"/>
  <c r="AW13" i="6"/>
  <c r="AV13" i="6"/>
  <c r="AU13" i="6"/>
  <c r="AT13" i="6"/>
  <c r="AS13" i="6"/>
  <c r="AR13" i="6"/>
  <c r="AQ13" i="6"/>
  <c r="AP13" i="6"/>
  <c r="AO13" i="6"/>
  <c r="AM13" i="6"/>
  <c r="BN12" i="6"/>
  <c r="BK12" i="6"/>
  <c r="BJ12" i="6"/>
  <c r="BI12" i="6"/>
  <c r="BH12" i="6"/>
  <c r="BG12" i="6"/>
  <c r="BF12" i="6"/>
  <c r="BE12" i="6"/>
  <c r="BD12" i="6"/>
  <c r="BC12" i="6"/>
  <c r="BB12" i="6"/>
  <c r="BA12" i="6"/>
  <c r="AY12" i="6"/>
  <c r="AX12" i="6"/>
  <c r="AW12" i="6"/>
  <c r="AV12" i="6"/>
  <c r="AU12" i="6"/>
  <c r="AT12" i="6"/>
  <c r="AS12" i="6"/>
  <c r="AR12" i="6"/>
  <c r="AQ12" i="6"/>
  <c r="AP12" i="6"/>
  <c r="AO12" i="6"/>
  <c r="AM12" i="6"/>
  <c r="BK11" i="6"/>
  <c r="BJ11" i="6"/>
  <c r="BI11" i="6"/>
  <c r="BH11" i="6"/>
  <c r="BG11" i="6"/>
  <c r="BF11" i="6"/>
  <c r="BE11" i="6"/>
  <c r="BD11" i="6"/>
  <c r="BC11" i="6"/>
  <c r="BB11" i="6"/>
  <c r="BA11" i="6"/>
  <c r="AY11" i="6"/>
  <c r="AX11" i="6"/>
  <c r="AW11" i="6"/>
  <c r="AV11" i="6"/>
  <c r="AU11" i="6"/>
  <c r="AT11" i="6"/>
  <c r="AS11" i="6"/>
  <c r="AR11" i="6"/>
  <c r="AQ11" i="6"/>
  <c r="AP11" i="6"/>
  <c r="AO11" i="6"/>
  <c r="AM11" i="6"/>
  <c r="BN10" i="6"/>
  <c r="BK10" i="6"/>
  <c r="BJ10" i="6"/>
  <c r="BI10" i="6"/>
  <c r="BH10" i="6"/>
  <c r="BG10" i="6"/>
  <c r="BF10" i="6"/>
  <c r="BE10" i="6"/>
  <c r="BD10" i="6"/>
  <c r="BC10" i="6"/>
  <c r="BB10" i="6"/>
  <c r="BA10" i="6"/>
  <c r="AY10" i="6"/>
  <c r="AX10" i="6"/>
  <c r="AW10" i="6"/>
  <c r="AV10" i="6"/>
  <c r="AU10" i="6"/>
  <c r="AT10" i="6"/>
  <c r="AS10" i="6"/>
  <c r="AR10" i="6"/>
  <c r="AQ10" i="6"/>
  <c r="AP10" i="6"/>
  <c r="M10" i="6" s="1"/>
  <c r="I10" i="6" s="1"/>
  <c r="F10" i="6" s="1"/>
  <c r="E10" i="6" s="1"/>
  <c r="AO10" i="6"/>
  <c r="AM10" i="6"/>
  <c r="BK9" i="6"/>
  <c r="BJ9" i="6"/>
  <c r="BI9" i="6"/>
  <c r="BH9" i="6"/>
  <c r="BG9" i="6"/>
  <c r="BF9" i="6"/>
  <c r="BE9" i="6"/>
  <c r="BD9" i="6"/>
  <c r="BC9" i="6"/>
  <c r="BB9" i="6"/>
  <c r="BA9" i="6"/>
  <c r="AY9" i="6"/>
  <c r="AX9" i="6"/>
  <c r="AW9" i="6"/>
  <c r="AV9" i="6"/>
  <c r="AU9" i="6"/>
  <c r="AT9" i="6"/>
  <c r="AS9" i="6"/>
  <c r="AR9" i="6"/>
  <c r="AQ9" i="6"/>
  <c r="AP9" i="6"/>
  <c r="AO9" i="6"/>
  <c r="AM9" i="6"/>
  <c r="BN8" i="6"/>
  <c r="BK8" i="6"/>
  <c r="BJ8" i="6"/>
  <c r="BI8" i="6"/>
  <c r="BH8" i="6"/>
  <c r="BG8" i="6"/>
  <c r="BF8" i="6"/>
  <c r="BE8" i="6"/>
  <c r="BD8" i="6"/>
  <c r="BC8" i="6"/>
  <c r="BB8" i="6"/>
  <c r="BA8" i="6"/>
  <c r="AY8" i="6"/>
  <c r="AX8" i="6"/>
  <c r="AW8" i="6"/>
  <c r="AV8" i="6"/>
  <c r="AU8" i="6"/>
  <c r="AT8" i="6"/>
  <c r="AS8" i="6"/>
  <c r="AR8" i="6"/>
  <c r="AQ8" i="6"/>
  <c r="AP8" i="6"/>
  <c r="M8" i="6" s="1"/>
  <c r="I8" i="6" s="1"/>
  <c r="F8" i="6" s="1"/>
  <c r="E8" i="6" s="1"/>
  <c r="AO8" i="6"/>
  <c r="AM8" i="6"/>
  <c r="BK7" i="6"/>
  <c r="BJ7" i="6"/>
  <c r="BI7" i="6"/>
  <c r="BH7" i="6"/>
  <c r="BG7" i="6"/>
  <c r="BF7" i="6"/>
  <c r="BE7" i="6"/>
  <c r="BD7" i="6"/>
  <c r="BC7" i="6"/>
  <c r="BB7" i="6"/>
  <c r="BL7" i="6" s="1"/>
  <c r="BA7" i="6"/>
  <c r="AY7" i="6"/>
  <c r="AX7" i="6"/>
  <c r="AW7" i="6"/>
  <c r="AV7" i="6"/>
  <c r="AU7" i="6"/>
  <c r="AT7" i="6"/>
  <c r="AS7" i="6"/>
  <c r="AR7" i="6"/>
  <c r="AQ7" i="6"/>
  <c r="AP7" i="6"/>
  <c r="AO7" i="6"/>
  <c r="M7" i="6" s="1"/>
  <c r="I7" i="6" s="1"/>
  <c r="F7" i="6" s="1"/>
  <c r="E7" i="6" s="1"/>
  <c r="AM7" i="6"/>
  <c r="BK6" i="6"/>
  <c r="BJ6" i="6"/>
  <c r="BI6" i="6"/>
  <c r="BH6" i="6"/>
  <c r="BG6" i="6"/>
  <c r="BF6" i="6"/>
  <c r="BE6" i="6"/>
  <c r="BD6" i="6"/>
  <c r="BC6" i="6"/>
  <c r="BB6" i="6"/>
  <c r="BA6" i="6"/>
  <c r="BL6" i="6" s="1"/>
  <c r="AY6" i="6"/>
  <c r="AX6" i="6"/>
  <c r="AW6" i="6"/>
  <c r="AV6" i="6"/>
  <c r="AU6" i="6"/>
  <c r="AT6" i="6"/>
  <c r="AS6" i="6"/>
  <c r="AR6" i="6"/>
  <c r="AQ6" i="6"/>
  <c r="AP6" i="6"/>
  <c r="M6" i="6" s="1"/>
  <c r="I6" i="6" s="1"/>
  <c r="F6" i="6" s="1"/>
  <c r="E6" i="6" s="1"/>
  <c r="AO6" i="6"/>
  <c r="AM6" i="6"/>
  <c r="H4" i="6"/>
  <c r="H22" i="6" s="1"/>
  <c r="BL10" i="6" l="1"/>
  <c r="M11" i="6"/>
  <c r="I11" i="6" s="1"/>
  <c r="F11" i="6" s="1"/>
  <c r="E11" i="6" s="1"/>
  <c r="BL11" i="6"/>
  <c r="M12" i="6"/>
  <c r="I12" i="6" s="1"/>
  <c r="F12" i="6" s="1"/>
  <c r="E12" i="6" s="1"/>
  <c r="BL18" i="6"/>
  <c r="M19" i="6"/>
  <c r="I19" i="6" s="1"/>
  <c r="F19" i="6" s="1"/>
  <c r="E19" i="6" s="1"/>
  <c r="BL19" i="6"/>
  <c r="M20" i="6"/>
  <c r="I20" i="6" s="1"/>
  <c r="F20" i="6" s="1"/>
  <c r="E20" i="6" s="1"/>
  <c r="BL8" i="6"/>
  <c r="M9" i="6"/>
  <c r="I9" i="6" s="1"/>
  <c r="F9" i="6" s="1"/>
  <c r="E9" i="6" s="1"/>
  <c r="BL9" i="6"/>
  <c r="BL12" i="6"/>
  <c r="N12" i="6" s="1"/>
  <c r="M13" i="6"/>
  <c r="I13" i="6" s="1"/>
  <c r="F13" i="6" s="1"/>
  <c r="E13" i="6" s="1"/>
  <c r="BL13" i="6"/>
  <c r="N13" i="6" s="1"/>
  <c r="BL16" i="6"/>
  <c r="M17" i="6"/>
  <c r="I17" i="6" s="1"/>
  <c r="F17" i="6" s="1"/>
  <c r="E17" i="6" s="1"/>
  <c r="BL17" i="6"/>
  <c r="BL20" i="6"/>
  <c r="N20" i="6" s="1"/>
  <c r="M21" i="6"/>
  <c r="I21" i="6" s="1"/>
  <c r="F21" i="6" s="1"/>
  <c r="E21" i="6" s="1"/>
  <c r="BL21" i="6"/>
  <c r="N6" i="6"/>
  <c r="N7" i="6"/>
  <c r="N10" i="6"/>
  <c r="N11" i="6"/>
  <c r="N14" i="6"/>
  <c r="N15" i="6"/>
  <c r="N18" i="6"/>
  <c r="N19" i="6"/>
  <c r="N22" i="6"/>
  <c r="N23" i="6"/>
  <c r="N8" i="6"/>
  <c r="N9" i="6"/>
  <c r="N16" i="6"/>
  <c r="N17" i="6"/>
  <c r="N21" i="6"/>
  <c r="BM6" i="6"/>
  <c r="BO6" i="6" s="1"/>
  <c r="O6" i="6" s="1"/>
  <c r="H7" i="6"/>
  <c r="H9" i="6"/>
  <c r="H11" i="6"/>
  <c r="H13" i="6"/>
  <c r="H15" i="6"/>
  <c r="H17" i="6"/>
  <c r="H19" i="6"/>
  <c r="H21" i="6"/>
  <c r="H23" i="6"/>
  <c r="BM23" i="6"/>
  <c r="BO23" i="6" s="1"/>
  <c r="O23" i="6" s="1"/>
  <c r="BM22" i="6"/>
  <c r="BO22" i="6" s="1"/>
  <c r="O22" i="6" s="1"/>
  <c r="BM21" i="6"/>
  <c r="BM20" i="6"/>
  <c r="BO20" i="6" s="1"/>
  <c r="O20" i="6" s="1"/>
  <c r="BM19" i="6"/>
  <c r="BO19" i="6" s="1"/>
  <c r="O19" i="6" s="1"/>
  <c r="BM18" i="6"/>
  <c r="BO18" i="6" s="1"/>
  <c r="O18" i="6" s="1"/>
  <c r="BM17" i="6"/>
  <c r="BO17" i="6" s="1"/>
  <c r="O17" i="6" s="1"/>
  <c r="BM16" i="6"/>
  <c r="BO16" i="6" s="1"/>
  <c r="O16" i="6" s="1"/>
  <c r="BM15" i="6"/>
  <c r="BO15" i="6" s="1"/>
  <c r="O15" i="6" s="1"/>
  <c r="BM14" i="6"/>
  <c r="BO14" i="6" s="1"/>
  <c r="O14" i="6" s="1"/>
  <c r="BM13" i="6"/>
  <c r="BM12" i="6"/>
  <c r="BO12" i="6" s="1"/>
  <c r="O12" i="6" s="1"/>
  <c r="BM11" i="6"/>
  <c r="BO11" i="6" s="1"/>
  <c r="O11" i="6" s="1"/>
  <c r="BM10" i="6"/>
  <c r="BO10" i="6" s="1"/>
  <c r="O10" i="6" s="1"/>
  <c r="BM9" i="6"/>
  <c r="BO9" i="6" s="1"/>
  <c r="O9" i="6" s="1"/>
  <c r="BM8" i="6"/>
  <c r="BO8" i="6" s="1"/>
  <c r="O8" i="6" s="1"/>
  <c r="BM7" i="6"/>
  <c r="BO7" i="6" s="1"/>
  <c r="O7" i="6" s="1"/>
  <c r="H6" i="6"/>
  <c r="BN6" i="6"/>
  <c r="BN7" i="6"/>
  <c r="H8" i="6"/>
  <c r="BN9" i="6"/>
  <c r="H10" i="6"/>
  <c r="BN11" i="6"/>
  <c r="H12" i="6"/>
  <c r="BN13" i="6"/>
  <c r="H14" i="6"/>
  <c r="BN15" i="6"/>
  <c r="H16" i="6"/>
  <c r="BN17" i="6"/>
  <c r="H18" i="6"/>
  <c r="BN19" i="6"/>
  <c r="H20" i="6"/>
  <c r="BN21" i="6"/>
  <c r="BN23" i="6"/>
  <c r="AK22" i="4"/>
  <c r="AI22" i="4"/>
  <c r="AH22" i="4"/>
  <c r="AK20" i="4"/>
  <c r="AI20" i="4"/>
  <c r="AH20" i="4"/>
  <c r="AK18" i="4"/>
  <c r="AI18" i="4"/>
  <c r="AH18" i="4"/>
  <c r="AK16" i="4"/>
  <c r="AI16" i="4"/>
  <c r="AH16" i="4"/>
  <c r="AK14" i="4"/>
  <c r="AI14" i="4"/>
  <c r="AH14" i="4"/>
  <c r="AK12" i="4"/>
  <c r="AI12" i="4"/>
  <c r="AH12" i="4"/>
  <c r="AK10" i="4"/>
  <c r="AI10" i="4"/>
  <c r="AH10" i="4"/>
  <c r="AK8" i="4"/>
  <c r="AI8" i="4"/>
  <c r="AH8" i="4"/>
  <c r="AK6" i="4"/>
  <c r="AI6" i="4"/>
  <c r="AH6" i="4"/>
  <c r="AK4" i="4"/>
  <c r="AI4" i="4"/>
  <c r="AH4" i="4"/>
  <c r="BO13" i="6" l="1"/>
  <c r="O13" i="6" s="1"/>
  <c r="BO21" i="6"/>
  <c r="O21" i="6" s="1"/>
  <c r="H3" i="3"/>
  <c r="AX1" i="3"/>
  <c r="AQ1" i="3"/>
  <c r="AU1" i="3" s="1"/>
  <c r="A21" i="3"/>
  <c r="A20" i="3"/>
  <c r="BK18" i="3"/>
  <c r="BJ18" i="3"/>
  <c r="BI18" i="3"/>
  <c r="BH18" i="3"/>
  <c r="BG18" i="3"/>
  <c r="BF18" i="3"/>
  <c r="BE18" i="3"/>
  <c r="BD18" i="3"/>
  <c r="BC18" i="3"/>
  <c r="BB18" i="3"/>
  <c r="BA18" i="3"/>
  <c r="AY18" i="3"/>
  <c r="AX18" i="3"/>
  <c r="AW18" i="3"/>
  <c r="AV18" i="3"/>
  <c r="AU18" i="3"/>
  <c r="AT18" i="3"/>
  <c r="AS18" i="3"/>
  <c r="AR18" i="3"/>
  <c r="AQ18" i="3"/>
  <c r="AP18" i="3"/>
  <c r="AO18" i="3"/>
  <c r="AM18" i="3"/>
  <c r="M18" i="3"/>
  <c r="I18" i="3" s="1"/>
  <c r="F18" i="3" s="1"/>
  <c r="E18" i="3" s="1"/>
  <c r="H18" i="3"/>
  <c r="BK17" i="3"/>
  <c r="BJ17" i="3"/>
  <c r="BI17" i="3"/>
  <c r="BH17" i="3"/>
  <c r="BG17" i="3"/>
  <c r="BF17" i="3"/>
  <c r="BE17" i="3"/>
  <c r="BD17" i="3"/>
  <c r="BC17" i="3"/>
  <c r="BB17" i="3"/>
  <c r="BA17" i="3"/>
  <c r="BL17" i="3" s="1"/>
  <c r="AY17" i="3"/>
  <c r="AX17" i="3"/>
  <c r="AW17" i="3"/>
  <c r="AV17" i="3"/>
  <c r="AU17" i="3"/>
  <c r="AT17" i="3"/>
  <c r="AS17" i="3"/>
  <c r="AR17" i="3"/>
  <c r="AQ17" i="3"/>
  <c r="AP17" i="3"/>
  <c r="M17" i="3" s="1"/>
  <c r="I17" i="3" s="1"/>
  <c r="F17" i="3" s="1"/>
  <c r="E17" i="3" s="1"/>
  <c r="AO17" i="3"/>
  <c r="AM17" i="3"/>
  <c r="BK16" i="3"/>
  <c r="BJ16" i="3"/>
  <c r="BI16" i="3"/>
  <c r="BH16" i="3"/>
  <c r="BG16" i="3"/>
  <c r="BF16" i="3"/>
  <c r="BE16" i="3"/>
  <c r="BD16" i="3"/>
  <c r="BC16" i="3"/>
  <c r="BB16" i="3"/>
  <c r="BA16" i="3"/>
  <c r="AY16" i="3"/>
  <c r="AX16" i="3"/>
  <c r="AW16" i="3"/>
  <c r="AV16" i="3"/>
  <c r="AU16" i="3"/>
  <c r="AT16" i="3"/>
  <c r="AS16" i="3"/>
  <c r="AR16" i="3"/>
  <c r="AQ16" i="3"/>
  <c r="AP16" i="3"/>
  <c r="AO16" i="3"/>
  <c r="AM16" i="3"/>
  <c r="BK15" i="3"/>
  <c r="BJ15" i="3"/>
  <c r="BI15" i="3"/>
  <c r="BH15" i="3"/>
  <c r="BG15" i="3"/>
  <c r="BF15" i="3"/>
  <c r="BE15" i="3"/>
  <c r="BD15" i="3"/>
  <c r="BC15" i="3"/>
  <c r="BB15" i="3"/>
  <c r="BA15" i="3"/>
  <c r="AY15" i="3"/>
  <c r="AX15" i="3"/>
  <c r="AW15" i="3"/>
  <c r="AV15" i="3"/>
  <c r="AU15" i="3"/>
  <c r="AT15" i="3"/>
  <c r="AS15" i="3"/>
  <c r="AR15" i="3"/>
  <c r="AQ15" i="3"/>
  <c r="AP15" i="3"/>
  <c r="M15" i="3" s="1"/>
  <c r="I15" i="3" s="1"/>
  <c r="F15" i="3" s="1"/>
  <c r="E15" i="3" s="1"/>
  <c r="AO15" i="3"/>
  <c r="AM15" i="3"/>
  <c r="BK14" i="3"/>
  <c r="BJ14" i="3"/>
  <c r="BI14" i="3"/>
  <c r="BH14" i="3"/>
  <c r="BG14" i="3"/>
  <c r="BF14" i="3"/>
  <c r="BE14" i="3"/>
  <c r="BD14" i="3"/>
  <c r="BC14" i="3"/>
  <c r="BB14" i="3"/>
  <c r="BA14" i="3"/>
  <c r="AY14" i="3"/>
  <c r="AX14" i="3"/>
  <c r="AW14" i="3"/>
  <c r="AV14" i="3"/>
  <c r="AU14" i="3"/>
  <c r="AT14" i="3"/>
  <c r="AS14" i="3"/>
  <c r="AR14" i="3"/>
  <c r="AQ14" i="3"/>
  <c r="AP14" i="3"/>
  <c r="AO14" i="3"/>
  <c r="AM14" i="3"/>
  <c r="BK13" i="3"/>
  <c r="BJ13" i="3"/>
  <c r="BI13" i="3"/>
  <c r="BH13" i="3"/>
  <c r="BG13" i="3"/>
  <c r="BF13" i="3"/>
  <c r="BE13" i="3"/>
  <c r="BD13" i="3"/>
  <c r="BC13" i="3"/>
  <c r="BB13" i="3"/>
  <c r="BA13" i="3"/>
  <c r="AY13" i="3"/>
  <c r="AX13" i="3"/>
  <c r="AW13" i="3"/>
  <c r="AV13" i="3"/>
  <c r="AU13" i="3"/>
  <c r="AT13" i="3"/>
  <c r="AS13" i="3"/>
  <c r="AR13" i="3"/>
  <c r="AQ13" i="3"/>
  <c r="AP13" i="3"/>
  <c r="M13" i="3" s="1"/>
  <c r="I13" i="3" s="1"/>
  <c r="F13" i="3" s="1"/>
  <c r="E13" i="3" s="1"/>
  <c r="AO13" i="3"/>
  <c r="AM13" i="3"/>
  <c r="BK12" i="3"/>
  <c r="BJ12" i="3"/>
  <c r="BI12" i="3"/>
  <c r="BH12" i="3"/>
  <c r="BG12" i="3"/>
  <c r="BF12" i="3"/>
  <c r="BE12" i="3"/>
  <c r="BD12" i="3"/>
  <c r="BC12" i="3"/>
  <c r="BB12" i="3"/>
  <c r="BL12" i="3" s="1"/>
  <c r="BA12" i="3"/>
  <c r="AY12" i="3"/>
  <c r="AX12" i="3"/>
  <c r="AW12" i="3"/>
  <c r="AV12" i="3"/>
  <c r="AU12" i="3"/>
  <c r="AT12" i="3"/>
  <c r="AS12" i="3"/>
  <c r="AR12" i="3"/>
  <c r="AQ12" i="3"/>
  <c r="AP12" i="3"/>
  <c r="AO12" i="3"/>
  <c r="AM12" i="3"/>
  <c r="M12" i="3"/>
  <c r="I12" i="3" s="1"/>
  <c r="F12" i="3" s="1"/>
  <c r="E12" i="3" s="1"/>
  <c r="BK11" i="3"/>
  <c r="BJ11" i="3"/>
  <c r="BI11" i="3"/>
  <c r="BH11" i="3"/>
  <c r="BG11" i="3"/>
  <c r="BF11" i="3"/>
  <c r="BE11" i="3"/>
  <c r="BD11" i="3"/>
  <c r="BC11" i="3"/>
  <c r="BB11" i="3"/>
  <c r="BL11" i="3" s="1"/>
  <c r="BA11" i="3"/>
  <c r="AY11" i="3"/>
  <c r="AX11" i="3"/>
  <c r="AW11" i="3"/>
  <c r="AV11" i="3"/>
  <c r="AU11" i="3"/>
  <c r="AT11" i="3"/>
  <c r="AS11" i="3"/>
  <c r="AR11" i="3"/>
  <c r="AQ11" i="3"/>
  <c r="AP11" i="3"/>
  <c r="AO11" i="3"/>
  <c r="AM11" i="3"/>
  <c r="M11" i="3"/>
  <c r="I11" i="3" s="1"/>
  <c r="F11" i="3" s="1"/>
  <c r="E11" i="3" s="1"/>
  <c r="BK10" i="3"/>
  <c r="BJ10" i="3"/>
  <c r="BI10" i="3"/>
  <c r="BH10" i="3"/>
  <c r="BG10" i="3"/>
  <c r="BF10" i="3"/>
  <c r="BE10" i="3"/>
  <c r="BD10" i="3"/>
  <c r="BC10" i="3"/>
  <c r="BB10" i="3"/>
  <c r="BL10" i="3" s="1"/>
  <c r="BA10" i="3"/>
  <c r="AY10" i="3"/>
  <c r="AX10" i="3"/>
  <c r="AW10" i="3"/>
  <c r="AV10" i="3"/>
  <c r="AU10" i="3"/>
  <c r="AT10" i="3"/>
  <c r="AS10" i="3"/>
  <c r="AR10" i="3"/>
  <c r="AQ10" i="3"/>
  <c r="AP10" i="3"/>
  <c r="AO10" i="3"/>
  <c r="AM10" i="3"/>
  <c r="M10" i="3"/>
  <c r="I10" i="3" s="1"/>
  <c r="F10" i="3" s="1"/>
  <c r="E10" i="3" s="1"/>
  <c r="BK9" i="3"/>
  <c r="BJ9" i="3"/>
  <c r="BI9" i="3"/>
  <c r="BH9" i="3"/>
  <c r="BG9" i="3"/>
  <c r="BF9" i="3"/>
  <c r="BE9" i="3"/>
  <c r="BD9" i="3"/>
  <c r="BC9" i="3"/>
  <c r="BB9" i="3"/>
  <c r="BL9" i="3" s="1"/>
  <c r="BA9" i="3"/>
  <c r="AY9" i="3"/>
  <c r="AX9" i="3"/>
  <c r="AW9" i="3"/>
  <c r="AV9" i="3"/>
  <c r="AU9" i="3"/>
  <c r="AT9" i="3"/>
  <c r="AS9" i="3"/>
  <c r="AR9" i="3"/>
  <c r="AQ9" i="3"/>
  <c r="AP9" i="3"/>
  <c r="AO9" i="3"/>
  <c r="AM9" i="3"/>
  <c r="M9" i="3"/>
  <c r="I9" i="3" s="1"/>
  <c r="F9" i="3" s="1"/>
  <c r="E9" i="3" s="1"/>
  <c r="BK8" i="3"/>
  <c r="BJ8" i="3"/>
  <c r="BI8" i="3"/>
  <c r="BH8" i="3"/>
  <c r="BG8" i="3"/>
  <c r="BF8" i="3"/>
  <c r="BE8" i="3"/>
  <c r="BD8" i="3"/>
  <c r="BC8" i="3"/>
  <c r="BB8" i="3"/>
  <c r="BL8" i="3" s="1"/>
  <c r="BA8" i="3"/>
  <c r="AY8" i="3"/>
  <c r="AX8" i="3"/>
  <c r="AW8" i="3"/>
  <c r="AV8" i="3"/>
  <c r="AU8" i="3"/>
  <c r="AT8" i="3"/>
  <c r="AS8" i="3"/>
  <c r="AR8" i="3"/>
  <c r="AQ8" i="3"/>
  <c r="AP8" i="3"/>
  <c r="AO8" i="3"/>
  <c r="AM8" i="3"/>
  <c r="M8" i="3"/>
  <c r="I8" i="3" s="1"/>
  <c r="F8" i="3" s="1"/>
  <c r="E8" i="3" s="1"/>
  <c r="BK7" i="3"/>
  <c r="BJ7" i="3"/>
  <c r="BI7" i="3"/>
  <c r="BH7" i="3"/>
  <c r="BG7" i="3"/>
  <c r="BF7" i="3"/>
  <c r="BE7" i="3"/>
  <c r="BD7" i="3"/>
  <c r="BC7" i="3"/>
  <c r="BB7" i="3"/>
  <c r="BL7" i="3" s="1"/>
  <c r="BA7" i="3"/>
  <c r="AY7" i="3"/>
  <c r="AX7" i="3"/>
  <c r="AW7" i="3"/>
  <c r="AV7" i="3"/>
  <c r="AU7" i="3"/>
  <c r="AT7" i="3"/>
  <c r="AS7" i="3"/>
  <c r="AR7" i="3"/>
  <c r="AQ7" i="3"/>
  <c r="AP7" i="3"/>
  <c r="AO7" i="3"/>
  <c r="AM7" i="3"/>
  <c r="M7" i="3"/>
  <c r="I7" i="3" s="1"/>
  <c r="F7" i="3" s="1"/>
  <c r="E7" i="3" s="1"/>
  <c r="BK6" i="3"/>
  <c r="BJ6" i="3"/>
  <c r="BI6" i="3"/>
  <c r="BH6" i="3"/>
  <c r="BG6" i="3"/>
  <c r="BF6" i="3"/>
  <c r="BE6" i="3"/>
  <c r="BD6" i="3"/>
  <c r="BC6" i="3"/>
  <c r="BB6" i="3"/>
  <c r="BL6" i="3" s="1"/>
  <c r="BA6" i="3"/>
  <c r="AY6" i="3"/>
  <c r="AX6" i="3"/>
  <c r="AW6" i="3"/>
  <c r="AV6" i="3"/>
  <c r="AU6" i="3"/>
  <c r="AT6" i="3"/>
  <c r="AS6" i="3"/>
  <c r="AR6" i="3"/>
  <c r="AQ6" i="3"/>
  <c r="AP6" i="3"/>
  <c r="AO6" i="3"/>
  <c r="AM6" i="3"/>
  <c r="M6" i="3"/>
  <c r="I6" i="3" s="1"/>
  <c r="F6" i="3" s="1"/>
  <c r="E6" i="3" s="1"/>
  <c r="BK5" i="3"/>
  <c r="BJ5" i="3"/>
  <c r="BI5" i="3"/>
  <c r="BH5" i="3"/>
  <c r="BG5" i="3"/>
  <c r="BF5" i="3"/>
  <c r="BE5" i="3"/>
  <c r="BD5" i="3"/>
  <c r="BC5" i="3"/>
  <c r="BB5" i="3"/>
  <c r="BL5" i="3" s="1"/>
  <c r="BA5" i="3"/>
  <c r="AY5" i="3"/>
  <c r="AX5" i="3"/>
  <c r="AW5" i="3"/>
  <c r="AV5" i="3"/>
  <c r="AU5" i="3"/>
  <c r="AT5" i="3"/>
  <c r="AS5" i="3"/>
  <c r="AR5" i="3"/>
  <c r="AQ5" i="3"/>
  <c r="AP5" i="3"/>
  <c r="AO5" i="3"/>
  <c r="AM5" i="3"/>
  <c r="M5" i="3"/>
  <c r="I5" i="3" s="1"/>
  <c r="F5" i="3" s="1"/>
  <c r="E5" i="3" s="1"/>
  <c r="H5" i="3"/>
  <c r="M14" i="3" l="1"/>
  <c r="I14" i="3" s="1"/>
  <c r="F14" i="3" s="1"/>
  <c r="E14" i="3" s="1"/>
  <c r="M16" i="3"/>
  <c r="I16" i="3" s="1"/>
  <c r="F16" i="3" s="1"/>
  <c r="E16" i="3" s="1"/>
  <c r="BL16" i="3"/>
  <c r="BL13" i="3"/>
  <c r="BL14" i="3"/>
  <c r="N14" i="3" s="1"/>
  <c r="BL15" i="3"/>
  <c r="BL18" i="3"/>
  <c r="N18" i="3" s="1"/>
  <c r="N5" i="3"/>
  <c r="N7" i="3"/>
  <c r="N8" i="3"/>
  <c r="N10" i="3"/>
  <c r="N6" i="3"/>
  <c r="N9" i="3"/>
  <c r="N11" i="3"/>
  <c r="N12" i="3"/>
  <c r="BM18" i="3"/>
  <c r="BM17" i="3"/>
  <c r="BO17" i="3" s="1"/>
  <c r="O17" i="3" s="1"/>
  <c r="BM16" i="3"/>
  <c r="BM15" i="3"/>
  <c r="BM14" i="3"/>
  <c r="BO14" i="3" s="1"/>
  <c r="O14" i="3" s="1"/>
  <c r="BM13" i="3"/>
  <c r="BN18" i="3"/>
  <c r="BN17" i="3"/>
  <c r="BN16" i="3"/>
  <c r="BN15" i="3"/>
  <c r="BN14" i="3"/>
  <c r="BN13" i="3"/>
  <c r="H17" i="3"/>
  <c r="H16" i="3"/>
  <c r="H15" i="3"/>
  <c r="H14" i="3"/>
  <c r="BM5" i="3"/>
  <c r="BO5" i="3" s="1"/>
  <c r="O5" i="3" s="1"/>
  <c r="BM6" i="3"/>
  <c r="BO6" i="3" s="1"/>
  <c r="O6" i="3" s="1"/>
  <c r="BM7" i="3"/>
  <c r="BO7" i="3" s="1"/>
  <c r="O7" i="3" s="1"/>
  <c r="BM8" i="3"/>
  <c r="BO8" i="3" s="1"/>
  <c r="O8" i="3" s="1"/>
  <c r="BM9" i="3"/>
  <c r="BO9" i="3" s="1"/>
  <c r="O9" i="3" s="1"/>
  <c r="BM10" i="3"/>
  <c r="BO10" i="3" s="1"/>
  <c r="O10" i="3" s="1"/>
  <c r="BM11" i="3"/>
  <c r="BO11" i="3" s="1"/>
  <c r="O11" i="3" s="1"/>
  <c r="BM12" i="3"/>
  <c r="BO12" i="3" s="1"/>
  <c r="O12" i="3" s="1"/>
  <c r="H13" i="3"/>
  <c r="BO13" i="3"/>
  <c r="O13" i="3" s="1"/>
  <c r="N13" i="3"/>
  <c r="BO15" i="3"/>
  <c r="O15" i="3" s="1"/>
  <c r="N15" i="3"/>
  <c r="BO18" i="3"/>
  <c r="O18" i="3" s="1"/>
  <c r="BN5" i="3"/>
  <c r="H6" i="3"/>
  <c r="BN6" i="3"/>
  <c r="H7" i="3"/>
  <c r="BN7" i="3"/>
  <c r="H8" i="3"/>
  <c r="BN8" i="3"/>
  <c r="H9" i="3"/>
  <c r="BN9" i="3"/>
  <c r="H10" i="3"/>
  <c r="BN10" i="3"/>
  <c r="H11" i="3"/>
  <c r="BN11" i="3"/>
  <c r="H12" i="3"/>
  <c r="BN12" i="3"/>
  <c r="BO16" i="3"/>
  <c r="O16" i="3" s="1"/>
  <c r="N16" i="3"/>
  <c r="N17" i="3"/>
  <c r="U47" i="1"/>
  <c r="U43" i="1"/>
  <c r="U46" i="1"/>
  <c r="U45" i="1"/>
  <c r="U44" i="1"/>
  <c r="U42" i="1"/>
  <c r="U17" i="1"/>
  <c r="U40" i="1"/>
  <c r="U7" i="1"/>
  <c r="U39" i="1"/>
  <c r="U38" i="1"/>
  <c r="U37" i="1"/>
  <c r="U36" i="1"/>
  <c r="U12" i="1"/>
  <c r="U35" i="1"/>
  <c r="U9" i="1"/>
  <c r="U15" i="1"/>
  <c r="U10" i="1"/>
  <c r="U34" i="1"/>
  <c r="U33" i="1"/>
  <c r="U32" i="1"/>
  <c r="U11" i="1"/>
  <c r="U5" i="1"/>
  <c r="U31" i="1"/>
  <c r="U4" i="1"/>
  <c r="U30" i="1"/>
  <c r="U29" i="1"/>
  <c r="U28" i="1"/>
  <c r="U27" i="1"/>
  <c r="U26" i="1"/>
  <c r="U25" i="1"/>
  <c r="U24" i="1"/>
  <c r="U16" i="1"/>
  <c r="U23" i="1"/>
  <c r="U13" i="1"/>
  <c r="U14" i="1"/>
  <c r="U22" i="1"/>
  <c r="U21" i="1"/>
  <c r="U6" i="1"/>
  <c r="U20" i="1"/>
  <c r="U19" i="1"/>
</calcChain>
</file>

<file path=xl/sharedStrings.xml><?xml version="1.0" encoding="utf-8"?>
<sst xmlns="http://schemas.openxmlformats.org/spreadsheetml/2006/main" count="695" uniqueCount="278">
  <si>
    <t xml:space="preserve"> Vārds , Uzvārds</t>
  </si>
  <si>
    <t>Punkti</t>
  </si>
  <si>
    <t>Vieta</t>
  </si>
  <si>
    <t>Rīga</t>
  </si>
  <si>
    <t>Aldis Volters</t>
  </si>
  <si>
    <t>2.</t>
  </si>
  <si>
    <t>1.</t>
  </si>
  <si>
    <t>6.</t>
  </si>
  <si>
    <t>8.</t>
  </si>
  <si>
    <t>Oskars Lipovskis</t>
  </si>
  <si>
    <t>4.</t>
  </si>
  <si>
    <t>Tatjana Rakojeda</t>
  </si>
  <si>
    <t>5.</t>
  </si>
  <si>
    <t>Mālpils</t>
  </si>
  <si>
    <t>Alfons Suķis</t>
  </si>
  <si>
    <t>7.</t>
  </si>
  <si>
    <t>Olga Gusjkova</t>
  </si>
  <si>
    <t>Ropaži</t>
  </si>
  <si>
    <t>Andrejs Ploriņš</t>
  </si>
  <si>
    <t>Normunds Laumanis</t>
  </si>
  <si>
    <t>Andris Lapsiņš</t>
  </si>
  <si>
    <t>Jūrmala</t>
  </si>
  <si>
    <t>Aivars Pumpiņš</t>
  </si>
  <si>
    <t>Edvards Vilks</t>
  </si>
  <si>
    <t>Alfrēds Probaks</t>
  </si>
  <si>
    <t>Līči</t>
  </si>
  <si>
    <t>Matīss Deksnis</t>
  </si>
  <si>
    <t>Baldone</t>
  </si>
  <si>
    <t>Arje Ferbers</t>
  </si>
  <si>
    <t>Velga Nestore</t>
  </si>
  <si>
    <t>Dimitrijs Gordejevs</t>
  </si>
  <si>
    <t>Zaķumuiža</t>
  </si>
  <si>
    <t>Andris Briņķis</t>
  </si>
  <si>
    <t>Arnis Redbergs</t>
  </si>
  <si>
    <t>Agris Porietis</t>
  </si>
  <si>
    <t>Rūdolfs Petrovskis</t>
  </si>
  <si>
    <t>Santa Maļika</t>
  </si>
  <si>
    <t>Raivo Piuss</t>
  </si>
  <si>
    <t>Kristiāne Jansone</t>
  </si>
  <si>
    <t>Ulbroka</t>
  </si>
  <si>
    <t>Jānis Kusiņš</t>
  </si>
  <si>
    <t>Aivars Lapiņš</t>
  </si>
  <si>
    <t>Gints Pumpiņš</t>
  </si>
  <si>
    <t>Rainers Kreitāls</t>
  </si>
  <si>
    <t>Sēja</t>
  </si>
  <si>
    <t>Rolands Silavnieks</t>
  </si>
  <si>
    <t>Juris Andrukovičs</t>
  </si>
  <si>
    <t>Ričards Pinkulis</t>
  </si>
  <si>
    <t>Ināra More</t>
  </si>
  <si>
    <t>Juris Krastiņš</t>
  </si>
  <si>
    <t>Tālivaldis Zagorskis</t>
  </si>
  <si>
    <t>Modris Liepiņlausks</t>
  </si>
  <si>
    <t>Dāmu konkurencē</t>
  </si>
  <si>
    <t>n.p.k</t>
  </si>
  <si>
    <t>Vietu noteikšana, ja ir vienāds punktu skaits vairākiem spēlētājiem</t>
  </si>
  <si>
    <t>Tūja</t>
  </si>
  <si>
    <t>Agris Dubults</t>
  </si>
  <si>
    <t>1) Buholca koeficenta</t>
  </si>
  <si>
    <t>Agris Mednis</t>
  </si>
  <si>
    <t>2) Mazā buholca koeficenta</t>
  </si>
  <si>
    <t>Ainārs Gulbis</t>
  </si>
  <si>
    <t>3) Kuram no dalībniekiem turnīrā vairāk izcīnīto uzvaru</t>
  </si>
  <si>
    <t>Aivars Kolosovs</t>
  </si>
  <si>
    <t>4) kuram no dalībniekiem turnīrā mazāk zaudējumu</t>
  </si>
  <si>
    <t>5) Kurš no dalībniekiem labāk nospēlējis pēdējo kārtu</t>
  </si>
  <si>
    <t>Ādaži</t>
  </si>
  <si>
    <t>Aivars Smildziņš</t>
  </si>
  <si>
    <t>6) Kurš no dalībniekiem labāk nospēlējis iepriekšpēdējo kārtu, utt.</t>
  </si>
  <si>
    <t>Loja</t>
  </si>
  <si>
    <t>Aleks Mironovs</t>
  </si>
  <si>
    <t>Carnikava</t>
  </si>
  <si>
    <t>Aleksandrs Tregubs</t>
  </si>
  <si>
    <t>Aleksejs Filipenko</t>
  </si>
  <si>
    <t>Aleksejs Mironovs</t>
  </si>
  <si>
    <t>Alfrēds Ceplis</t>
  </si>
  <si>
    <t>Alfrēds Ozoliņš</t>
  </si>
  <si>
    <t>Alvis Balodis</t>
  </si>
  <si>
    <t>Salaspils</t>
  </si>
  <si>
    <t>Andis Kušķis</t>
  </si>
  <si>
    <t>Andis Neļķe</t>
  </si>
  <si>
    <t>Andrejs Žuks</t>
  </si>
  <si>
    <t>Andris Andersons</t>
  </si>
  <si>
    <t>Dārzciems</t>
  </si>
  <si>
    <t>Andris Balodis</t>
  </si>
  <si>
    <t>Andris Bērziņš</t>
  </si>
  <si>
    <t>Andris Gulbis</t>
  </si>
  <si>
    <t>Andris Lagzdiņš</t>
  </si>
  <si>
    <t>Andris Rozentāls</t>
  </si>
  <si>
    <t>Ogre</t>
  </si>
  <si>
    <t>Anna Terehova</t>
  </si>
  <si>
    <t>Arkādijs Možins</t>
  </si>
  <si>
    <t>Arnis Garjānis</t>
  </si>
  <si>
    <t>Arnis Kaķītis</t>
  </si>
  <si>
    <t>Arnis Šimens</t>
  </si>
  <si>
    <t>Arvis Ukstiņš</t>
  </si>
  <si>
    <t>Atvars Ozoliņš</t>
  </si>
  <si>
    <t>Āris Bumbieris</t>
  </si>
  <si>
    <t>Āris Ozoliņš</t>
  </si>
  <si>
    <t>Pociems</t>
  </si>
  <si>
    <t>Boriss Prohorovs</t>
  </si>
  <si>
    <t>Daina Grigorjeva</t>
  </si>
  <si>
    <t>Upesciems</t>
  </si>
  <si>
    <t>Didzis Tupereins</t>
  </si>
  <si>
    <t>Dmitrijs Gordejevs</t>
  </si>
  <si>
    <t>Dominiks Roseti</t>
  </si>
  <si>
    <t>Edgars Komarovs</t>
  </si>
  <si>
    <t>Edgars Lakstīgala</t>
  </si>
  <si>
    <t>Edgars Podziņš</t>
  </si>
  <si>
    <t>Einārs Svarinskis</t>
  </si>
  <si>
    <t>Ēriks Gumbelis</t>
  </si>
  <si>
    <t>Genādijs Pavlovs</t>
  </si>
  <si>
    <t>Gints Uskurs</t>
  </si>
  <si>
    <t>Guntars Andersons</t>
  </si>
  <si>
    <t>Kocēni</t>
  </si>
  <si>
    <t>Guntis Augulis</t>
  </si>
  <si>
    <t>Harijs Nipkens</t>
  </si>
  <si>
    <t>Igors Bondars</t>
  </si>
  <si>
    <t>Ilmārs Fremanis</t>
  </si>
  <si>
    <t>Ilmārs Vītols</t>
  </si>
  <si>
    <t>Ilze Izbaša</t>
  </si>
  <si>
    <t>Silakrogs</t>
  </si>
  <si>
    <t>Inna Migunova</t>
  </si>
  <si>
    <t>Ivars Vaļenieks</t>
  </si>
  <si>
    <t>Jelgava</t>
  </si>
  <si>
    <t>Iveta Nastoviča</t>
  </si>
  <si>
    <t>Jānis Broks</t>
  </si>
  <si>
    <t>Jānis Dārznieks</t>
  </si>
  <si>
    <t>Jānis Dišereits</t>
  </si>
  <si>
    <t>Jānis Gradkovskis</t>
  </si>
  <si>
    <t>Jānis Helmanis</t>
  </si>
  <si>
    <t>Jānis Lapsiņš</t>
  </si>
  <si>
    <t>Jānis Lūcis</t>
  </si>
  <si>
    <t>Jānis Sējāns</t>
  </si>
  <si>
    <t>Juris Cirvelis</t>
  </si>
  <si>
    <t>Juris Jonaitis</t>
  </si>
  <si>
    <t>Kaspars Šilo</t>
  </si>
  <si>
    <t>Kristīne Belkovska</t>
  </si>
  <si>
    <t>Lauris Ābols</t>
  </si>
  <si>
    <t>Māris Lapsiņš</t>
  </si>
  <si>
    <t>Mārtiņš Dišereits</t>
  </si>
  <si>
    <t>Mārtiņš Kaķītis</t>
  </si>
  <si>
    <t>Mārtiņš Porietis</t>
  </si>
  <si>
    <t>Mihails Pinduss</t>
  </si>
  <si>
    <t>Nils Rēders</t>
  </si>
  <si>
    <t>Norberts Nikitenko</t>
  </si>
  <si>
    <t>Oskars Janbergs</t>
  </si>
  <si>
    <t>Osvalds Priede</t>
  </si>
  <si>
    <t>Raimonds Narusevičs</t>
  </si>
  <si>
    <t>Raitis Cirvelis</t>
  </si>
  <si>
    <t>Skulte</t>
  </si>
  <si>
    <t>Raivo Vīksna</t>
  </si>
  <si>
    <t>Rihards Lebedeks</t>
  </si>
  <si>
    <t>Pabaži</t>
  </si>
  <si>
    <t>Rolands Silaunieks</t>
  </si>
  <si>
    <t>Rolands Šakins</t>
  </si>
  <si>
    <t>Toms Cirvelis</t>
  </si>
  <si>
    <t>Toms Pulle</t>
  </si>
  <si>
    <t>Udis Rubezis</t>
  </si>
  <si>
    <t>Uldis Gaspersons</t>
  </si>
  <si>
    <t>Uldis Slenijs</t>
  </si>
  <si>
    <t>Uvis Lapsiņš</t>
  </si>
  <si>
    <t>Vadims Antonovs</t>
  </si>
  <si>
    <t>Valdis Čunka</t>
  </si>
  <si>
    <t>Valērijs Ivanovs</t>
  </si>
  <si>
    <t>Aizkraukle</t>
  </si>
  <si>
    <t>Valērijs Vēļcinskis</t>
  </si>
  <si>
    <t>Viesturs Bērziņš</t>
  </si>
  <si>
    <t>Viktors Vitkovskis</t>
  </si>
  <si>
    <t>Viktors Zagradskis</t>
  </si>
  <si>
    <t>Vitālijs Beinarts</t>
  </si>
  <si>
    <t>Krasnojarsk</t>
  </si>
  <si>
    <t>Vjačeslavs Ņižņaks</t>
  </si>
  <si>
    <t>Voldemārs Susejs</t>
  </si>
  <si>
    <t>Voldemārs Šubrovskis</t>
  </si>
  <si>
    <t>Ropažu pagasta 2024. gada čempionāts novusā</t>
  </si>
  <si>
    <t>5.posms .05</t>
  </si>
  <si>
    <t xml:space="preserve">6.posms .09 </t>
  </si>
  <si>
    <t>7.posms .10</t>
  </si>
  <si>
    <t>8.posms .11</t>
  </si>
  <si>
    <t>9.posms .12</t>
  </si>
  <si>
    <t>Max P</t>
  </si>
  <si>
    <t>65 % no Max P</t>
  </si>
  <si>
    <t>Kārtas</t>
  </si>
  <si>
    <t>Reitinga koeficents:</t>
  </si>
  <si>
    <t xml:space="preserve">     Sacensību vieta: </t>
  </si>
  <si>
    <t>Pretinieku   IK</t>
  </si>
  <si>
    <t>Bucholts</t>
  </si>
  <si>
    <t>Nr.</t>
  </si>
  <si>
    <t>Uzvārds,Vārds</t>
  </si>
  <si>
    <t>Kolektīvs         dz. vieta</t>
  </si>
  <si>
    <t>Tit.</t>
  </si>
  <si>
    <t>IK/f</t>
  </si>
  <si>
    <t>IK+</t>
  </si>
  <si>
    <t>IK/s</t>
  </si>
  <si>
    <t>R</t>
  </si>
  <si>
    <t>F-L</t>
  </si>
  <si>
    <t>V</t>
  </si>
  <si>
    <t>P</t>
  </si>
  <si>
    <t>S</t>
  </si>
  <si>
    <t>Ikop</t>
  </si>
  <si>
    <t>Buh</t>
  </si>
  <si>
    <t>Buh HiLo</t>
  </si>
  <si>
    <t>Buch.</t>
  </si>
  <si>
    <t>MIN</t>
  </si>
  <si>
    <t>MAX</t>
  </si>
  <si>
    <t>N.Buch.</t>
  </si>
  <si>
    <t xml:space="preserve">   </t>
  </si>
  <si>
    <t>Juris Pitkēvičs</t>
  </si>
  <si>
    <t>Rihards Vilcāns</t>
  </si>
  <si>
    <t>BRĪVS</t>
  </si>
  <si>
    <t>999 *</t>
  </si>
  <si>
    <t>Tiesnesis: Andrejs Ploriņš</t>
  </si>
  <si>
    <t>Zaķumuiža novuss 1.posms_6.janvāris 2024.gads</t>
  </si>
  <si>
    <t>1.posms 6 .01</t>
  </si>
  <si>
    <t>#</t>
  </si>
  <si>
    <t>dalībnieks</t>
  </si>
  <si>
    <t>Seti</t>
  </si>
  <si>
    <t>-</t>
  </si>
  <si>
    <t>10</t>
  </si>
  <si>
    <t>9</t>
  </si>
  <si>
    <t>Aigars Sakne</t>
  </si>
  <si>
    <t>3</t>
  </si>
  <si>
    <t>1</t>
  </si>
  <si>
    <t>2</t>
  </si>
  <si>
    <t>7</t>
  </si>
  <si>
    <t>5</t>
  </si>
  <si>
    <t>6</t>
  </si>
  <si>
    <t>4</t>
  </si>
  <si>
    <t>8</t>
  </si>
  <si>
    <t>13.janvāris 2024 Zaķumuiža pāru spēles novusā_ ziema</t>
  </si>
  <si>
    <t>Aivars Rudzītis</t>
  </si>
  <si>
    <t xml:space="preserve"> </t>
  </si>
  <si>
    <t>Jānis Smiltiņš</t>
  </si>
  <si>
    <t>Par  3. - 6.vietu</t>
  </si>
  <si>
    <t>7-5</t>
  </si>
  <si>
    <t>5-7</t>
  </si>
  <si>
    <t>4-7</t>
  </si>
  <si>
    <t>7-4</t>
  </si>
  <si>
    <t>Elvis Šauriņš</t>
  </si>
  <si>
    <t>Ralfs Jagmins</t>
  </si>
  <si>
    <t>Ņikita Logins</t>
  </si>
  <si>
    <t>Maksims Kļimanovs</t>
  </si>
  <si>
    <t>Cekule</t>
  </si>
  <si>
    <t>Zaķumuiža novuss 2.posms_24.februāris 2024.gads</t>
  </si>
  <si>
    <t>3.</t>
  </si>
  <si>
    <t>Signija Šauriņa</t>
  </si>
  <si>
    <t xml:space="preserve">       2.marts(2024) 2023 Zaķumuiža pāru spēles novusā_ rudens(atliktais)</t>
  </si>
  <si>
    <t>I</t>
  </si>
  <si>
    <t>II</t>
  </si>
  <si>
    <t>III</t>
  </si>
  <si>
    <t>IV</t>
  </si>
  <si>
    <t xml:space="preserve">VI </t>
  </si>
  <si>
    <t>VII</t>
  </si>
  <si>
    <t>+10</t>
  </si>
  <si>
    <t>+11</t>
  </si>
  <si>
    <t>Zaķumuiža novuss 3.posms 30.marts 2024.gads</t>
  </si>
  <si>
    <t>Nr.p.k</t>
  </si>
  <si>
    <t>Vārds, uzvārds</t>
  </si>
  <si>
    <t>Dzīves vieta</t>
  </si>
  <si>
    <t>Buh Hilo</t>
  </si>
  <si>
    <t>Aivars Lapins</t>
  </si>
  <si>
    <t>Andris Brinkis</t>
  </si>
  <si>
    <t>Andris Lapsins</t>
  </si>
  <si>
    <t>Ilmars Vitols</t>
  </si>
  <si>
    <t>Janis Kusins</t>
  </si>
  <si>
    <t>Juris Krastins</t>
  </si>
  <si>
    <t>Juris Pitkevics</t>
  </si>
  <si>
    <t>Rodrigo Saurins</t>
  </si>
  <si>
    <t>BRIVS</t>
  </si>
  <si>
    <t>999*</t>
  </si>
  <si>
    <t>2.posms 24.02</t>
  </si>
  <si>
    <t>3.posms 30.03</t>
  </si>
  <si>
    <t>4.posms  13.04</t>
  </si>
  <si>
    <t>Aleksejs Fiļipenko</t>
  </si>
  <si>
    <t>11</t>
  </si>
  <si>
    <t>12/13</t>
  </si>
  <si>
    <t>14/15</t>
  </si>
  <si>
    <t>Kopvērtējums pēc 3.posma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</si>
</sst>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9" x14ac:knownFonts="1">
    <font>
      <sz val="10"/>
      <name val="Arial"/>
      <charset val="186"/>
    </font>
    <font>
      <sz val="11"/>
      <color theme="1"/>
      <name val="Calibri"/>
      <family val="2"/>
      <charset val="186"/>
      <scheme val="minor"/>
    </font>
    <font>
      <sz val="11"/>
      <color theme="1"/>
      <name val="Calibri"/>
      <family val="2"/>
      <charset val="186"/>
      <scheme val="minor"/>
    </font>
    <font>
      <sz val="10"/>
      <name val="Arial"/>
      <family val="2"/>
      <charset val="186"/>
    </font>
    <font>
      <sz val="8"/>
      <name val="Arial"/>
      <family val="2"/>
      <charset val="186"/>
    </font>
    <font>
      <b/>
      <sz val="11"/>
      <color rgb="FF0070C0"/>
      <name val="Arial Narrow"/>
      <family val="2"/>
      <charset val="186"/>
    </font>
    <font>
      <b/>
      <sz val="8"/>
      <color indexed="60"/>
      <name val="Arial Narrow"/>
      <family val="2"/>
      <charset val="186"/>
    </font>
    <font>
      <sz val="8"/>
      <color theme="0"/>
      <name val="Arial"/>
      <family val="2"/>
      <charset val="186"/>
    </font>
    <font>
      <sz val="9"/>
      <color theme="0"/>
      <name val="Arial"/>
      <family val="2"/>
      <charset val="186"/>
    </font>
    <font>
      <b/>
      <sz val="8"/>
      <color theme="0"/>
      <name val="Arial"/>
      <family val="2"/>
      <charset val="186"/>
    </font>
    <font>
      <b/>
      <sz val="11"/>
      <color rgb="FFFF0000"/>
      <name val="Arial Narrow"/>
      <family val="2"/>
      <charset val="186"/>
    </font>
    <font>
      <sz val="8"/>
      <color indexed="8"/>
      <name val="Arial"/>
      <family val="2"/>
      <charset val="204"/>
    </font>
    <font>
      <b/>
      <sz val="10"/>
      <color indexed="8"/>
      <name val="Arial"/>
      <family val="2"/>
      <charset val="186"/>
    </font>
    <font>
      <b/>
      <sz val="11"/>
      <name val="Arial"/>
      <family val="2"/>
      <charset val="186"/>
    </font>
    <font>
      <b/>
      <sz val="11"/>
      <color indexed="60"/>
      <name val="Arial"/>
      <family val="2"/>
      <charset val="186"/>
    </font>
    <font>
      <b/>
      <sz val="11"/>
      <color rgb="FFFF0000"/>
      <name val="Arial"/>
      <family val="2"/>
      <charset val="186"/>
    </font>
    <font>
      <b/>
      <i/>
      <sz val="11"/>
      <name val="Arial"/>
      <family val="2"/>
      <charset val="186"/>
    </font>
    <font>
      <b/>
      <sz val="11"/>
      <color theme="1"/>
      <name val="Arial"/>
      <family val="2"/>
      <charset val="186"/>
    </font>
    <font>
      <b/>
      <sz val="11"/>
      <color indexed="8"/>
      <name val="Arial"/>
      <family val="2"/>
      <charset val="186"/>
    </font>
    <font>
      <sz val="10"/>
      <color indexed="8"/>
      <name val="Arial"/>
      <family val="2"/>
      <charset val="204"/>
    </font>
    <font>
      <sz val="11"/>
      <name val="Arial"/>
      <family val="2"/>
      <charset val="186"/>
    </font>
    <font>
      <sz val="10"/>
      <color indexed="22"/>
      <name val="Arial"/>
      <family val="2"/>
      <charset val="186"/>
    </font>
    <font>
      <b/>
      <sz val="10"/>
      <name val="Arial"/>
      <family val="2"/>
      <charset val="186"/>
    </font>
    <font>
      <sz val="14"/>
      <color indexed="22"/>
      <name val="Arial"/>
      <family val="2"/>
      <charset val="186"/>
    </font>
    <font>
      <sz val="10"/>
      <color indexed="8"/>
      <name val="Arial"/>
      <family val="2"/>
      <charset val="186"/>
    </font>
    <font>
      <sz val="10"/>
      <color rgb="FFFFFF00"/>
      <name val="Arial"/>
      <family val="2"/>
      <charset val="204"/>
    </font>
    <font>
      <sz val="10"/>
      <color rgb="FFFFFF00"/>
      <name val="Arial"/>
      <family val="2"/>
      <charset val="186"/>
    </font>
    <font>
      <b/>
      <i/>
      <sz val="20"/>
      <name val="Times New Roman"/>
      <family val="1"/>
      <charset val="186"/>
    </font>
    <font>
      <b/>
      <sz val="14"/>
      <color indexed="10"/>
      <name val="Times New Roman"/>
      <family val="1"/>
      <charset val="186"/>
    </font>
    <font>
      <sz val="10"/>
      <name val="Arial"/>
      <family val="2"/>
    </font>
    <font>
      <sz val="10"/>
      <color indexed="10"/>
      <name val="Arial"/>
      <family val="2"/>
      <charset val="186"/>
    </font>
    <font>
      <sz val="12"/>
      <name val="Times New Roman"/>
      <family val="1"/>
      <charset val="186"/>
    </font>
    <font>
      <b/>
      <sz val="12"/>
      <name val="Times New Roman"/>
      <family val="1"/>
      <charset val="186"/>
    </font>
    <font>
      <b/>
      <sz val="10"/>
      <name val="Times New Roman"/>
      <family val="1"/>
      <charset val="186"/>
    </font>
    <font>
      <sz val="12"/>
      <color indexed="10"/>
      <name val="Times New Roman"/>
      <family val="1"/>
      <charset val="186"/>
    </font>
    <font>
      <b/>
      <sz val="10"/>
      <name val="Arial"/>
      <family val="2"/>
      <charset val="204"/>
    </font>
    <font>
      <b/>
      <sz val="10"/>
      <name val="Arial"/>
      <family val="2"/>
    </font>
    <font>
      <b/>
      <sz val="9"/>
      <name val="Arial"/>
      <family val="2"/>
      <charset val="204"/>
    </font>
    <font>
      <b/>
      <sz val="9"/>
      <name val="Arial"/>
      <family val="2"/>
    </font>
    <font>
      <b/>
      <sz val="10"/>
      <color indexed="10"/>
      <name val="Arial"/>
      <family val="2"/>
    </font>
    <font>
      <b/>
      <sz val="9"/>
      <name val="Arial"/>
      <family val="2"/>
      <charset val="186"/>
    </font>
    <font>
      <b/>
      <sz val="11"/>
      <name val="Arial"/>
      <family val="2"/>
      <charset val="204"/>
    </font>
    <font>
      <sz val="8"/>
      <color indexed="10"/>
      <name val="Arial"/>
      <family val="2"/>
    </font>
    <font>
      <sz val="10"/>
      <color indexed="10"/>
      <name val="Arial"/>
      <family val="2"/>
    </font>
    <font>
      <sz val="10"/>
      <name val="Arial"/>
      <family val="2"/>
      <charset val="204"/>
    </font>
    <font>
      <sz val="10"/>
      <color indexed="9"/>
      <name val="Arial"/>
      <family val="2"/>
    </font>
    <font>
      <sz val="9"/>
      <name val="Arial"/>
      <family val="2"/>
    </font>
    <font>
      <sz val="10"/>
      <color indexed="9"/>
      <name val="Arial"/>
      <family val="2"/>
      <charset val="186"/>
    </font>
    <font>
      <sz val="9"/>
      <color indexed="9"/>
      <name val="Arial"/>
      <family val="2"/>
      <charset val="186"/>
    </font>
    <font>
      <b/>
      <sz val="10"/>
      <color indexed="9"/>
      <name val="Arial"/>
      <family val="2"/>
      <charset val="186"/>
    </font>
    <font>
      <sz val="8"/>
      <color indexed="8"/>
      <name val="Arial"/>
      <family val="2"/>
      <charset val="186"/>
    </font>
    <font>
      <b/>
      <sz val="9"/>
      <color indexed="14"/>
      <name val="Arial"/>
      <family val="2"/>
    </font>
    <font>
      <sz val="10"/>
      <color rgb="FFFF0000"/>
      <name val="Arial"/>
      <family val="2"/>
      <charset val="186"/>
    </font>
    <font>
      <b/>
      <sz val="12"/>
      <name val="Arial"/>
      <family val="2"/>
      <charset val="186"/>
    </font>
    <font>
      <b/>
      <sz val="18"/>
      <name val="Arial"/>
      <family val="2"/>
      <charset val="186"/>
    </font>
    <font>
      <sz val="11"/>
      <color indexed="8"/>
      <name val="Calibri"/>
      <family val="2"/>
      <charset val="186"/>
    </font>
    <font>
      <b/>
      <sz val="12"/>
      <color indexed="8"/>
      <name val="Calibri"/>
      <family val="2"/>
      <charset val="186"/>
    </font>
    <font>
      <b/>
      <sz val="10"/>
      <color indexed="8"/>
      <name val="Calibri"/>
      <family val="2"/>
      <charset val="186"/>
    </font>
    <font>
      <sz val="8"/>
      <color indexed="8"/>
      <name val="Arial Narrow"/>
      <family val="2"/>
      <charset val="186"/>
    </font>
    <font>
      <b/>
      <sz val="8"/>
      <name val="Arial"/>
      <family val="2"/>
      <charset val="186"/>
    </font>
    <font>
      <sz val="10"/>
      <color indexed="8"/>
      <name val="Verdana"/>
      <family val="2"/>
      <charset val="186"/>
    </font>
    <font>
      <sz val="10"/>
      <color rgb="FF0070C0"/>
      <name val="Verdana"/>
      <family val="2"/>
      <charset val="186"/>
    </font>
    <font>
      <sz val="10"/>
      <color rgb="FF00B050"/>
      <name val="Verdana"/>
      <family val="2"/>
      <charset val="186"/>
    </font>
    <font>
      <sz val="10"/>
      <color rgb="FF0070C0"/>
      <name val="Arial"/>
      <family val="2"/>
      <charset val="186"/>
    </font>
    <font>
      <sz val="10"/>
      <color indexed="12"/>
      <name val="Verdana"/>
      <family val="2"/>
      <charset val="186"/>
    </font>
    <font>
      <b/>
      <sz val="16"/>
      <color theme="1"/>
      <name val="Arial Black"/>
      <family val="2"/>
      <charset val="186"/>
    </font>
    <font>
      <sz val="9"/>
      <color theme="1"/>
      <name val="Tahoma"/>
      <family val="2"/>
      <charset val="186"/>
    </font>
    <font>
      <sz val="14"/>
      <color indexed="9"/>
      <name val="Tahoma"/>
      <family val="2"/>
      <charset val="186"/>
    </font>
    <font>
      <sz val="10"/>
      <color rgb="FFFF0000"/>
      <name val="Verdana"/>
      <family val="2"/>
      <charset val="186"/>
    </font>
    <font>
      <sz val="10"/>
      <color rgb="FF00B050"/>
      <name val="Arial"/>
      <family val="2"/>
      <charset val="186"/>
    </font>
    <font>
      <b/>
      <sz val="18"/>
      <color indexed="8"/>
      <name val="Arial Black"/>
      <family val="2"/>
      <charset val="186"/>
    </font>
    <font>
      <b/>
      <sz val="10"/>
      <color rgb="FF0070C0"/>
      <name val="Verdana"/>
      <family val="2"/>
      <charset val="186"/>
    </font>
    <font>
      <sz val="10"/>
      <color rgb="FF00B0F0"/>
      <name val="Verdana"/>
      <family val="2"/>
      <charset val="186"/>
    </font>
    <font>
      <sz val="16"/>
      <color indexed="12"/>
      <name val="Verdana"/>
      <family val="2"/>
      <charset val="186"/>
    </font>
    <font>
      <sz val="18"/>
      <color indexed="8"/>
      <name val="Arial Black"/>
      <family val="2"/>
      <charset val="186"/>
    </font>
    <font>
      <b/>
      <sz val="14"/>
      <name val="Arial"/>
      <family val="2"/>
      <charset val="186"/>
    </font>
    <font>
      <sz val="14"/>
      <color indexed="8"/>
      <name val="Arial Black"/>
      <family val="2"/>
      <charset val="186"/>
    </font>
    <font>
      <b/>
      <sz val="13"/>
      <name val="Arial"/>
      <family val="2"/>
      <charset val="186"/>
    </font>
    <font>
      <b/>
      <sz val="11"/>
      <color theme="1"/>
      <name val="Calibri"/>
      <family val="2"/>
      <charset val="186"/>
      <scheme val="minor"/>
    </font>
  </fonts>
  <fills count="1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1"/>
        <bgColor indexed="64"/>
      </patternFill>
    </fill>
    <fill>
      <patternFill patternType="solid">
        <fgColor indexed="42"/>
        <bgColor indexed="64"/>
      </patternFill>
    </fill>
    <fill>
      <patternFill patternType="solid">
        <fgColor rgb="FF92D050"/>
        <bgColor indexed="64"/>
      </patternFill>
    </fill>
    <fill>
      <patternFill patternType="solid">
        <fgColor indexed="9"/>
        <bgColor indexed="64"/>
      </patternFill>
    </fill>
    <fill>
      <patternFill patternType="solid">
        <fgColor theme="2" tint="-0.249977111117893"/>
        <bgColor indexed="64"/>
      </patternFill>
    </fill>
    <fill>
      <patternFill patternType="solid">
        <fgColor indexed="45"/>
        <bgColor indexed="64"/>
      </patternFill>
    </fill>
    <fill>
      <patternFill patternType="solid">
        <fgColor theme="6" tint="0.39997558519241921"/>
        <bgColor indexed="64"/>
      </patternFill>
    </fill>
    <fill>
      <patternFill patternType="solid">
        <fgColor indexed="11"/>
      </patternFill>
    </fill>
    <fill>
      <patternFill patternType="solid">
        <fgColor indexed="60"/>
        <bgColor indexed="64"/>
      </patternFill>
    </fill>
    <fill>
      <patternFill patternType="solid">
        <fgColor theme="2" tint="-9.9978637043366805E-2"/>
        <bgColor indexed="64"/>
      </patternFill>
    </fill>
    <fill>
      <patternFill patternType="solid">
        <fgColor theme="5" tint="0.39997558519241921"/>
        <bgColor indexed="64"/>
      </patternFill>
    </fill>
  </fills>
  <borders count="64">
    <border>
      <left/>
      <right/>
      <top/>
      <bottom/>
      <diagonal/>
    </border>
    <border>
      <left/>
      <right/>
      <top/>
      <bottom style="thin">
        <color indexed="55"/>
      </bottom>
      <diagonal/>
    </border>
    <border>
      <left/>
      <right style="thin">
        <color indexed="55"/>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55"/>
      </left>
      <right/>
      <top style="thin">
        <color indexed="55"/>
      </top>
      <bottom/>
      <diagonal/>
    </border>
    <border>
      <left/>
      <right/>
      <top style="thin">
        <color indexed="55"/>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8"/>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8"/>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8"/>
      </right>
      <top style="thin">
        <color indexed="64"/>
      </top>
      <bottom style="hair">
        <color indexed="64"/>
      </bottom>
      <diagonal/>
    </border>
    <border>
      <left style="hair">
        <color indexed="8"/>
      </left>
      <right style="thin">
        <color indexed="64"/>
      </right>
      <top style="thin">
        <color indexed="64"/>
      </top>
      <bottom/>
      <diagonal/>
    </border>
    <border>
      <left style="thin">
        <color indexed="64"/>
      </left>
      <right style="hair">
        <color indexed="8"/>
      </right>
      <top style="thin">
        <color indexed="64"/>
      </top>
      <bottom/>
      <diagonal/>
    </border>
    <border>
      <left style="hair">
        <color indexed="8"/>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8"/>
      </right>
      <top style="hair">
        <color indexed="64"/>
      </top>
      <bottom style="hair">
        <color indexed="64"/>
      </bottom>
      <diagonal/>
    </border>
    <border>
      <left style="hair">
        <color indexed="8"/>
      </left>
      <right style="thin">
        <color indexed="64"/>
      </right>
      <top/>
      <bottom style="hair">
        <color indexed="64"/>
      </bottom>
      <diagonal/>
    </border>
    <border>
      <left style="thin">
        <color indexed="64"/>
      </left>
      <right style="hair">
        <color indexed="8"/>
      </right>
      <top/>
      <bottom style="hair">
        <color indexed="64"/>
      </bottom>
      <diagonal/>
    </border>
    <border>
      <left style="hair">
        <color indexed="8"/>
      </left>
      <right style="thin">
        <color indexed="64"/>
      </right>
      <top style="hair">
        <color indexed="64"/>
      </top>
      <bottom style="hair">
        <color indexed="64"/>
      </bottom>
      <diagonal/>
    </border>
    <border>
      <left style="thin">
        <color indexed="64"/>
      </left>
      <right style="hair">
        <color indexed="8"/>
      </right>
      <top style="hair">
        <color indexed="64"/>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2">
    <xf numFmtId="0" fontId="0"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55" fillId="11" borderId="0" applyNumberFormat="0" applyBorder="0" applyAlignment="0" applyProtection="0"/>
    <xf numFmtId="0" fontId="3" fillId="0" borderId="0"/>
    <xf numFmtId="0" fontId="1" fillId="0" borderId="0"/>
  </cellStyleXfs>
  <cellXfs count="517">
    <xf numFmtId="0" fontId="0" fillId="0" borderId="0" xfId="0"/>
    <xf numFmtId="0" fontId="4" fillId="2" borderId="0" xfId="1" applyFont="1" applyFill="1" applyAlignment="1">
      <alignment horizontal="center" vertical="center"/>
    </xf>
    <xf numFmtId="0" fontId="3" fillId="0" borderId="0" xfId="1" applyAlignment="1">
      <alignment vertical="center"/>
    </xf>
    <xf numFmtId="0" fontId="6" fillId="2" borderId="0" xfId="1" applyFont="1" applyFill="1" applyBorder="1" applyAlignment="1">
      <alignment horizontal="right" vertical="center"/>
    </xf>
    <xf numFmtId="0" fontId="3" fillId="3" borderId="0" xfId="1" applyFill="1" applyBorder="1" applyAlignment="1">
      <alignment vertical="center"/>
    </xf>
    <xf numFmtId="0" fontId="5" fillId="3" borderId="0" xfId="1" applyFont="1" applyFill="1" applyBorder="1" applyAlignment="1">
      <alignment horizontal="center" vertical="center"/>
    </xf>
    <xf numFmtId="0" fontId="3" fillId="0" borderId="0" xfId="1" applyBorder="1" applyAlignment="1">
      <alignment vertical="center"/>
    </xf>
    <xf numFmtId="0" fontId="7" fillId="2" borderId="0" xfId="1" applyFont="1" applyFill="1" applyBorder="1" applyAlignment="1">
      <alignment horizontal="center" vertical="center" wrapText="1"/>
    </xf>
    <xf numFmtId="0" fontId="8" fillId="4" borderId="0" xfId="1" applyFont="1" applyFill="1" applyBorder="1" applyAlignment="1">
      <alignment horizontal="left" vertical="center" wrapText="1"/>
    </xf>
    <xf numFmtId="0" fontId="10" fillId="4" borderId="2" xfId="1" applyFont="1" applyFill="1" applyBorder="1" applyAlignment="1">
      <alignment horizontal="center" vertical="center" wrapText="1"/>
    </xf>
    <xf numFmtId="0" fontId="11" fillId="2" borderId="3" xfId="2" applyFont="1" applyFill="1" applyBorder="1" applyAlignment="1">
      <alignment horizontal="center" vertical="center"/>
    </xf>
    <xf numFmtId="0" fontId="12" fillId="2" borderId="3" xfId="3" applyFont="1" applyFill="1" applyBorder="1" applyAlignment="1">
      <alignment horizontal="center" vertical="center"/>
    </xf>
    <xf numFmtId="49" fontId="13" fillId="3" borderId="4" xfId="1" applyNumberFormat="1" applyFont="1" applyFill="1" applyBorder="1" applyAlignment="1">
      <alignment horizontal="center" vertical="center"/>
    </xf>
    <xf numFmtId="49" fontId="13" fillId="2" borderId="4" xfId="1" applyNumberFormat="1" applyFont="1" applyFill="1" applyBorder="1" applyAlignment="1">
      <alignment horizontal="center" vertical="center"/>
    </xf>
    <xf numFmtId="0" fontId="13" fillId="2" borderId="6" xfId="1" applyFont="1" applyFill="1" applyBorder="1" applyAlignment="1">
      <alignment horizontal="center" vertical="center"/>
    </xf>
    <xf numFmtId="49" fontId="14" fillId="3" borderId="4" xfId="1" applyNumberFormat="1" applyFont="1" applyFill="1" applyBorder="1" applyAlignment="1">
      <alignment horizontal="center" vertical="center"/>
    </xf>
    <xf numFmtId="0" fontId="13" fillId="2" borderId="5" xfId="1" applyFont="1" applyFill="1" applyBorder="1" applyAlignment="1">
      <alignment horizontal="center" vertical="center"/>
    </xf>
    <xf numFmtId="49" fontId="17" fillId="3" borderId="3" xfId="1" applyNumberFormat="1" applyFont="1" applyFill="1" applyBorder="1" applyAlignment="1">
      <alignment horizontal="center" vertical="center"/>
    </xf>
    <xf numFmtId="49" fontId="18" fillId="2" borderId="7" xfId="1" applyNumberFormat="1" applyFont="1" applyFill="1" applyBorder="1" applyAlignment="1">
      <alignment horizontal="center" vertical="center"/>
    </xf>
    <xf numFmtId="0" fontId="18" fillId="2" borderId="9" xfId="1" applyFont="1" applyFill="1" applyBorder="1" applyAlignment="1">
      <alignment horizontal="center" vertical="center"/>
    </xf>
    <xf numFmtId="49" fontId="13" fillId="2" borderId="7" xfId="1" applyNumberFormat="1" applyFont="1" applyFill="1" applyBorder="1" applyAlignment="1">
      <alignment horizontal="center" vertical="center"/>
    </xf>
    <xf numFmtId="0" fontId="13" fillId="2" borderId="9" xfId="1" applyFont="1" applyFill="1" applyBorder="1" applyAlignment="1">
      <alignment horizontal="center" vertical="center"/>
    </xf>
    <xf numFmtId="0" fontId="12" fillId="3" borderId="3" xfId="3" applyFont="1" applyFill="1" applyBorder="1" applyAlignment="1">
      <alignment horizontal="center" vertical="center"/>
    </xf>
    <xf numFmtId="49" fontId="18" fillId="2" borderId="4" xfId="1" applyNumberFormat="1" applyFont="1" applyFill="1" applyBorder="1" applyAlignment="1">
      <alignment horizontal="center" vertical="center"/>
    </xf>
    <xf numFmtId="0" fontId="18" fillId="2" borderId="5" xfId="1" applyFont="1" applyFill="1" applyBorder="1" applyAlignment="1">
      <alignment horizontal="center" vertical="center"/>
    </xf>
    <xf numFmtId="0" fontId="13" fillId="5" borderId="9" xfId="1" applyFont="1" applyFill="1" applyBorder="1" applyAlignment="1">
      <alignment horizontal="center" vertical="center"/>
    </xf>
    <xf numFmtId="0" fontId="18" fillId="2" borderId="8" xfId="1" applyFont="1" applyFill="1" applyBorder="1" applyAlignment="1">
      <alignment horizontal="center" vertical="center"/>
    </xf>
    <xf numFmtId="49" fontId="14" fillId="2" borderId="4" xfId="1" applyNumberFormat="1" applyFont="1" applyFill="1" applyBorder="1" applyAlignment="1">
      <alignment horizontal="center" vertical="center"/>
    </xf>
    <xf numFmtId="0" fontId="15" fillId="2" borderId="5" xfId="1" applyFont="1" applyFill="1" applyBorder="1" applyAlignment="1">
      <alignment horizontal="center" vertical="center"/>
    </xf>
    <xf numFmtId="49" fontId="17" fillId="2" borderId="3" xfId="1" applyNumberFormat="1" applyFont="1" applyFill="1" applyBorder="1" applyAlignment="1">
      <alignment horizontal="center" vertical="center"/>
    </xf>
    <xf numFmtId="0" fontId="18" fillId="2" borderId="6" xfId="1" applyFont="1" applyFill="1" applyBorder="1" applyAlignment="1">
      <alignment horizontal="center" vertical="center"/>
    </xf>
    <xf numFmtId="49" fontId="16" fillId="2" borderId="4" xfId="1" applyNumberFormat="1" applyFont="1" applyFill="1" applyBorder="1" applyAlignment="1">
      <alignment horizontal="center" vertical="center"/>
    </xf>
    <xf numFmtId="0" fontId="16" fillId="2" borderId="6" xfId="1" applyFont="1" applyFill="1" applyBorder="1" applyAlignment="1">
      <alignment horizontal="center" vertical="center"/>
    </xf>
    <xf numFmtId="0" fontId="13" fillId="2" borderId="8" xfId="1" applyFont="1" applyFill="1" applyBorder="1" applyAlignment="1">
      <alignment horizontal="center" vertical="center"/>
    </xf>
    <xf numFmtId="49" fontId="13" fillId="0" borderId="7" xfId="1" applyNumberFormat="1" applyFont="1" applyBorder="1" applyAlignment="1">
      <alignment horizontal="center" vertical="center"/>
    </xf>
    <xf numFmtId="0" fontId="16" fillId="2" borderId="5" xfId="1" applyFont="1" applyFill="1" applyBorder="1" applyAlignment="1">
      <alignment horizontal="center" vertical="center"/>
    </xf>
    <xf numFmtId="49" fontId="14" fillId="2" borderId="7" xfId="1" applyNumberFormat="1" applyFont="1" applyFill="1" applyBorder="1" applyAlignment="1">
      <alignment horizontal="center" vertical="center"/>
    </xf>
    <xf numFmtId="0" fontId="15" fillId="2" borderId="8" xfId="1" applyFont="1" applyFill="1" applyBorder="1" applyAlignment="1">
      <alignment horizontal="center" vertical="center"/>
    </xf>
    <xf numFmtId="0" fontId="19" fillId="2" borderId="3" xfId="3" applyFont="1" applyFill="1" applyBorder="1" applyAlignment="1">
      <alignment horizontal="center" vertical="center"/>
    </xf>
    <xf numFmtId="49" fontId="16" fillId="2" borderId="7" xfId="1" applyNumberFormat="1" applyFont="1" applyFill="1" applyBorder="1" applyAlignment="1">
      <alignment horizontal="center" vertical="center"/>
    </xf>
    <xf numFmtId="0" fontId="16" fillId="2" borderId="9" xfId="1" applyFont="1" applyFill="1" applyBorder="1" applyAlignment="1">
      <alignment horizontal="center" vertical="center"/>
    </xf>
    <xf numFmtId="0" fontId="11" fillId="6" borderId="3" xfId="2" applyFont="1" applyFill="1" applyBorder="1" applyAlignment="1">
      <alignment horizontal="center" vertical="center"/>
    </xf>
    <xf numFmtId="0" fontId="11" fillId="2" borderId="3" xfId="4" applyFont="1" applyFill="1" applyBorder="1" applyAlignment="1">
      <alignment horizontal="center" vertical="center"/>
    </xf>
    <xf numFmtId="0" fontId="15" fillId="2" borderId="9" xfId="1" applyFont="1" applyFill="1" applyBorder="1" applyAlignment="1">
      <alignment horizontal="center" vertical="center"/>
    </xf>
    <xf numFmtId="0" fontId="17" fillId="0" borderId="0" xfId="1" applyFont="1" applyAlignment="1">
      <alignment vertical="center"/>
    </xf>
    <xf numFmtId="0" fontId="11" fillId="6" borderId="3" xfId="4" applyFont="1" applyFill="1" applyBorder="1" applyAlignment="1">
      <alignment horizontal="center" vertical="center"/>
    </xf>
    <xf numFmtId="0" fontId="16" fillId="2" borderId="8" xfId="1" applyFont="1" applyFill="1" applyBorder="1" applyAlignment="1">
      <alignment horizontal="center" vertical="center"/>
    </xf>
    <xf numFmtId="0" fontId="19" fillId="7" borderId="3" xfId="0" applyFont="1" applyFill="1" applyBorder="1" applyAlignment="1">
      <alignment horizontal="center" vertical="center"/>
    </xf>
    <xf numFmtId="0" fontId="4" fillId="8" borderId="0" xfId="1" applyFont="1" applyFill="1" applyAlignment="1">
      <alignment horizontal="center" vertical="center"/>
    </xf>
    <xf numFmtId="0" fontId="3" fillId="8" borderId="0" xfId="1" applyFill="1" applyAlignment="1">
      <alignment vertical="center"/>
    </xf>
    <xf numFmtId="0" fontId="20" fillId="8" borderId="0" xfId="1" applyFont="1" applyFill="1" applyAlignment="1">
      <alignment vertical="center"/>
    </xf>
    <xf numFmtId="0" fontId="12" fillId="3" borderId="5" xfId="3" applyFont="1" applyFill="1" applyBorder="1" applyAlignment="1">
      <alignment horizontal="center" vertical="center"/>
    </xf>
    <xf numFmtId="0" fontId="13" fillId="2" borderId="3" xfId="1" applyFont="1" applyFill="1" applyBorder="1" applyAlignment="1">
      <alignment horizontal="center" vertical="center"/>
    </xf>
    <xf numFmtId="0" fontId="20" fillId="0" borderId="0" xfId="1" applyFont="1" applyAlignment="1">
      <alignment vertical="center"/>
    </xf>
    <xf numFmtId="0" fontId="21" fillId="0" borderId="0" xfId="1" applyFont="1" applyBorder="1" applyAlignment="1">
      <alignment vertical="center"/>
    </xf>
    <xf numFmtId="0" fontId="8" fillId="4" borderId="14" xfId="1" applyFont="1" applyFill="1" applyBorder="1" applyAlignment="1">
      <alignment horizontal="center" vertical="center" wrapText="1"/>
    </xf>
    <xf numFmtId="0" fontId="8" fillId="4" borderId="15" xfId="1" applyFont="1" applyFill="1" applyBorder="1" applyAlignment="1">
      <alignment horizontal="center" vertical="center" wrapText="1"/>
    </xf>
    <xf numFmtId="0" fontId="22" fillId="3" borderId="4" xfId="1" applyFont="1" applyFill="1" applyBorder="1" applyAlignment="1">
      <alignment vertical="center"/>
    </xf>
    <xf numFmtId="0" fontId="22" fillId="3" borderId="6" xfId="1" applyFont="1" applyFill="1" applyBorder="1" applyAlignment="1">
      <alignment vertical="center"/>
    </xf>
    <xf numFmtId="0" fontId="22" fillId="3" borderId="5" xfId="1" applyFont="1" applyFill="1" applyBorder="1" applyAlignment="1">
      <alignment vertical="center"/>
    </xf>
    <xf numFmtId="0" fontId="3" fillId="3" borderId="5" xfId="1" applyFill="1" applyBorder="1" applyAlignment="1">
      <alignment vertical="center"/>
    </xf>
    <xf numFmtId="0" fontId="23" fillId="0" borderId="0" xfId="1" applyFont="1" applyFill="1" applyBorder="1" applyAlignment="1">
      <alignment horizontal="center" vertical="center"/>
    </xf>
    <xf numFmtId="0" fontId="3" fillId="0" borderId="3" xfId="1" applyBorder="1" applyAlignment="1">
      <alignment horizontal="center" vertical="center"/>
    </xf>
    <xf numFmtId="0" fontId="2" fillId="0" borderId="16" xfId="5" applyBorder="1"/>
    <xf numFmtId="0" fontId="3" fillId="0" borderId="17" xfId="1" applyBorder="1" applyAlignment="1">
      <alignment vertical="center"/>
    </xf>
    <xf numFmtId="0" fontId="3" fillId="0" borderId="18" xfId="1" applyBorder="1" applyAlignment="1">
      <alignment vertical="center"/>
    </xf>
    <xf numFmtId="0" fontId="19" fillId="7" borderId="3" xfId="4" applyFont="1" applyFill="1" applyBorder="1" applyAlignment="1">
      <alignment horizontal="center" vertical="center"/>
    </xf>
    <xf numFmtId="0" fontId="24" fillId="7" borderId="3" xfId="2" applyFont="1" applyFill="1" applyBorder="1" applyAlignment="1">
      <alignment horizontal="center" vertical="center"/>
    </xf>
    <xf numFmtId="0" fontId="2" fillId="0" borderId="19" xfId="5" applyBorder="1"/>
    <xf numFmtId="0" fontId="3" fillId="0" borderId="20" xfId="1" applyBorder="1" applyAlignment="1">
      <alignment vertical="center"/>
    </xf>
    <xf numFmtId="0" fontId="19" fillId="6" borderId="3" xfId="4" applyFont="1" applyFill="1" applyBorder="1" applyAlignment="1">
      <alignment horizontal="center" vertical="center"/>
    </xf>
    <xf numFmtId="0" fontId="2" fillId="0" borderId="7" xfId="5" applyBorder="1"/>
    <xf numFmtId="0" fontId="3" fillId="0" borderId="8" xfId="1" applyBorder="1" applyAlignment="1">
      <alignment vertical="center"/>
    </xf>
    <xf numFmtId="0" fontId="3" fillId="0" borderId="9" xfId="1" applyBorder="1" applyAlignment="1">
      <alignment vertical="center"/>
    </xf>
    <xf numFmtId="0" fontId="3" fillId="6" borderId="3" xfId="1" applyFill="1" applyBorder="1" applyAlignment="1">
      <alignment horizontal="center" vertical="center"/>
    </xf>
    <xf numFmtId="0" fontId="19" fillId="7" borderId="0" xfId="4" applyFont="1" applyFill="1" applyBorder="1" applyAlignment="1">
      <alignment horizontal="center" vertical="center"/>
    </xf>
    <xf numFmtId="0" fontId="24" fillId="7" borderId="0" xfId="2" applyFont="1" applyFill="1" applyBorder="1" applyAlignment="1">
      <alignment horizontal="center" vertical="center"/>
    </xf>
    <xf numFmtId="0" fontId="24" fillId="7" borderId="3" xfId="6" applyFont="1" applyFill="1" applyBorder="1" applyAlignment="1">
      <alignment horizontal="center" vertical="center"/>
    </xf>
    <xf numFmtId="0" fontId="25" fillId="4" borderId="3" xfId="4" applyFont="1" applyFill="1" applyBorder="1" applyAlignment="1">
      <alignment horizontal="center" vertical="center"/>
    </xf>
    <xf numFmtId="0" fontId="21" fillId="0" borderId="0" xfId="1" applyFont="1" applyAlignment="1">
      <alignment vertical="center"/>
    </xf>
    <xf numFmtId="0" fontId="24" fillId="7" borderId="3" xfId="0" applyFont="1" applyFill="1" applyBorder="1" applyAlignment="1">
      <alignment horizontal="center" vertical="center"/>
    </xf>
    <xf numFmtId="0" fontId="26" fillId="4" borderId="3" xfId="1" applyFont="1" applyFill="1" applyBorder="1" applyAlignment="1">
      <alignment horizontal="center" vertical="center"/>
    </xf>
    <xf numFmtId="0" fontId="24" fillId="7" borderId="3" xfId="7" applyFont="1" applyFill="1" applyBorder="1" applyAlignment="1">
      <alignment horizontal="center" vertical="center"/>
    </xf>
    <xf numFmtId="0" fontId="19" fillId="2" borderId="3" xfId="4" applyFont="1" applyFill="1" applyBorder="1" applyAlignment="1">
      <alignment horizontal="center" vertical="center"/>
    </xf>
    <xf numFmtId="0" fontId="24" fillId="7" borderId="3" xfId="3" applyFont="1" applyFill="1" applyBorder="1" applyAlignment="1">
      <alignment horizontal="center" vertical="center"/>
    </xf>
    <xf numFmtId="0" fontId="3" fillId="0" borderId="0" xfId="1" applyAlignment="1">
      <alignment horizontal="center" vertical="center"/>
    </xf>
    <xf numFmtId="0" fontId="15" fillId="2" borderId="6" xfId="1" applyFont="1" applyFill="1" applyBorder="1" applyAlignment="1">
      <alignment horizontal="center" vertical="center"/>
    </xf>
    <xf numFmtId="0" fontId="15" fillId="5" borderId="5" xfId="1" applyFont="1" applyFill="1" applyBorder="1" applyAlignment="1">
      <alignment horizontal="center" vertical="center"/>
    </xf>
    <xf numFmtId="0" fontId="0" fillId="7" borderId="0" xfId="0" applyFill="1"/>
    <xf numFmtId="0" fontId="28" fillId="7" borderId="0" xfId="0" applyFont="1" applyFill="1" applyAlignment="1">
      <alignment horizontal="center"/>
    </xf>
    <xf numFmtId="0" fontId="22" fillId="9" borderId="23" xfId="0" applyFont="1" applyFill="1" applyBorder="1" applyAlignment="1">
      <alignment horizontal="center"/>
    </xf>
    <xf numFmtId="1" fontId="22" fillId="9" borderId="23" xfId="0" applyNumberFormat="1" applyFont="1" applyFill="1" applyBorder="1" applyAlignment="1">
      <alignment horizontal="center"/>
    </xf>
    <xf numFmtId="1" fontId="22" fillId="9" borderId="10" xfId="0" applyNumberFormat="1" applyFont="1" applyFill="1" applyBorder="1" applyAlignment="1">
      <alignment horizontal="center"/>
    </xf>
    <xf numFmtId="0" fontId="29" fillId="7" borderId="0" xfId="0" applyFont="1" applyFill="1"/>
    <xf numFmtId="0" fontId="29" fillId="0" borderId="0" xfId="0" applyFont="1" applyFill="1"/>
    <xf numFmtId="0" fontId="27" fillId="7" borderId="0" xfId="0" applyFont="1" applyFill="1" applyAlignment="1"/>
    <xf numFmtId="0" fontId="30" fillId="7" borderId="0" xfId="0" applyFont="1" applyFill="1"/>
    <xf numFmtId="0" fontId="31" fillId="7" borderId="0" xfId="0" applyFont="1" applyFill="1"/>
    <xf numFmtId="2" fontId="33" fillId="7" borderId="0" xfId="0" applyNumberFormat="1" applyFont="1" applyFill="1" applyAlignment="1">
      <alignment horizontal="center"/>
    </xf>
    <xf numFmtId="0" fontId="34" fillId="7" borderId="0" xfId="0" applyFont="1" applyFill="1" applyBorder="1" applyAlignment="1">
      <alignment horizontal="right"/>
    </xf>
    <xf numFmtId="0" fontId="36" fillId="5" borderId="24" xfId="0" applyFont="1" applyFill="1" applyBorder="1" applyAlignment="1">
      <alignment horizontal="center" vertical="center"/>
    </xf>
    <xf numFmtId="0" fontId="36" fillId="5" borderId="25" xfId="0" applyFont="1" applyFill="1" applyBorder="1" applyAlignment="1">
      <alignment horizontal="center" vertical="center"/>
    </xf>
    <xf numFmtId="0" fontId="37" fillId="5" borderId="26" xfId="0" applyFont="1" applyFill="1" applyBorder="1" applyAlignment="1">
      <alignment horizontal="center" vertical="center" wrapText="1"/>
    </xf>
    <xf numFmtId="0" fontId="37" fillId="5" borderId="18" xfId="0" applyFont="1" applyFill="1" applyBorder="1" applyAlignment="1">
      <alignment horizontal="center" vertical="center" wrapText="1"/>
    </xf>
    <xf numFmtId="0" fontId="38" fillId="5" borderId="18" xfId="0" applyFont="1" applyFill="1" applyBorder="1" applyAlignment="1">
      <alignment horizontal="center" vertical="center"/>
    </xf>
    <xf numFmtId="0" fontId="38" fillId="5" borderId="27" xfId="0" applyFont="1" applyFill="1" applyBorder="1" applyAlignment="1">
      <alignment horizontal="center" vertical="center"/>
    </xf>
    <xf numFmtId="0" fontId="38" fillId="5" borderId="16" xfId="0" applyFont="1" applyFill="1" applyBorder="1" applyAlignment="1">
      <alignment horizontal="center" vertical="center" wrapText="1"/>
    </xf>
    <xf numFmtId="0" fontId="39" fillId="7" borderId="0" xfId="0" applyFont="1" applyFill="1" applyBorder="1" applyAlignment="1" applyProtection="1">
      <alignment horizontal="center" vertical="center"/>
      <protection hidden="1"/>
    </xf>
    <xf numFmtId="0" fontId="22" fillId="5" borderId="27" xfId="0" applyFont="1" applyFill="1" applyBorder="1" applyAlignment="1">
      <alignment horizontal="center" vertical="center"/>
    </xf>
    <xf numFmtId="0" fontId="22" fillId="7" borderId="0" xfId="0" applyFont="1" applyFill="1" applyAlignment="1">
      <alignment vertical="center"/>
    </xf>
    <xf numFmtId="0" fontId="40" fillId="5" borderId="27" xfId="0" applyFont="1" applyFill="1" applyBorder="1" applyAlignment="1">
      <alignment horizontal="center" vertical="center"/>
    </xf>
    <xf numFmtId="0" fontId="22" fillId="5" borderId="27" xfId="0" applyFont="1" applyFill="1" applyBorder="1" applyAlignment="1">
      <alignment vertical="center"/>
    </xf>
    <xf numFmtId="0" fontId="22" fillId="7" borderId="29" xfId="0" applyFont="1" applyFill="1" applyBorder="1" applyAlignment="1">
      <alignment horizontal="center" vertical="center"/>
    </xf>
    <xf numFmtId="0" fontId="24" fillId="7" borderId="30" xfId="0" applyFont="1" applyFill="1" applyBorder="1" applyAlignment="1">
      <alignment horizontal="left" vertical="center"/>
    </xf>
    <xf numFmtId="0" fontId="19" fillId="7" borderId="30" xfId="0" applyFont="1" applyFill="1" applyBorder="1" applyAlignment="1">
      <alignment vertical="center"/>
    </xf>
    <xf numFmtId="1" fontId="35" fillId="7" borderId="31" xfId="0" applyNumberFormat="1" applyFont="1" applyFill="1" applyBorder="1" applyAlignment="1">
      <alignment horizontal="center" vertical="center"/>
    </xf>
    <xf numFmtId="1" fontId="19" fillId="7" borderId="30" xfId="0" applyNumberFormat="1" applyFont="1" applyFill="1" applyBorder="1" applyAlignment="1">
      <alignment horizontal="center" vertical="center"/>
    </xf>
    <xf numFmtId="0" fontId="19" fillId="7" borderId="30" xfId="0" applyFont="1" applyFill="1" applyBorder="1" applyAlignment="1">
      <alignment horizontal="center" vertical="center"/>
    </xf>
    <xf numFmtId="164" fontId="29" fillId="7" borderId="30" xfId="0" applyNumberFormat="1" applyFont="1" applyFill="1" applyBorder="1" applyAlignment="1">
      <alignment horizontal="center" vertical="center" wrapText="1"/>
    </xf>
    <xf numFmtId="1" fontId="29" fillId="7" borderId="31" xfId="0" applyNumberFormat="1" applyFont="1" applyFill="1" applyBorder="1" applyAlignment="1">
      <alignment horizontal="center" vertical="center" wrapText="1"/>
    </xf>
    <xf numFmtId="1" fontId="41" fillId="7" borderId="31" xfId="0" applyNumberFormat="1" applyFont="1" applyFill="1" applyBorder="1" applyAlignment="1">
      <alignment horizontal="center" vertical="center" wrapText="1"/>
    </xf>
    <xf numFmtId="0" fontId="20" fillId="6" borderId="30" xfId="0" applyFont="1" applyFill="1" applyBorder="1" applyAlignment="1">
      <alignment horizontal="center" vertical="center"/>
    </xf>
    <xf numFmtId="1" fontId="3" fillId="7" borderId="30" xfId="0" applyNumberFormat="1" applyFont="1" applyFill="1" applyBorder="1" applyAlignment="1">
      <alignment horizontal="center" vertical="center"/>
    </xf>
    <xf numFmtId="1" fontId="29" fillId="7" borderId="30" xfId="0" applyNumberFormat="1" applyFont="1" applyFill="1" applyBorder="1" applyAlignment="1">
      <alignment horizontal="center" vertical="center"/>
    </xf>
    <xf numFmtId="1" fontId="29" fillId="7" borderId="26" xfId="0" applyNumberFormat="1" applyFont="1" applyFill="1" applyBorder="1" applyAlignment="1">
      <alignment horizontal="center" vertical="center" wrapText="1"/>
    </xf>
    <xf numFmtId="0" fontId="4" fillId="7" borderId="25" xfId="0" applyFont="1" applyFill="1" applyBorder="1" applyAlignment="1" applyProtection="1">
      <alignment horizontal="center" vertical="center"/>
      <protection hidden="1"/>
    </xf>
    <xf numFmtId="0" fontId="22" fillId="7" borderId="32" xfId="0" applyFont="1" applyFill="1" applyBorder="1" applyAlignment="1" applyProtection="1">
      <alignment horizontal="center" vertical="center"/>
      <protection hidden="1"/>
    </xf>
    <xf numFmtId="0" fontId="4" fillId="7" borderId="16" xfId="0" applyFont="1" applyFill="1" applyBorder="1" applyAlignment="1" applyProtection="1">
      <alignment horizontal="center" vertical="center"/>
      <protection hidden="1"/>
    </xf>
    <xf numFmtId="0" fontId="4" fillId="7" borderId="33" xfId="0" applyFont="1" applyFill="1" applyBorder="1" applyAlignment="1" applyProtection="1">
      <alignment horizontal="center" vertical="center"/>
      <protection hidden="1"/>
    </xf>
    <xf numFmtId="0" fontId="22" fillId="7" borderId="34" xfId="0" applyFont="1" applyFill="1" applyBorder="1" applyAlignment="1" applyProtection="1">
      <alignment horizontal="center" vertical="center"/>
      <protection hidden="1"/>
    </xf>
    <xf numFmtId="0" fontId="4" fillId="7" borderId="35" xfId="0" applyFont="1" applyFill="1" applyBorder="1" applyAlignment="1" applyProtection="1">
      <alignment horizontal="center" vertical="center"/>
      <protection hidden="1"/>
    </xf>
    <xf numFmtId="0" fontId="22" fillId="7" borderId="36" xfId="0" applyFont="1" applyFill="1" applyBorder="1" applyAlignment="1" applyProtection="1">
      <alignment horizontal="center" vertical="center"/>
      <protection hidden="1"/>
    </xf>
    <xf numFmtId="0" fontId="4" fillId="7" borderId="29" xfId="0" applyFont="1" applyFill="1" applyBorder="1" applyAlignment="1" applyProtection="1">
      <alignment horizontal="center" vertical="center"/>
      <protection hidden="1"/>
    </xf>
    <xf numFmtId="0" fontId="22" fillId="7" borderId="26" xfId="0" applyFont="1" applyFill="1" applyBorder="1" applyAlignment="1" applyProtection="1">
      <alignment horizontal="center" vertical="center"/>
      <protection hidden="1"/>
    </xf>
    <xf numFmtId="0" fontId="42" fillId="7" borderId="0" xfId="0" applyFont="1" applyFill="1" applyBorder="1" applyAlignment="1" applyProtection="1">
      <alignment horizontal="center" vertical="center"/>
      <protection hidden="1"/>
    </xf>
    <xf numFmtId="0" fontId="43" fillId="7" borderId="0" xfId="0" applyFont="1" applyFill="1" applyBorder="1" applyAlignment="1" applyProtection="1">
      <alignment horizontal="center" vertical="center"/>
      <protection hidden="1"/>
    </xf>
    <xf numFmtId="0" fontId="29" fillId="7" borderId="29" xfId="0" applyFont="1" applyFill="1" applyBorder="1" applyAlignment="1">
      <alignment horizontal="center"/>
    </xf>
    <xf numFmtId="0" fontId="29" fillId="7" borderId="30" xfId="0" applyFont="1" applyFill="1" applyBorder="1" applyAlignment="1">
      <alignment horizontal="center"/>
    </xf>
    <xf numFmtId="0" fontId="29" fillId="7" borderId="31" xfId="0" applyFont="1" applyFill="1" applyBorder="1" applyAlignment="1">
      <alignment horizontal="center"/>
    </xf>
    <xf numFmtId="0" fontId="29" fillId="7" borderId="26" xfId="0" applyFont="1" applyFill="1" applyBorder="1" applyAlignment="1">
      <alignment horizontal="center"/>
    </xf>
    <xf numFmtId="0" fontId="0" fillId="7" borderId="37" xfId="0" applyFill="1" applyBorder="1" applyAlignment="1">
      <alignment horizontal="center"/>
    </xf>
    <xf numFmtId="0" fontId="0" fillId="7" borderId="31" xfId="0" applyFill="1" applyBorder="1" applyAlignment="1">
      <alignment horizontal="center"/>
    </xf>
    <xf numFmtId="0" fontId="0" fillId="7" borderId="30" xfId="0" applyFill="1" applyBorder="1" applyAlignment="1">
      <alignment horizontal="center"/>
    </xf>
    <xf numFmtId="0" fontId="22" fillId="7" borderId="30" xfId="0" applyFont="1" applyFill="1" applyBorder="1" applyAlignment="1">
      <alignment horizontal="center"/>
    </xf>
    <xf numFmtId="0" fontId="22" fillId="7" borderId="32" xfId="0" applyFont="1" applyFill="1" applyBorder="1" applyAlignment="1">
      <alignment horizontal="center"/>
    </xf>
    <xf numFmtId="0" fontId="22" fillId="7" borderId="38" xfId="0" applyFont="1" applyFill="1" applyBorder="1" applyAlignment="1">
      <alignment horizontal="center" vertical="center"/>
    </xf>
    <xf numFmtId="0" fontId="24" fillId="7" borderId="23" xfId="0" applyFont="1" applyFill="1" applyBorder="1" applyAlignment="1">
      <alignment horizontal="left" vertical="center"/>
    </xf>
    <xf numFmtId="0" fontId="19" fillId="7" borderId="10" xfId="0" applyFont="1" applyFill="1" applyBorder="1" applyAlignment="1">
      <alignment vertical="center"/>
    </xf>
    <xf numFmtId="1" fontId="35" fillId="7" borderId="21" xfId="0" applyNumberFormat="1" applyFont="1" applyFill="1" applyBorder="1" applyAlignment="1">
      <alignment horizontal="center" vertical="center"/>
    </xf>
    <xf numFmtId="1" fontId="19" fillId="7" borderId="10" xfId="0" applyNumberFormat="1" applyFont="1" applyFill="1" applyBorder="1" applyAlignment="1">
      <alignment horizontal="center" vertical="center"/>
    </xf>
    <xf numFmtId="0" fontId="19" fillId="7" borderId="10" xfId="0" applyFont="1" applyFill="1" applyBorder="1" applyAlignment="1">
      <alignment horizontal="center" vertical="center"/>
    </xf>
    <xf numFmtId="164" fontId="29" fillId="7" borderId="39" xfId="0" applyNumberFormat="1" applyFont="1" applyFill="1" applyBorder="1" applyAlignment="1">
      <alignment horizontal="center" vertical="center" wrapText="1"/>
    </xf>
    <xf numFmtId="1" fontId="29" fillId="7" borderId="10" xfId="0" applyNumberFormat="1" applyFont="1" applyFill="1" applyBorder="1" applyAlignment="1">
      <alignment horizontal="center" vertical="center" wrapText="1"/>
    </xf>
    <xf numFmtId="1" fontId="41" fillId="7" borderId="10" xfId="0" applyNumberFormat="1" applyFont="1" applyFill="1" applyBorder="1" applyAlignment="1">
      <alignment horizontal="center" vertical="center" wrapText="1"/>
    </xf>
    <xf numFmtId="0" fontId="20" fillId="6" borderId="39" xfId="0" applyFont="1" applyFill="1" applyBorder="1" applyAlignment="1">
      <alignment horizontal="center" vertical="center"/>
    </xf>
    <xf numFmtId="1" fontId="3" fillId="7" borderId="10" xfId="0" applyNumberFormat="1" applyFont="1" applyFill="1" applyBorder="1" applyAlignment="1">
      <alignment horizontal="center" vertical="center"/>
    </xf>
    <xf numFmtId="1" fontId="29" fillId="7" borderId="40" xfId="0" applyNumberFormat="1" applyFont="1" applyFill="1" applyBorder="1" applyAlignment="1">
      <alignment horizontal="center" vertical="center"/>
    </xf>
    <xf numFmtId="1" fontId="29" fillId="7" borderId="41" xfId="0" applyNumberFormat="1" applyFont="1" applyFill="1" applyBorder="1" applyAlignment="1">
      <alignment horizontal="center" vertical="center" wrapText="1"/>
    </xf>
    <xf numFmtId="0" fontId="4" fillId="7" borderId="38" xfId="0" applyFont="1" applyFill="1" applyBorder="1" applyAlignment="1" applyProtection="1">
      <alignment horizontal="center" vertical="center"/>
      <protection hidden="1"/>
    </xf>
    <xf numFmtId="0" fontId="22" fillId="7" borderId="41" xfId="0" applyFont="1" applyFill="1" applyBorder="1" applyAlignment="1" applyProtection="1">
      <alignment horizontal="center" vertical="center"/>
      <protection hidden="1"/>
    </xf>
    <xf numFmtId="0" fontId="4" fillId="7" borderId="42" xfId="0" applyFont="1" applyFill="1" applyBorder="1" applyAlignment="1" applyProtection="1">
      <alignment horizontal="center" vertical="center"/>
      <protection hidden="1"/>
    </xf>
    <xf numFmtId="0" fontId="22" fillId="7" borderId="43" xfId="0" applyFont="1" applyFill="1" applyBorder="1" applyAlignment="1" applyProtection="1">
      <alignment horizontal="center" vertical="center"/>
      <protection hidden="1"/>
    </xf>
    <xf numFmtId="0" fontId="4" fillId="7" borderId="44" xfId="0" applyFont="1" applyFill="1" applyBorder="1" applyAlignment="1" applyProtection="1">
      <alignment horizontal="center" vertical="center"/>
      <protection hidden="1"/>
    </xf>
    <xf numFmtId="0" fontId="22" fillId="7" borderId="45" xfId="0" applyFont="1" applyFill="1" applyBorder="1" applyAlignment="1" applyProtection="1">
      <alignment horizontal="center" vertical="center"/>
      <protection hidden="1"/>
    </xf>
    <xf numFmtId="0" fontId="4" fillId="7" borderId="46" xfId="0" applyFont="1" applyFill="1" applyBorder="1" applyAlignment="1" applyProtection="1">
      <alignment horizontal="center" vertical="center"/>
      <protection hidden="1"/>
    </xf>
    <xf numFmtId="0" fontId="29" fillId="7" borderId="47" xfId="0" applyFont="1" applyFill="1" applyBorder="1" applyAlignment="1">
      <alignment horizontal="center"/>
    </xf>
    <xf numFmtId="0" fontId="29" fillId="7" borderId="39" xfId="0" applyFont="1" applyFill="1" applyBorder="1" applyAlignment="1">
      <alignment horizontal="center"/>
    </xf>
    <xf numFmtId="0" fontId="29" fillId="7" borderId="10" xfId="0" applyFont="1" applyFill="1" applyBorder="1" applyAlignment="1">
      <alignment horizontal="center"/>
    </xf>
    <xf numFmtId="0" fontId="29" fillId="7" borderId="41" xfId="0" applyFont="1" applyFill="1" applyBorder="1" applyAlignment="1">
      <alignment horizontal="center"/>
    </xf>
    <xf numFmtId="0" fontId="0" fillId="7" borderId="38" xfId="0" applyFill="1" applyBorder="1" applyAlignment="1">
      <alignment horizontal="center"/>
    </xf>
    <xf numFmtId="0" fontId="0" fillId="7" borderId="10" xfId="0" applyFill="1" applyBorder="1" applyAlignment="1">
      <alignment horizontal="center"/>
    </xf>
    <xf numFmtId="0" fontId="0" fillId="7" borderId="39" xfId="0" applyFill="1" applyBorder="1" applyAlignment="1">
      <alignment horizontal="center"/>
    </xf>
    <xf numFmtId="0" fontId="22" fillId="7" borderId="39" xfId="0" applyFont="1" applyFill="1" applyBorder="1" applyAlignment="1">
      <alignment horizontal="center"/>
    </xf>
    <xf numFmtId="0" fontId="22" fillId="7" borderId="48" xfId="0" applyFont="1" applyFill="1" applyBorder="1" applyAlignment="1">
      <alignment horizontal="center"/>
    </xf>
    <xf numFmtId="0" fontId="19" fillId="7" borderId="10" xfId="0" applyFont="1" applyFill="1" applyBorder="1" applyAlignment="1">
      <alignment horizontal="left" vertical="center"/>
    </xf>
    <xf numFmtId="1" fontId="35" fillId="7" borderId="10" xfId="0" applyNumberFormat="1" applyFont="1" applyFill="1" applyBorder="1" applyAlignment="1">
      <alignment horizontal="center" vertical="center"/>
    </xf>
    <xf numFmtId="0" fontId="4" fillId="7" borderId="49" xfId="0" applyFont="1" applyFill="1" applyBorder="1" applyAlignment="1" applyProtection="1">
      <alignment horizontal="center" vertical="center"/>
      <protection hidden="1"/>
    </xf>
    <xf numFmtId="0" fontId="4" fillId="7" borderId="50" xfId="0" applyFont="1" applyFill="1" applyBorder="1" applyAlignment="1" applyProtection="1">
      <alignment horizontal="center" vertical="center"/>
      <protection hidden="1"/>
    </xf>
    <xf numFmtId="0" fontId="44" fillId="7" borderId="10" xfId="0" applyFont="1" applyFill="1" applyBorder="1" applyAlignment="1">
      <alignment vertical="center"/>
    </xf>
    <xf numFmtId="0" fontId="40" fillId="9" borderId="51" xfId="0" applyFont="1" applyFill="1" applyBorder="1" applyAlignment="1">
      <alignment horizontal="center" vertical="center"/>
    </xf>
    <xf numFmtId="0" fontId="24" fillId="7" borderId="0" xfId="0" applyFont="1" applyFill="1" applyBorder="1" applyAlignment="1">
      <alignment horizontal="left" vertical="center"/>
    </xf>
    <xf numFmtId="0" fontId="19" fillId="7" borderId="0" xfId="0" applyFont="1" applyFill="1" applyBorder="1" applyAlignment="1">
      <alignment horizontal="left" vertical="center"/>
    </xf>
    <xf numFmtId="0" fontId="46" fillId="7" borderId="0" xfId="0" applyFont="1" applyFill="1" applyBorder="1" applyAlignment="1">
      <alignment vertical="center" wrapText="1"/>
    </xf>
    <xf numFmtId="1" fontId="35" fillId="7" borderId="0" xfId="0" applyNumberFormat="1" applyFont="1" applyFill="1" applyBorder="1" applyAlignment="1">
      <alignment horizontal="center" vertical="center"/>
    </xf>
    <xf numFmtId="1" fontId="19" fillId="7" borderId="0" xfId="0" applyNumberFormat="1" applyFont="1" applyFill="1" applyBorder="1" applyAlignment="1">
      <alignment horizontal="center" vertical="center"/>
    </xf>
    <xf numFmtId="1" fontId="29" fillId="9" borderId="0" xfId="0" applyNumberFormat="1" applyFont="1" applyFill="1" applyBorder="1" applyAlignment="1">
      <alignment horizontal="center" vertical="center" wrapText="1"/>
    </xf>
    <xf numFmtId="164" fontId="29" fillId="7" borderId="0" xfId="0" applyNumberFormat="1" applyFont="1" applyFill="1" applyBorder="1" applyAlignment="1">
      <alignment horizontal="center" vertical="center" wrapText="1"/>
    </xf>
    <xf numFmtId="1" fontId="29" fillId="7" borderId="0" xfId="0" applyNumberFormat="1" applyFont="1" applyFill="1" applyBorder="1" applyAlignment="1">
      <alignment horizontal="center" vertical="center" wrapText="1"/>
    </xf>
    <xf numFmtId="1" fontId="41" fillId="7" borderId="0" xfId="0" applyNumberFormat="1" applyFont="1" applyFill="1" applyBorder="1" applyAlignment="1">
      <alignment horizontal="center" vertical="center" wrapText="1"/>
    </xf>
    <xf numFmtId="0" fontId="3" fillId="7" borderId="0" xfId="0" applyFont="1" applyFill="1" applyBorder="1" applyAlignment="1">
      <alignment horizontal="center" vertical="center"/>
    </xf>
    <xf numFmtId="1" fontId="3" fillId="7" borderId="0" xfId="0" applyNumberFormat="1" applyFont="1" applyFill="1" applyBorder="1" applyAlignment="1">
      <alignment horizontal="center" vertical="center"/>
    </xf>
    <xf numFmtId="1" fontId="29" fillId="7" borderId="0" xfId="0" applyNumberFormat="1" applyFont="1" applyFill="1" applyBorder="1" applyAlignment="1">
      <alignment horizontal="center" vertical="center"/>
    </xf>
    <xf numFmtId="0" fontId="4" fillId="7" borderId="0" xfId="0" applyFont="1" applyFill="1" applyBorder="1" applyAlignment="1" applyProtection="1">
      <alignment horizontal="center" vertical="center"/>
      <protection hidden="1"/>
    </xf>
    <xf numFmtId="0" fontId="22" fillId="7" borderId="0" xfId="0" applyFont="1" applyFill="1" applyBorder="1" applyAlignment="1" applyProtection="1">
      <alignment horizontal="center" vertical="center"/>
      <protection hidden="1"/>
    </xf>
    <xf numFmtId="0" fontId="45" fillId="7" borderId="0" xfId="0" applyFont="1" applyFill="1" applyBorder="1" applyAlignment="1">
      <alignment horizontal="center"/>
    </xf>
    <xf numFmtId="0" fontId="0" fillId="7" borderId="0" xfId="0" applyFill="1" applyBorder="1" applyAlignment="1">
      <alignment horizontal="center"/>
    </xf>
    <xf numFmtId="0" fontId="22" fillId="7" borderId="0" xfId="0" applyFont="1" applyFill="1" applyBorder="1" applyAlignment="1">
      <alignment horizontal="center"/>
    </xf>
    <xf numFmtId="0" fontId="29" fillId="7" borderId="0" xfId="0" applyFont="1" applyFill="1" applyBorder="1" applyAlignment="1">
      <alignment horizontal="center"/>
    </xf>
    <xf numFmtId="0" fontId="40" fillId="9" borderId="3" xfId="0" applyFont="1" applyFill="1" applyBorder="1" applyAlignment="1">
      <alignment horizontal="center" vertical="center"/>
    </xf>
    <xf numFmtId="0" fontId="47" fillId="7" borderId="0" xfId="0" applyFont="1" applyFill="1" applyBorder="1" applyAlignment="1">
      <alignment horizontal="left" vertical="center"/>
    </xf>
    <xf numFmtId="0" fontId="48" fillId="7" borderId="0" xfId="0" applyFont="1" applyFill="1" applyBorder="1" applyAlignment="1">
      <alignment vertical="center" wrapText="1"/>
    </xf>
    <xf numFmtId="1" fontId="49" fillId="7" borderId="0" xfId="0" applyNumberFormat="1" applyFont="1" applyFill="1" applyBorder="1" applyAlignment="1">
      <alignment horizontal="center" vertical="center"/>
    </xf>
    <xf numFmtId="1" fontId="47" fillId="7" borderId="0" xfId="0" applyNumberFormat="1" applyFont="1" applyFill="1" applyBorder="1" applyAlignment="1">
      <alignment horizontal="center" vertical="center" wrapText="1"/>
    </xf>
    <xf numFmtId="0" fontId="50" fillId="7" borderId="0" xfId="0" applyFont="1" applyFill="1" applyBorder="1" applyAlignment="1" applyProtection="1">
      <alignment horizontal="center" vertical="center"/>
      <protection hidden="1"/>
    </xf>
    <xf numFmtId="0" fontId="22" fillId="9" borderId="3" xfId="0" applyFont="1" applyFill="1" applyBorder="1" applyAlignment="1">
      <alignment horizontal="center" vertical="center"/>
    </xf>
    <xf numFmtId="0" fontId="29" fillId="7" borderId="0" xfId="0" applyFont="1" applyFill="1" applyAlignment="1">
      <alignment horizontal="left"/>
    </xf>
    <xf numFmtId="0" fontId="36" fillId="7" borderId="0" xfId="0" applyFont="1" applyFill="1" applyBorder="1" applyAlignment="1">
      <alignment horizontal="center"/>
    </xf>
    <xf numFmtId="1" fontId="51" fillId="7" borderId="0" xfId="0" applyNumberFormat="1" applyFont="1" applyFill="1" applyBorder="1" applyAlignment="1">
      <alignment horizontal="center"/>
    </xf>
    <xf numFmtId="1" fontId="36" fillId="7" borderId="0" xfId="0" applyNumberFormat="1" applyFont="1" applyFill="1" applyBorder="1" applyAlignment="1">
      <alignment horizontal="center"/>
    </xf>
    <xf numFmtId="0" fontId="39" fillId="7" borderId="0" xfId="0" applyFont="1" applyFill="1" applyBorder="1" applyAlignment="1">
      <alignment horizontal="center"/>
    </xf>
    <xf numFmtId="0" fontId="29" fillId="7" borderId="0" xfId="0" applyFont="1" applyFill="1" applyBorder="1"/>
    <xf numFmtId="0" fontId="30" fillId="0" borderId="0" xfId="0" applyFont="1"/>
    <xf numFmtId="0" fontId="3" fillId="10" borderId="0" xfId="8" applyFill="1" applyAlignment="1">
      <alignment horizontal="center"/>
    </xf>
    <xf numFmtId="0" fontId="3" fillId="0" borderId="0" xfId="4"/>
    <xf numFmtId="0" fontId="3" fillId="0" borderId="0" xfId="1"/>
    <xf numFmtId="0" fontId="22" fillId="10" borderId="0" xfId="8" applyFont="1" applyFill="1" applyAlignment="1">
      <alignment horizontal="center" vertical="center"/>
    </xf>
    <xf numFmtId="0" fontId="3" fillId="10" borderId="0" xfId="8" applyFill="1" applyAlignment="1">
      <alignment horizontal="left"/>
    </xf>
    <xf numFmtId="0" fontId="3" fillId="10" borderId="0" xfId="8" applyFill="1" applyAlignment="1">
      <alignment horizontal="right"/>
    </xf>
    <xf numFmtId="0" fontId="3" fillId="10" borderId="0" xfId="8" applyFill="1"/>
    <xf numFmtId="0" fontId="52" fillId="10" borderId="0" xfId="8" applyFont="1" applyFill="1" applyAlignment="1"/>
    <xf numFmtId="0" fontId="52" fillId="10" borderId="0" xfId="8" applyFont="1" applyFill="1" applyAlignment="1">
      <alignment horizontal="center"/>
    </xf>
    <xf numFmtId="0" fontId="19" fillId="6" borderId="3" xfId="0" applyFont="1" applyFill="1" applyBorder="1" applyAlignment="1">
      <alignment horizontal="center" vertical="center"/>
    </xf>
    <xf numFmtId="0" fontId="11" fillId="2" borderId="0" xfId="2" applyFont="1" applyFill="1" applyBorder="1" applyAlignment="1">
      <alignment horizontal="center" vertical="center"/>
    </xf>
    <xf numFmtId="0" fontId="11" fillId="2" borderId="10" xfId="2" applyFont="1" applyFill="1" applyBorder="1" applyAlignment="1">
      <alignment horizontal="center" vertical="center"/>
    </xf>
    <xf numFmtId="49" fontId="18" fillId="0" borderId="4" xfId="1" applyNumberFormat="1" applyFont="1" applyBorder="1" applyAlignment="1">
      <alignment horizontal="center" vertical="center"/>
    </xf>
    <xf numFmtId="49" fontId="16" fillId="0" borderId="7" xfId="1" applyNumberFormat="1" applyFont="1" applyBorder="1" applyAlignment="1">
      <alignment horizontal="center" vertical="center"/>
    </xf>
    <xf numFmtId="49" fontId="13" fillId="0" borderId="4" xfId="1" applyNumberFormat="1" applyFont="1" applyBorder="1" applyAlignment="1">
      <alignment horizontal="center" vertical="center"/>
    </xf>
    <xf numFmtId="0" fontId="13" fillId="5" borderId="8" xfId="1" applyFont="1" applyFill="1" applyBorder="1" applyAlignment="1">
      <alignment horizontal="center" vertical="center"/>
    </xf>
    <xf numFmtId="0" fontId="13" fillId="5" borderId="6" xfId="1" applyFont="1" applyFill="1" applyBorder="1" applyAlignment="1">
      <alignment horizontal="center" vertical="center"/>
    </xf>
    <xf numFmtId="0" fontId="18" fillId="5" borderId="5" xfId="1" applyFont="1" applyFill="1" applyBorder="1" applyAlignment="1">
      <alignment horizontal="center" vertical="center"/>
    </xf>
    <xf numFmtId="0" fontId="16" fillId="5" borderId="8" xfId="1" applyFont="1" applyFill="1" applyBorder="1" applyAlignment="1">
      <alignment horizontal="center" vertical="center"/>
    </xf>
    <xf numFmtId="1" fontId="29" fillId="3" borderId="31" xfId="0" applyNumberFormat="1" applyFont="1" applyFill="1" applyBorder="1" applyAlignment="1">
      <alignment horizontal="center" vertical="center" wrapText="1"/>
    </xf>
    <xf numFmtId="1" fontId="29" fillId="3" borderId="10" xfId="0" applyNumberFormat="1" applyFont="1" applyFill="1" applyBorder="1" applyAlignment="1">
      <alignment horizontal="center" vertical="center" wrapText="1"/>
    </xf>
    <xf numFmtId="0" fontId="53" fillId="0" borderId="0" xfId="8" applyFont="1"/>
    <xf numFmtId="0" fontId="3" fillId="0" borderId="0" xfId="8"/>
    <xf numFmtId="0" fontId="3" fillId="0" borderId="0" xfId="8" applyAlignment="1">
      <alignment horizontal="right"/>
    </xf>
    <xf numFmtId="0" fontId="3" fillId="0" borderId="0" xfId="8" applyAlignment="1">
      <alignment horizontal="center"/>
    </xf>
    <xf numFmtId="0" fontId="3" fillId="0" borderId="0" xfId="8" applyAlignment="1">
      <alignment horizontal="left"/>
    </xf>
    <xf numFmtId="0" fontId="56" fillId="11" borderId="6" xfId="9" applyFont="1" applyBorder="1" applyAlignment="1">
      <alignment horizontal="center"/>
    </xf>
    <xf numFmtId="0" fontId="57" fillId="11" borderId="17" xfId="9" applyFont="1" applyBorder="1" applyAlignment="1">
      <alignment horizontal="center"/>
    </xf>
    <xf numFmtId="0" fontId="58" fillId="11" borderId="6" xfId="9" applyFont="1" applyBorder="1" applyAlignment="1">
      <alignment horizontal="center"/>
    </xf>
    <xf numFmtId="0" fontId="57" fillId="11" borderId="6" xfId="9" applyFont="1" applyBorder="1" applyAlignment="1">
      <alignment horizontal="center"/>
    </xf>
    <xf numFmtId="0" fontId="59" fillId="6" borderId="27" xfId="8" applyFont="1" applyFill="1" applyBorder="1" applyAlignment="1">
      <alignment horizontal="center" vertical="center"/>
    </xf>
    <xf numFmtId="0" fontId="22" fillId="2" borderId="18" xfId="10" applyFont="1" applyFill="1" applyBorder="1" applyAlignment="1" applyProtection="1">
      <alignment horizontal="center" vertical="center"/>
      <protection locked="0"/>
    </xf>
    <xf numFmtId="0" fontId="60" fillId="12" borderId="17" xfId="8" applyFont="1" applyFill="1" applyBorder="1" applyAlignment="1"/>
    <xf numFmtId="0" fontId="60" fillId="12" borderId="0" xfId="8" applyFont="1" applyFill="1" applyBorder="1" applyAlignment="1">
      <alignment horizontal="center"/>
    </xf>
    <xf numFmtId="0" fontId="60" fillId="12" borderId="20" xfId="8" applyFont="1" applyFill="1" applyBorder="1" applyAlignment="1">
      <alignment horizontal="left"/>
    </xf>
    <xf numFmtId="0" fontId="61" fillId="0" borderId="16" xfId="8" applyFont="1" applyBorder="1" applyAlignment="1"/>
    <xf numFmtId="0" fontId="61" fillId="0" borderId="17" xfId="8" applyFont="1" applyBorder="1" applyAlignment="1">
      <alignment horizontal="center"/>
    </xf>
    <xf numFmtId="0" fontId="61" fillId="0" borderId="18" xfId="8" applyFont="1" applyBorder="1" applyAlignment="1">
      <alignment horizontal="left"/>
    </xf>
    <xf numFmtId="0" fontId="62" fillId="0" borderId="16" xfId="8" applyFont="1" applyBorder="1" applyAlignment="1"/>
    <xf numFmtId="0" fontId="62" fillId="0" borderId="17" xfId="8" applyFont="1" applyBorder="1" applyAlignment="1">
      <alignment horizontal="center"/>
    </xf>
    <xf numFmtId="0" fontId="62" fillId="0" borderId="17" xfId="8" applyFont="1" applyBorder="1" applyAlignment="1">
      <alignment horizontal="left"/>
    </xf>
    <xf numFmtId="0" fontId="63" fillId="0" borderId="17" xfId="8" applyFont="1" applyBorder="1"/>
    <xf numFmtId="0" fontId="64" fillId="0" borderId="16" xfId="8" applyFont="1" applyBorder="1" applyAlignment="1"/>
    <xf numFmtId="0" fontId="64" fillId="0" borderId="17" xfId="8" applyFont="1" applyBorder="1" applyAlignment="1">
      <alignment horizontal="center"/>
    </xf>
    <xf numFmtId="0" fontId="64" fillId="0" borderId="18" xfId="8" applyFont="1" applyBorder="1" applyAlignment="1">
      <alignment horizontal="left"/>
    </xf>
    <xf numFmtId="0" fontId="62" fillId="0" borderId="18" xfId="8" applyFont="1" applyBorder="1" applyAlignment="1">
      <alignment horizontal="left"/>
    </xf>
    <xf numFmtId="0" fontId="61" fillId="0" borderId="17" xfId="8" applyFont="1" applyBorder="1" applyAlignment="1">
      <alignment horizontal="right"/>
    </xf>
    <xf numFmtId="0" fontId="61" fillId="0" borderId="17" xfId="8" applyFont="1" applyBorder="1" applyAlignment="1">
      <alignment horizontal="left"/>
    </xf>
    <xf numFmtId="0" fontId="61" fillId="0" borderId="19" xfId="8" applyFont="1" applyBorder="1" applyAlignment="1">
      <alignment horizontal="right"/>
    </xf>
    <xf numFmtId="0" fontId="61" fillId="0" borderId="0" xfId="8" applyFont="1" applyBorder="1" applyAlignment="1">
      <alignment horizontal="center"/>
    </xf>
    <xf numFmtId="0" fontId="61" fillId="0" borderId="20" xfId="8" applyFont="1" applyBorder="1" applyAlignment="1">
      <alignment horizontal="left"/>
    </xf>
    <xf numFmtId="0" fontId="59" fillId="2" borderId="27" xfId="8" applyFont="1" applyFill="1" applyBorder="1" applyAlignment="1">
      <alignment horizontal="center" vertical="center"/>
    </xf>
    <xf numFmtId="0" fontId="22" fillId="2" borderId="20" xfId="10" applyFont="1" applyFill="1" applyBorder="1" applyAlignment="1" applyProtection="1">
      <alignment horizontal="center" vertical="center"/>
      <protection locked="0"/>
    </xf>
    <xf numFmtId="0" fontId="60" fillId="12" borderId="8" xfId="8" applyFont="1" applyFill="1" applyBorder="1" applyAlignment="1"/>
    <xf numFmtId="0" fontId="60" fillId="12" borderId="8" xfId="8" applyFont="1" applyFill="1" applyBorder="1" applyAlignment="1">
      <alignment horizontal="center"/>
    </xf>
    <xf numFmtId="0" fontId="60" fillId="12" borderId="9" xfId="8" applyFont="1" applyFill="1" applyBorder="1" applyAlignment="1">
      <alignment horizontal="left"/>
    </xf>
    <xf numFmtId="0" fontId="61" fillId="0" borderId="7" xfId="8" applyFont="1" applyBorder="1" applyAlignment="1"/>
    <xf numFmtId="0" fontId="61" fillId="0" borderId="8" xfId="8" applyFont="1" applyBorder="1" applyAlignment="1">
      <alignment horizontal="center"/>
    </xf>
    <xf numFmtId="0" fontId="61" fillId="0" borderId="9" xfId="8" applyFont="1" applyBorder="1" applyAlignment="1">
      <alignment horizontal="left"/>
    </xf>
    <xf numFmtId="0" fontId="62" fillId="0" borderId="7" xfId="8" applyFont="1" applyBorder="1" applyAlignment="1"/>
    <xf numFmtId="0" fontId="62" fillId="0" borderId="8" xfId="8" applyFont="1" applyBorder="1" applyAlignment="1">
      <alignment horizontal="center"/>
    </xf>
    <xf numFmtId="0" fontId="62" fillId="0" borderId="8" xfId="8" applyFont="1" applyBorder="1" applyAlignment="1">
      <alignment horizontal="left"/>
    </xf>
    <xf numFmtId="0" fontId="61" fillId="0" borderId="7" xfId="8" applyFont="1" applyBorder="1" applyAlignment="1">
      <alignment horizontal="left"/>
    </xf>
    <xf numFmtId="0" fontId="61" fillId="0" borderId="8" xfId="8" applyFont="1" applyBorder="1" applyAlignment="1">
      <alignment horizontal="left"/>
    </xf>
    <xf numFmtId="0" fontId="64" fillId="0" borderId="7" xfId="8" applyFont="1" applyBorder="1" applyAlignment="1"/>
    <xf numFmtId="0" fontId="64" fillId="0" borderId="8" xfId="8" applyFont="1" applyBorder="1" applyAlignment="1">
      <alignment horizontal="center"/>
    </xf>
    <xf numFmtId="0" fontId="64" fillId="0" borderId="9" xfId="8" applyFont="1" applyBorder="1" applyAlignment="1">
      <alignment horizontal="left"/>
    </xf>
    <xf numFmtId="0" fontId="62" fillId="0" borderId="9" xfId="8" applyFont="1" applyBorder="1" applyAlignment="1">
      <alignment horizontal="left"/>
    </xf>
    <xf numFmtId="0" fontId="61" fillId="0" borderId="8" xfId="8" applyFont="1" applyBorder="1" applyAlignment="1">
      <alignment horizontal="right"/>
    </xf>
    <xf numFmtId="0" fontId="61" fillId="0" borderId="7" xfId="8" applyFont="1" applyBorder="1" applyAlignment="1">
      <alignment horizontal="right"/>
    </xf>
    <xf numFmtId="0" fontId="22" fillId="2" borderId="27" xfId="3" applyFont="1" applyFill="1" applyBorder="1" applyAlignment="1" applyProtection="1">
      <alignment horizontal="center" vertical="center"/>
      <protection locked="0"/>
    </xf>
    <xf numFmtId="0" fontId="68" fillId="0" borderId="0" xfId="8" applyFont="1" applyBorder="1" applyAlignment="1">
      <alignment horizontal="center"/>
    </xf>
    <xf numFmtId="0" fontId="68" fillId="0" borderId="20" xfId="8" applyFont="1" applyBorder="1" applyAlignment="1">
      <alignment horizontal="left"/>
    </xf>
    <xf numFmtId="0" fontId="60" fillId="12" borderId="0" xfId="8" applyFont="1" applyFill="1" applyAlignment="1"/>
    <xf numFmtId="0" fontId="60" fillId="12" borderId="0" xfId="8" applyFont="1" applyFill="1" applyAlignment="1">
      <alignment horizontal="center"/>
    </xf>
    <xf numFmtId="0" fontId="60" fillId="12" borderId="0" xfId="8" applyFont="1" applyFill="1" applyAlignment="1">
      <alignment horizontal="left"/>
    </xf>
    <xf numFmtId="0" fontId="68" fillId="0" borderId="19" xfId="8" applyFont="1" applyBorder="1" applyAlignment="1"/>
    <xf numFmtId="0" fontId="61" fillId="0" borderId="19" xfId="8" applyFont="1" applyBorder="1" applyAlignment="1"/>
    <xf numFmtId="0" fontId="61" fillId="0" borderId="0" xfId="8" applyFont="1" applyBorder="1" applyAlignment="1">
      <alignment horizontal="left"/>
    </xf>
    <xf numFmtId="0" fontId="68" fillId="0" borderId="16" xfId="8" applyFont="1" applyBorder="1" applyAlignment="1"/>
    <xf numFmtId="0" fontId="68" fillId="0" borderId="17" xfId="8" applyFont="1" applyBorder="1" applyAlignment="1">
      <alignment horizontal="center"/>
    </xf>
    <xf numFmtId="0" fontId="68" fillId="0" borderId="18" xfId="8" applyFont="1" applyBorder="1" applyAlignment="1">
      <alignment horizontal="left"/>
    </xf>
    <xf numFmtId="0" fontId="59" fillId="6" borderId="51" xfId="8" applyFont="1" applyFill="1" applyBorder="1" applyAlignment="1">
      <alignment horizontal="center" vertical="center"/>
    </xf>
    <xf numFmtId="0" fontId="22" fillId="2" borderId="51" xfId="3" applyFont="1" applyFill="1" applyBorder="1" applyAlignment="1" applyProtection="1">
      <alignment horizontal="center" vertical="center"/>
      <protection locked="0"/>
    </xf>
    <xf numFmtId="0" fontId="68" fillId="0" borderId="7" xfId="8" applyFont="1" applyBorder="1" applyAlignment="1"/>
    <xf numFmtId="0" fontId="68" fillId="0" borderId="8" xfId="8" applyFont="1" applyBorder="1" applyAlignment="1">
      <alignment horizontal="center"/>
    </xf>
    <xf numFmtId="0" fontId="68" fillId="0" borderId="9" xfId="8" applyFont="1" applyBorder="1" applyAlignment="1">
      <alignment horizontal="left"/>
    </xf>
    <xf numFmtId="0" fontId="62" fillId="0" borderId="7" xfId="8" applyFont="1" applyBorder="1" applyAlignment="1">
      <alignment horizontal="right"/>
    </xf>
    <xf numFmtId="0" fontId="61" fillId="0" borderId="17" xfId="8" applyFont="1" applyBorder="1" applyAlignment="1"/>
    <xf numFmtId="0" fontId="60" fillId="12" borderId="16" xfId="8" applyFont="1" applyFill="1" applyBorder="1" applyAlignment="1"/>
    <xf numFmtId="0" fontId="60" fillId="12" borderId="17" xfId="8" applyFont="1" applyFill="1" applyBorder="1" applyAlignment="1">
      <alignment horizontal="center"/>
    </xf>
    <xf numFmtId="0" fontId="60" fillId="12" borderId="18" xfId="8" applyFont="1" applyFill="1" applyBorder="1" applyAlignment="1">
      <alignment horizontal="left"/>
    </xf>
    <xf numFmtId="0" fontId="68" fillId="0" borderId="17" xfId="8" applyFont="1" applyBorder="1" applyAlignment="1">
      <alignment horizontal="right"/>
    </xf>
    <xf numFmtId="0" fontId="68" fillId="0" borderId="17" xfId="8" applyFont="1" applyBorder="1" applyAlignment="1">
      <alignment horizontal="left"/>
    </xf>
    <xf numFmtId="0" fontId="59" fillId="2" borderId="51" xfId="8" applyFont="1" applyFill="1" applyBorder="1" applyAlignment="1">
      <alignment horizontal="center" vertical="center"/>
    </xf>
    <xf numFmtId="0" fontId="61" fillId="0" borderId="8" xfId="8" applyFont="1" applyBorder="1" applyAlignment="1"/>
    <xf numFmtId="0" fontId="60" fillId="12" borderId="7" xfId="8" applyFont="1" applyFill="1" applyBorder="1" applyAlignment="1"/>
    <xf numFmtId="0" fontId="68" fillId="0" borderId="8" xfId="8" applyFont="1" applyBorder="1" applyAlignment="1">
      <alignment horizontal="right"/>
    </xf>
    <xf numFmtId="0" fontId="68" fillId="0" borderId="8" xfId="8" applyFont="1" applyBorder="1" applyAlignment="1">
      <alignment horizontal="left"/>
    </xf>
    <xf numFmtId="0" fontId="62" fillId="0" borderId="0" xfId="8" applyFont="1" applyAlignment="1"/>
    <xf numFmtId="0" fontId="62" fillId="0" borderId="0" xfId="8" applyFont="1" applyAlignment="1">
      <alignment horizontal="center"/>
    </xf>
    <xf numFmtId="0" fontId="62" fillId="0" borderId="0" xfId="8" applyFont="1" applyAlignment="1">
      <alignment horizontal="left"/>
    </xf>
    <xf numFmtId="0" fontId="62" fillId="0" borderId="17" xfId="8" applyFont="1" applyBorder="1" applyAlignment="1">
      <alignment horizontal="right"/>
    </xf>
    <xf numFmtId="0" fontId="68" fillId="0" borderId="19" xfId="8" applyFont="1" applyBorder="1" applyAlignment="1">
      <alignment horizontal="right"/>
    </xf>
    <xf numFmtId="49" fontId="68" fillId="0" borderId="19" xfId="8" applyNumberFormat="1" applyFont="1" applyBorder="1" applyAlignment="1"/>
    <xf numFmtId="0" fontId="62" fillId="0" borderId="8" xfId="8" applyFont="1" applyBorder="1" applyAlignment="1">
      <alignment horizontal="right"/>
    </xf>
    <xf numFmtId="0" fontId="68" fillId="0" borderId="17" xfId="8" applyFont="1" applyBorder="1" applyAlignment="1"/>
    <xf numFmtId="0" fontId="62" fillId="0" borderId="19" xfId="8" applyFont="1" applyBorder="1" applyAlignment="1">
      <alignment horizontal="right"/>
    </xf>
    <xf numFmtId="0" fontId="69" fillId="0" borderId="0" xfId="8" applyFont="1"/>
    <xf numFmtId="0" fontId="62" fillId="0" borderId="20" xfId="8" applyFont="1" applyBorder="1" applyAlignment="1">
      <alignment horizontal="left"/>
    </xf>
    <xf numFmtId="0" fontId="60" fillId="12" borderId="17" xfId="8" applyFont="1" applyFill="1" applyBorder="1" applyAlignment="1">
      <alignment horizontal="left"/>
    </xf>
    <xf numFmtId="0" fontId="68" fillId="0" borderId="8" xfId="8" applyFont="1" applyBorder="1" applyAlignment="1"/>
    <xf numFmtId="0" fontId="69" fillId="0" borderId="0" xfId="8" applyFont="1" applyAlignment="1">
      <alignment horizontal="right"/>
    </xf>
    <xf numFmtId="0" fontId="60" fillId="12" borderId="8" xfId="8" applyFont="1" applyFill="1" applyBorder="1" applyAlignment="1">
      <alignment horizontal="left"/>
    </xf>
    <xf numFmtId="0" fontId="22" fillId="2" borderId="27" xfId="10" applyFont="1" applyFill="1" applyBorder="1" applyAlignment="1" applyProtection="1">
      <alignment horizontal="center" vertical="center"/>
      <protection locked="0"/>
    </xf>
    <xf numFmtId="0" fontId="22" fillId="2" borderId="51" xfId="10" applyFont="1" applyFill="1" applyBorder="1" applyAlignment="1" applyProtection="1">
      <alignment horizontal="center" vertical="center"/>
      <protection locked="0"/>
    </xf>
    <xf numFmtId="0" fontId="68" fillId="0" borderId="7" xfId="8" applyFont="1" applyBorder="1" applyAlignment="1">
      <alignment horizontal="right"/>
    </xf>
    <xf numFmtId="0" fontId="62" fillId="0" borderId="0" xfId="8" applyFont="1" applyBorder="1" applyAlignment="1">
      <alignment horizontal="center"/>
    </xf>
    <xf numFmtId="0" fontId="60" fillId="12" borderId="19" xfId="8" applyFont="1" applyFill="1" applyBorder="1" applyAlignment="1">
      <alignment horizontal="left"/>
    </xf>
    <xf numFmtId="0" fontId="60" fillId="12" borderId="0" xfId="8" applyFont="1" applyFill="1" applyBorder="1" applyAlignment="1">
      <alignment horizontal="left"/>
    </xf>
    <xf numFmtId="0" fontId="60" fillId="12" borderId="19" xfId="8" applyFont="1" applyFill="1" applyBorder="1" applyAlignment="1"/>
    <xf numFmtId="0" fontId="3" fillId="2" borderId="0" xfId="8" applyFill="1"/>
    <xf numFmtId="0" fontId="59" fillId="6" borderId="52" xfId="8" applyFont="1" applyFill="1" applyBorder="1" applyAlignment="1">
      <alignment horizontal="center" vertical="center"/>
    </xf>
    <xf numFmtId="0" fontId="22" fillId="2" borderId="0" xfId="3" applyFont="1" applyFill="1" applyBorder="1" applyAlignment="1" applyProtection="1">
      <alignment horizontal="center" vertical="center"/>
      <protection locked="0"/>
    </xf>
    <xf numFmtId="0" fontId="3" fillId="2" borderId="27" xfId="8" applyFill="1" applyBorder="1" applyAlignment="1">
      <alignment horizontal="center"/>
    </xf>
    <xf numFmtId="0" fontId="3" fillId="2" borderId="51" xfId="8" applyFill="1" applyBorder="1" applyAlignment="1">
      <alignment horizontal="center"/>
    </xf>
    <xf numFmtId="0" fontId="54" fillId="0" borderId="0" xfId="8" applyFont="1" applyBorder="1" applyAlignment="1">
      <alignment horizontal="center"/>
    </xf>
    <xf numFmtId="49" fontId="70" fillId="2" borderId="0" xfId="8" applyNumberFormat="1" applyFont="1" applyFill="1" applyBorder="1" applyAlignment="1">
      <alignment horizontal="center" vertical="center"/>
    </xf>
    <xf numFmtId="0" fontId="57" fillId="2" borderId="0" xfId="9" applyFont="1" applyFill="1" applyBorder="1" applyAlignment="1">
      <alignment horizontal="center"/>
    </xf>
    <xf numFmtId="0" fontId="68" fillId="0" borderId="16" xfId="8" applyFont="1" applyFill="1" applyBorder="1" applyAlignment="1"/>
    <xf numFmtId="0" fontId="68" fillId="0" borderId="17" xfId="8" applyFont="1" applyFill="1" applyBorder="1" applyAlignment="1">
      <alignment horizontal="center"/>
    </xf>
    <xf numFmtId="0" fontId="68" fillId="0" borderId="18" xfId="8" applyFont="1" applyFill="1" applyBorder="1" applyAlignment="1">
      <alignment horizontal="left"/>
    </xf>
    <xf numFmtId="0" fontId="68" fillId="0" borderId="7" xfId="8" applyFont="1" applyFill="1" applyBorder="1" applyAlignment="1"/>
    <xf numFmtId="0" fontId="68" fillId="0" borderId="8" xfId="8" applyFont="1" applyFill="1" applyBorder="1" applyAlignment="1">
      <alignment horizontal="center"/>
    </xf>
    <xf numFmtId="0" fontId="68" fillId="0" borderId="9" xfId="8" applyFont="1" applyFill="1" applyBorder="1" applyAlignment="1">
      <alignment horizontal="left"/>
    </xf>
    <xf numFmtId="0" fontId="68" fillId="0" borderId="0" xfId="8" applyFont="1" applyBorder="1" applyAlignment="1">
      <alignment horizontal="left"/>
    </xf>
    <xf numFmtId="0" fontId="68" fillId="0" borderId="16" xfId="8" applyFont="1" applyBorder="1" applyAlignment="1">
      <alignment horizontal="right"/>
    </xf>
    <xf numFmtId="0" fontId="71" fillId="0" borderId="16" xfId="8" applyFont="1" applyBorder="1" applyAlignment="1"/>
    <xf numFmtId="0" fontId="61" fillId="0" borderId="0" xfId="8" applyFont="1" applyAlignment="1"/>
    <xf numFmtId="0" fontId="61" fillId="0" borderId="0" xfId="8" applyFont="1" applyAlignment="1">
      <alignment horizontal="center"/>
    </xf>
    <xf numFmtId="0" fontId="61" fillId="0" borderId="0" xfId="8" applyFont="1" applyAlignment="1">
      <alignment horizontal="left"/>
    </xf>
    <xf numFmtId="0" fontId="61" fillId="0" borderId="16" xfId="8" applyFont="1" applyBorder="1" applyAlignment="1">
      <alignment horizontal="right"/>
    </xf>
    <xf numFmtId="0" fontId="69" fillId="0" borderId="17" xfId="8" applyFont="1" applyBorder="1"/>
    <xf numFmtId="0" fontId="62" fillId="0" borderId="7" xfId="8" applyFont="1" applyBorder="1" applyAlignment="1">
      <alignment horizontal="left"/>
    </xf>
    <xf numFmtId="0" fontId="62" fillId="0" borderId="0" xfId="8" applyFont="1" applyBorder="1" applyAlignment="1"/>
    <xf numFmtId="0" fontId="62" fillId="0" borderId="19" xfId="8" applyFont="1" applyBorder="1" applyAlignment="1"/>
    <xf numFmtId="49" fontId="62" fillId="0" borderId="19" xfId="8" applyNumberFormat="1" applyFont="1" applyBorder="1" applyAlignment="1"/>
    <xf numFmtId="0" fontId="62" fillId="0" borderId="0" xfId="8" applyFont="1" applyBorder="1" applyAlignment="1">
      <alignment horizontal="left"/>
    </xf>
    <xf numFmtId="0" fontId="72" fillId="0" borderId="19" xfId="8" applyFont="1" applyBorder="1" applyAlignment="1">
      <alignment horizontal="right"/>
    </xf>
    <xf numFmtId="0" fontId="72" fillId="0" borderId="0" xfId="8" applyFont="1" applyBorder="1" applyAlignment="1">
      <alignment horizontal="center"/>
    </xf>
    <xf numFmtId="0" fontId="72" fillId="0" borderId="20" xfId="8" applyFont="1" applyBorder="1" applyAlignment="1">
      <alignment horizontal="left"/>
    </xf>
    <xf numFmtId="0" fontId="72" fillId="0" borderId="7" xfId="8" applyFont="1" applyBorder="1" applyAlignment="1">
      <alignment horizontal="right"/>
    </xf>
    <xf numFmtId="0" fontId="72" fillId="0" borderId="8" xfId="8" applyFont="1" applyBorder="1" applyAlignment="1">
      <alignment horizontal="center"/>
    </xf>
    <xf numFmtId="0" fontId="72" fillId="0" borderId="9" xfId="8" applyFont="1" applyBorder="1" applyAlignment="1">
      <alignment horizontal="left"/>
    </xf>
    <xf numFmtId="0" fontId="72" fillId="0" borderId="16" xfId="8" applyFont="1" applyBorder="1" applyAlignment="1">
      <alignment horizontal="right"/>
    </xf>
    <xf numFmtId="0" fontId="72" fillId="0" borderId="17" xfId="8" applyFont="1" applyBorder="1" applyAlignment="1">
      <alignment horizontal="center"/>
    </xf>
    <xf numFmtId="0" fontId="72" fillId="0" borderId="18" xfId="8" applyFont="1" applyBorder="1" applyAlignment="1">
      <alignment horizontal="left"/>
    </xf>
    <xf numFmtId="0" fontId="52" fillId="2" borderId="0" xfId="8" applyFont="1" applyFill="1" applyAlignment="1"/>
    <xf numFmtId="0" fontId="22" fillId="2" borderId="9" xfId="3" applyFont="1" applyFill="1" applyBorder="1" applyAlignment="1" applyProtection="1">
      <alignment horizontal="center" vertical="center"/>
      <protection locked="0"/>
    </xf>
    <xf numFmtId="0" fontId="22" fillId="2" borderId="18" xfId="3" applyFont="1" applyFill="1" applyBorder="1" applyAlignment="1" applyProtection="1">
      <alignment horizontal="center" vertical="center"/>
      <protection locked="0"/>
    </xf>
    <xf numFmtId="0" fontId="59" fillId="2" borderId="52" xfId="8" applyFont="1" applyFill="1" applyBorder="1" applyAlignment="1">
      <alignment horizontal="center" vertical="center"/>
    </xf>
    <xf numFmtId="0" fontId="22" fillId="2" borderId="9" xfId="10" applyFont="1" applyFill="1" applyBorder="1" applyAlignment="1" applyProtection="1">
      <alignment horizontal="center" vertical="center"/>
      <protection locked="0"/>
    </xf>
    <xf numFmtId="1" fontId="41" fillId="3" borderId="10" xfId="0" applyNumberFormat="1" applyFont="1" applyFill="1" applyBorder="1" applyAlignment="1">
      <alignment horizontal="center" vertical="center" wrapText="1"/>
    </xf>
    <xf numFmtId="0" fontId="31" fillId="7" borderId="0" xfId="0" applyFont="1" applyFill="1" applyAlignment="1">
      <alignment horizontal="center"/>
    </xf>
    <xf numFmtId="0" fontId="19" fillId="7" borderId="0" xfId="0" applyFont="1" applyFill="1" applyBorder="1" applyAlignment="1">
      <alignment horizontal="center" vertical="center"/>
    </xf>
    <xf numFmtId="0" fontId="47" fillId="7" borderId="0" xfId="0" applyFont="1" applyFill="1" applyBorder="1" applyAlignment="1">
      <alignment horizontal="center" vertical="center"/>
    </xf>
    <xf numFmtId="0" fontId="0" fillId="0" borderId="0" xfId="0" applyAlignment="1">
      <alignment horizontal="center"/>
    </xf>
    <xf numFmtId="49" fontId="18" fillId="0" borderId="7" xfId="1" applyNumberFormat="1" applyFont="1" applyBorder="1" applyAlignment="1">
      <alignment horizontal="center" vertical="center"/>
    </xf>
    <xf numFmtId="0" fontId="18" fillId="5" borderId="8" xfId="1" applyFont="1" applyFill="1" applyBorder="1" applyAlignment="1">
      <alignment horizontal="center" vertical="center"/>
    </xf>
    <xf numFmtId="0" fontId="58" fillId="11" borderId="6" xfId="9" applyFont="1" applyBorder="1" applyAlignment="1">
      <alignment horizontal="center"/>
    </xf>
    <xf numFmtId="0" fontId="57" fillId="11" borderId="6" xfId="9" applyFont="1" applyBorder="1" applyAlignment="1">
      <alignment horizontal="center"/>
    </xf>
    <xf numFmtId="1" fontId="41" fillId="3" borderId="31" xfId="0" applyNumberFormat="1" applyFont="1" applyFill="1" applyBorder="1" applyAlignment="1">
      <alignment horizontal="center" vertical="center" wrapText="1"/>
    </xf>
    <xf numFmtId="0" fontId="62" fillId="0" borderId="17" xfId="8" applyFont="1" applyBorder="1" applyAlignment="1"/>
    <xf numFmtId="0" fontId="62" fillId="0" borderId="8" xfId="8" applyFont="1" applyBorder="1" applyAlignment="1"/>
    <xf numFmtId="49" fontId="62" fillId="0" borderId="7" xfId="8" applyNumberFormat="1" applyFont="1" applyBorder="1" applyAlignment="1"/>
    <xf numFmtId="0" fontId="62" fillId="0" borderId="16" xfId="8" applyFont="1" applyBorder="1" applyAlignment="1">
      <alignment horizontal="right"/>
    </xf>
    <xf numFmtId="0" fontId="69" fillId="0" borderId="7" xfId="8" applyFont="1" applyBorder="1" applyAlignment="1">
      <alignment horizontal="right"/>
    </xf>
    <xf numFmtId="0" fontId="3" fillId="3" borderId="0" xfId="8" applyFill="1" applyAlignment="1">
      <alignment horizontal="center"/>
    </xf>
    <xf numFmtId="49" fontId="3" fillId="0" borderId="53" xfId="8" applyNumberFormat="1" applyBorder="1" applyAlignment="1">
      <alignment horizontal="center" vertical="center"/>
    </xf>
    <xf numFmtId="49" fontId="76" fillId="2" borderId="11" xfId="8" applyNumberFormat="1" applyFont="1" applyFill="1" applyBorder="1" applyAlignment="1">
      <alignment horizontal="center" vertical="center"/>
    </xf>
    <xf numFmtId="49" fontId="76" fillId="2" borderId="13" xfId="8" applyNumberFormat="1" applyFont="1" applyFill="1" applyBorder="1" applyAlignment="1">
      <alignment horizontal="center" vertical="center"/>
    </xf>
    <xf numFmtId="0" fontId="53" fillId="0" borderId="27" xfId="8" applyFont="1" applyFill="1" applyBorder="1" applyAlignment="1">
      <alignment horizontal="center" vertical="center"/>
    </xf>
    <xf numFmtId="0" fontId="53" fillId="0" borderId="51" xfId="8" applyFont="1" applyFill="1" applyBorder="1" applyAlignment="1">
      <alignment horizontal="center" vertical="center"/>
    </xf>
    <xf numFmtId="0" fontId="65" fillId="0" borderId="16" xfId="8" applyFont="1" applyBorder="1" applyAlignment="1">
      <alignment horizontal="center" vertical="center"/>
    </xf>
    <xf numFmtId="0" fontId="65" fillId="0" borderId="7" xfId="8" applyFont="1" applyBorder="1" applyAlignment="1">
      <alignment horizontal="center" vertical="center"/>
    </xf>
    <xf numFmtId="0" fontId="66" fillId="0" borderId="27" xfId="8" applyFont="1" applyBorder="1" applyAlignment="1">
      <alignment horizontal="center" vertical="center"/>
    </xf>
    <xf numFmtId="0" fontId="66" fillId="0" borderId="51" xfId="8" applyFont="1" applyBorder="1" applyAlignment="1">
      <alignment horizontal="center" vertical="center"/>
    </xf>
    <xf numFmtId="49" fontId="67" fillId="13" borderId="0" xfId="8" applyNumberFormat="1" applyFont="1" applyFill="1" applyBorder="1" applyAlignment="1">
      <alignment horizontal="center" vertical="center"/>
    </xf>
    <xf numFmtId="0" fontId="66" fillId="0" borderId="16" xfId="8" applyFont="1" applyBorder="1" applyAlignment="1">
      <alignment horizontal="center" vertical="center"/>
    </xf>
    <xf numFmtId="0" fontId="66" fillId="0" borderId="7" xfId="8" applyFont="1" applyBorder="1" applyAlignment="1">
      <alignment horizontal="center" vertical="center"/>
    </xf>
    <xf numFmtId="49" fontId="67" fillId="13" borderId="17" xfId="8" applyNumberFormat="1" applyFont="1" applyFill="1" applyBorder="1" applyAlignment="1">
      <alignment horizontal="center" vertical="center"/>
    </xf>
    <xf numFmtId="49" fontId="67" fillId="13" borderId="8" xfId="8" applyNumberFormat="1" applyFont="1" applyFill="1" applyBorder="1" applyAlignment="1">
      <alignment horizontal="center" vertical="center"/>
    </xf>
    <xf numFmtId="49" fontId="76" fillId="3" borderId="11" xfId="8" applyNumberFormat="1" applyFont="1" applyFill="1" applyBorder="1" applyAlignment="1">
      <alignment horizontal="center" vertical="center"/>
    </xf>
    <xf numFmtId="49" fontId="76" fillId="3" borderId="13" xfId="8" applyNumberFormat="1" applyFont="1" applyFill="1" applyBorder="1" applyAlignment="1">
      <alignment horizontal="center" vertical="center"/>
    </xf>
    <xf numFmtId="0" fontId="53" fillId="0" borderId="16" xfId="8" applyFont="1" applyFill="1" applyBorder="1" applyAlignment="1">
      <alignment horizontal="center" vertical="center"/>
    </xf>
    <xf numFmtId="0" fontId="53" fillId="0" borderId="7" xfId="8" applyFont="1" applyFill="1" applyBorder="1" applyAlignment="1">
      <alignment horizontal="center" vertical="center"/>
    </xf>
    <xf numFmtId="0" fontId="77" fillId="0" borderId="0" xfId="8" applyFont="1" applyBorder="1" applyAlignment="1">
      <alignment horizontal="center"/>
    </xf>
    <xf numFmtId="0" fontId="57" fillId="11" borderId="6" xfId="9" applyFont="1" applyBorder="1" applyAlignment="1">
      <alignment horizontal="center"/>
    </xf>
    <xf numFmtId="49" fontId="74" fillId="2" borderId="11" xfId="8" applyNumberFormat="1" applyFont="1" applyFill="1" applyBorder="1" applyAlignment="1">
      <alignment horizontal="center" vertical="center"/>
    </xf>
    <xf numFmtId="49" fontId="74" fillId="2" borderId="13" xfId="8" applyNumberFormat="1" applyFont="1" applyFill="1" applyBorder="1" applyAlignment="1">
      <alignment horizontal="center" vertical="center"/>
    </xf>
    <xf numFmtId="49" fontId="74" fillId="3" borderId="11" xfId="8" applyNumberFormat="1" applyFont="1" applyFill="1" applyBorder="1" applyAlignment="1">
      <alignment horizontal="center" vertical="center"/>
    </xf>
    <xf numFmtId="49" fontId="74" fillId="3" borderId="13" xfId="8" applyNumberFormat="1" applyFont="1" applyFill="1" applyBorder="1" applyAlignment="1">
      <alignment horizontal="center" vertical="center"/>
    </xf>
    <xf numFmtId="0" fontId="66" fillId="2" borderId="27" xfId="8" applyFont="1" applyFill="1" applyBorder="1" applyAlignment="1">
      <alignment horizontal="center" vertical="center"/>
    </xf>
    <xf numFmtId="0" fontId="66" fillId="2" borderId="51" xfId="8" applyFont="1" applyFill="1" applyBorder="1" applyAlignment="1">
      <alignment horizontal="center" vertical="center"/>
    </xf>
    <xf numFmtId="0" fontId="66" fillId="2" borderId="16" xfId="8" applyFont="1" applyFill="1" applyBorder="1" applyAlignment="1">
      <alignment horizontal="center" vertical="center"/>
    </xf>
    <xf numFmtId="0" fontId="66" fillId="2" borderId="7" xfId="8" applyFont="1" applyFill="1" applyBorder="1" applyAlignment="1">
      <alignment horizontal="center" vertical="center"/>
    </xf>
    <xf numFmtId="0" fontId="54" fillId="0" borderId="0" xfId="8" applyFont="1" applyBorder="1" applyAlignment="1">
      <alignment horizontal="center"/>
    </xf>
    <xf numFmtId="0" fontId="58" fillId="11" borderId="6" xfId="9" applyFont="1" applyBorder="1" applyAlignment="1">
      <alignment horizontal="center"/>
    </xf>
    <xf numFmtId="0" fontId="22" fillId="3" borderId="8" xfId="8" applyFont="1" applyFill="1" applyBorder="1" applyAlignment="1">
      <alignment horizontal="center"/>
    </xf>
    <xf numFmtId="0" fontId="57" fillId="11" borderId="8" xfId="9" applyFont="1" applyBorder="1" applyAlignment="1">
      <alignment horizontal="center"/>
    </xf>
    <xf numFmtId="49" fontId="73" fillId="0" borderId="16" xfId="8" applyNumberFormat="1" applyFont="1" applyBorder="1" applyAlignment="1">
      <alignment horizontal="center" vertical="center"/>
    </xf>
    <xf numFmtId="49" fontId="73" fillId="0" borderId="17" xfId="8" applyNumberFormat="1" applyFont="1" applyBorder="1" applyAlignment="1">
      <alignment horizontal="center" vertical="center"/>
    </xf>
    <xf numFmtId="49" fontId="73" fillId="0" borderId="18" xfId="8" applyNumberFormat="1" applyFont="1" applyBorder="1" applyAlignment="1">
      <alignment horizontal="center" vertical="center"/>
    </xf>
    <xf numFmtId="49" fontId="73" fillId="0" borderId="7" xfId="8" applyNumberFormat="1" applyFont="1" applyBorder="1" applyAlignment="1">
      <alignment horizontal="center" vertical="center"/>
    </xf>
    <xf numFmtId="49" fontId="73" fillId="0" borderId="8" xfId="8" applyNumberFormat="1" applyFont="1" applyBorder="1" applyAlignment="1">
      <alignment horizontal="center" vertical="center"/>
    </xf>
    <xf numFmtId="49" fontId="73" fillId="0" borderId="9" xfId="8" applyNumberFormat="1" applyFont="1" applyBorder="1" applyAlignment="1">
      <alignment horizontal="center" vertical="center"/>
    </xf>
    <xf numFmtId="49" fontId="64" fillId="0" borderId="16" xfId="8" applyNumberFormat="1" applyFont="1" applyBorder="1" applyAlignment="1">
      <alignment horizontal="center" vertical="center"/>
    </xf>
    <xf numFmtId="49" fontId="64" fillId="0" borderId="17" xfId="8" applyNumberFormat="1" applyFont="1" applyBorder="1" applyAlignment="1">
      <alignment horizontal="center" vertical="center"/>
    </xf>
    <xf numFmtId="49" fontId="64" fillId="0" borderId="18" xfId="8" applyNumberFormat="1" applyFont="1" applyBorder="1" applyAlignment="1">
      <alignment horizontal="center" vertical="center"/>
    </xf>
    <xf numFmtId="49" fontId="64" fillId="0" borderId="7" xfId="8" applyNumberFormat="1" applyFont="1" applyBorder="1" applyAlignment="1">
      <alignment horizontal="center" vertical="center"/>
    </xf>
    <xf numFmtId="49" fontId="64" fillId="0" borderId="8" xfId="8" applyNumberFormat="1" applyFont="1" applyBorder="1" applyAlignment="1">
      <alignment horizontal="center" vertical="center"/>
    </xf>
    <xf numFmtId="49" fontId="64" fillId="0" borderId="9" xfId="8" applyNumberFormat="1" applyFont="1" applyBorder="1" applyAlignment="1">
      <alignment horizontal="center" vertical="center"/>
    </xf>
    <xf numFmtId="0" fontId="75" fillId="0" borderId="16" xfId="8" applyFont="1" applyBorder="1" applyAlignment="1">
      <alignment horizontal="center" vertical="center"/>
    </xf>
    <xf numFmtId="0" fontId="75" fillId="0" borderId="17" xfId="8" applyFont="1" applyBorder="1" applyAlignment="1">
      <alignment horizontal="center" vertical="center"/>
    </xf>
    <xf numFmtId="0" fontId="75" fillId="0" borderId="18" xfId="8" applyFont="1" applyBorder="1" applyAlignment="1">
      <alignment horizontal="center" vertical="center"/>
    </xf>
    <xf numFmtId="0" fontId="75" fillId="0" borderId="7" xfId="8" applyFont="1" applyBorder="1" applyAlignment="1">
      <alignment horizontal="center" vertical="center"/>
    </xf>
    <xf numFmtId="0" fontId="75" fillId="0" borderId="8" xfId="8" applyFont="1" applyBorder="1" applyAlignment="1">
      <alignment horizontal="center" vertical="center"/>
    </xf>
    <xf numFmtId="0" fontId="75" fillId="0" borderId="9" xfId="8" applyFont="1" applyBorder="1" applyAlignment="1">
      <alignment horizontal="center" vertical="center"/>
    </xf>
    <xf numFmtId="0" fontId="75" fillId="3" borderId="16" xfId="8" applyFont="1" applyFill="1" applyBorder="1" applyAlignment="1">
      <alignment horizontal="center" vertical="center"/>
    </xf>
    <xf numFmtId="0" fontId="75" fillId="3" borderId="17" xfId="8" applyFont="1" applyFill="1" applyBorder="1" applyAlignment="1">
      <alignment horizontal="center" vertical="center"/>
    </xf>
    <xf numFmtId="0" fontId="75" fillId="3" borderId="18" xfId="8" applyFont="1" applyFill="1" applyBorder="1" applyAlignment="1">
      <alignment horizontal="center" vertical="center"/>
    </xf>
    <xf numFmtId="0" fontId="75" fillId="3" borderId="7" xfId="8" applyFont="1" applyFill="1" applyBorder="1" applyAlignment="1">
      <alignment horizontal="center" vertical="center"/>
    </xf>
    <xf numFmtId="0" fontId="75" fillId="3" borderId="8" xfId="8" applyFont="1" applyFill="1" applyBorder="1" applyAlignment="1">
      <alignment horizontal="center" vertical="center"/>
    </xf>
    <xf numFmtId="0" fontId="75" fillId="3" borderId="9" xfId="8" applyFont="1" applyFill="1" applyBorder="1" applyAlignment="1">
      <alignment horizontal="center" vertical="center"/>
    </xf>
    <xf numFmtId="0" fontId="9" fillId="4" borderId="0" xfId="1" applyFont="1" applyFill="1" applyBorder="1" applyAlignment="1">
      <alignment horizontal="center" vertical="center" wrapText="1"/>
    </xf>
    <xf numFmtId="0" fontId="13" fillId="2" borderId="11"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4" fillId="2" borderId="13" xfId="1" applyFont="1" applyFill="1" applyBorder="1" applyAlignment="1">
      <alignment horizontal="center" vertical="center" wrapText="1"/>
    </xf>
    <xf numFmtId="0" fontId="5" fillId="3" borderId="0" xfId="1" applyFont="1" applyFill="1" applyAlignment="1">
      <alignment horizontal="center" vertical="center"/>
    </xf>
    <xf numFmtId="0" fontId="5" fillId="3" borderId="0" xfId="1" applyFont="1" applyFill="1" applyBorder="1" applyAlignment="1">
      <alignment horizontal="center" vertical="center"/>
    </xf>
    <xf numFmtId="0" fontId="9" fillId="4" borderId="1" xfId="1" applyFont="1" applyFill="1" applyBorder="1" applyAlignment="1">
      <alignment horizontal="center" vertical="center" wrapText="1"/>
    </xf>
    <xf numFmtId="0" fontId="35" fillId="7" borderId="8" xfId="0" applyFont="1" applyFill="1" applyBorder="1" applyAlignment="1">
      <alignment horizontal="center"/>
    </xf>
    <xf numFmtId="0" fontId="36" fillId="5" borderId="28" xfId="0" applyFont="1" applyFill="1" applyBorder="1" applyAlignment="1" applyProtection="1">
      <alignment horizontal="center" vertical="center"/>
      <protection hidden="1"/>
    </xf>
    <xf numFmtId="0" fontId="36" fillId="5" borderId="24" xfId="0" applyFont="1" applyFill="1" applyBorder="1" applyAlignment="1" applyProtection="1">
      <alignment horizontal="center" vertical="center"/>
      <protection hidden="1"/>
    </xf>
    <xf numFmtId="0" fontId="36" fillId="5" borderId="18" xfId="0" applyFont="1" applyFill="1" applyBorder="1" applyAlignment="1" applyProtection="1">
      <alignment horizontal="center" vertical="center"/>
      <protection hidden="1"/>
    </xf>
    <xf numFmtId="0" fontId="36" fillId="5" borderId="27" xfId="0" applyFont="1" applyFill="1" applyBorder="1" applyAlignment="1" applyProtection="1">
      <alignment horizontal="center" vertical="center"/>
      <protection hidden="1"/>
    </xf>
    <xf numFmtId="0" fontId="32" fillId="7" borderId="0" xfId="0" applyFont="1" applyFill="1" applyBorder="1" applyAlignment="1">
      <alignment horizontal="center"/>
    </xf>
    <xf numFmtId="0" fontId="31" fillId="7" borderId="0" xfId="0" applyFont="1" applyFill="1" applyBorder="1" applyAlignment="1">
      <alignment horizontal="left"/>
    </xf>
    <xf numFmtId="0" fontId="36" fillId="5" borderId="16" xfId="0" applyFont="1" applyFill="1" applyBorder="1" applyAlignment="1" applyProtection="1">
      <alignment horizontal="center" vertical="center"/>
      <protection hidden="1"/>
    </xf>
    <xf numFmtId="0" fontId="27" fillId="7" borderId="0" xfId="0" applyFont="1" applyFill="1" applyAlignment="1">
      <alignment horizontal="center"/>
    </xf>
    <xf numFmtId="0" fontId="31" fillId="7" borderId="0" xfId="0" applyFont="1" applyFill="1" applyBorder="1" applyAlignment="1">
      <alignment horizontal="center"/>
    </xf>
    <xf numFmtId="0" fontId="22" fillId="5" borderId="21" xfId="0" applyFont="1" applyFill="1" applyBorder="1" applyAlignment="1">
      <alignment horizontal="center"/>
    </xf>
    <xf numFmtId="0" fontId="22" fillId="5" borderId="22" xfId="0" applyFont="1" applyFill="1" applyBorder="1" applyAlignment="1">
      <alignment horizontal="center"/>
    </xf>
    <xf numFmtId="0" fontId="22" fillId="5" borderId="21" xfId="0" applyFont="1" applyFill="1" applyBorder="1" applyAlignment="1">
      <alignment horizontal="right"/>
    </xf>
    <xf numFmtId="0" fontId="22" fillId="5" borderId="23" xfId="0" applyFont="1" applyFill="1" applyBorder="1" applyAlignment="1">
      <alignment horizontal="right"/>
    </xf>
    <xf numFmtId="14" fontId="31" fillId="7" borderId="0" xfId="0" applyNumberFormat="1" applyFont="1" applyFill="1" applyBorder="1" applyAlignment="1">
      <alignment horizontal="center"/>
    </xf>
    <xf numFmtId="0" fontId="31" fillId="2" borderId="0" xfId="0" applyFont="1" applyFill="1" applyBorder="1" applyAlignment="1">
      <alignment horizontal="left"/>
    </xf>
    <xf numFmtId="0" fontId="27" fillId="7" borderId="0" xfId="11" applyFont="1" applyFill="1" applyAlignment="1">
      <alignment horizontal="center"/>
    </xf>
    <xf numFmtId="0" fontId="1" fillId="0" borderId="0" xfId="11"/>
    <xf numFmtId="0" fontId="31" fillId="7" borderId="0" xfId="11" applyFont="1" applyFill="1"/>
    <xf numFmtId="0" fontId="32" fillId="7" borderId="0" xfId="11" applyFont="1" applyFill="1" applyBorder="1" applyAlignment="1">
      <alignment horizontal="center"/>
    </xf>
    <xf numFmtId="2" fontId="33" fillId="7" borderId="0" xfId="11" applyNumberFormat="1" applyFont="1" applyFill="1" applyAlignment="1">
      <alignment horizontal="center"/>
    </xf>
    <xf numFmtId="0" fontId="31" fillId="2" borderId="0" xfId="11" applyFont="1" applyFill="1" applyBorder="1" applyAlignment="1">
      <alignment horizontal="left"/>
    </xf>
    <xf numFmtId="14" fontId="31" fillId="7" borderId="0" xfId="11" applyNumberFormat="1" applyFont="1" applyFill="1" applyBorder="1" applyAlignment="1">
      <alignment horizontal="center"/>
    </xf>
    <xf numFmtId="0" fontId="31" fillId="7" borderId="0" xfId="11" applyFont="1" applyFill="1" applyBorder="1" applyAlignment="1">
      <alignment horizontal="center"/>
    </xf>
    <xf numFmtId="0" fontId="1" fillId="0" borderId="0" xfId="11" applyAlignment="1">
      <alignment horizontal="center"/>
    </xf>
    <xf numFmtId="0" fontId="78" fillId="0" borderId="0" xfId="11" applyFont="1" applyAlignment="1">
      <alignment horizontal="center"/>
    </xf>
    <xf numFmtId="0" fontId="1" fillId="2" borderId="0" xfId="11" applyFill="1"/>
    <xf numFmtId="0" fontId="78" fillId="0" borderId="3" xfId="11" applyFont="1" applyBorder="1"/>
    <xf numFmtId="0" fontId="78" fillId="0" borderId="3" xfId="11" applyFont="1" applyBorder="1" applyAlignment="1">
      <alignment horizontal="center"/>
    </xf>
    <xf numFmtId="0" fontId="1" fillId="0" borderId="54" xfId="11" applyBorder="1" applyAlignment="1">
      <alignment horizontal="center"/>
    </xf>
    <xf numFmtId="0" fontId="1" fillId="0" borderId="55" xfId="11" applyBorder="1" applyAlignment="1">
      <alignment horizontal="center"/>
    </xf>
    <xf numFmtId="0" fontId="1" fillId="0" borderId="56" xfId="11" applyBorder="1" applyAlignment="1">
      <alignment horizontal="center"/>
    </xf>
    <xf numFmtId="0" fontId="1" fillId="0" borderId="57" xfId="11" applyBorder="1" applyAlignment="1">
      <alignment horizontal="center"/>
    </xf>
    <xf numFmtId="49" fontId="3" fillId="7" borderId="3" xfId="11" applyNumberFormat="1" applyFont="1" applyFill="1" applyBorder="1" applyAlignment="1">
      <alignment horizontal="left" vertical="center"/>
    </xf>
    <xf numFmtId="0" fontId="19" fillId="7" borderId="3" xfId="11" applyFont="1" applyFill="1" applyBorder="1" applyAlignment="1">
      <alignment horizontal="center" vertical="center"/>
    </xf>
    <xf numFmtId="0" fontId="1" fillId="0" borderId="3" xfId="11" applyBorder="1"/>
    <xf numFmtId="0" fontId="1" fillId="0" borderId="5" xfId="11" applyBorder="1" applyAlignment="1">
      <alignment horizontal="center"/>
    </xf>
    <xf numFmtId="0" fontId="1" fillId="0" borderId="3" xfId="11" applyBorder="1" applyAlignment="1">
      <alignment horizontal="center"/>
    </xf>
    <xf numFmtId="0" fontId="1" fillId="3" borderId="3" xfId="11" applyFill="1" applyBorder="1" applyAlignment="1">
      <alignment horizontal="center"/>
    </xf>
    <xf numFmtId="0" fontId="78" fillId="6" borderId="3" xfId="11" applyFont="1" applyFill="1" applyBorder="1" applyAlignment="1">
      <alignment horizontal="center"/>
    </xf>
    <xf numFmtId="0" fontId="1" fillId="0" borderId="4" xfId="11" applyBorder="1" applyAlignment="1">
      <alignment horizontal="center"/>
    </xf>
    <xf numFmtId="0" fontId="1" fillId="0" borderId="58" xfId="11" applyBorder="1"/>
    <xf numFmtId="0" fontId="1" fillId="0" borderId="59" xfId="11" applyBorder="1"/>
    <xf numFmtId="0" fontId="1" fillId="3" borderId="59" xfId="11" applyFill="1" applyBorder="1"/>
    <xf numFmtId="0" fontId="19" fillId="6" borderId="3" xfId="11" applyFont="1" applyFill="1" applyBorder="1" applyAlignment="1">
      <alignment horizontal="center" vertical="center"/>
    </xf>
    <xf numFmtId="0" fontId="1" fillId="0" borderId="60" xfId="11" applyBorder="1"/>
    <xf numFmtId="0" fontId="1" fillId="0" borderId="61" xfId="11" applyBorder="1"/>
    <xf numFmtId="0" fontId="1" fillId="14" borderId="60" xfId="11" applyFill="1" applyBorder="1"/>
    <xf numFmtId="0" fontId="1" fillId="3" borderId="61" xfId="11" applyFill="1" applyBorder="1"/>
    <xf numFmtId="0" fontId="24" fillId="7" borderId="3" xfId="11" applyFont="1" applyFill="1" applyBorder="1" applyAlignment="1">
      <alignment horizontal="left" vertical="center"/>
    </xf>
    <xf numFmtId="0" fontId="24" fillId="7" borderId="4" xfId="11" applyFont="1" applyFill="1" applyBorder="1" applyAlignment="1">
      <alignment horizontal="center" vertical="center"/>
    </xf>
    <xf numFmtId="164" fontId="29" fillId="7" borderId="3" xfId="11" applyNumberFormat="1" applyFont="1" applyFill="1" applyBorder="1" applyAlignment="1">
      <alignment horizontal="center" vertical="center" wrapText="1"/>
    </xf>
    <xf numFmtId="0" fontId="1" fillId="0" borderId="62" xfId="11" applyBorder="1"/>
    <xf numFmtId="0" fontId="1" fillId="0" borderId="63" xfId="11" applyBorder="1"/>
    <xf numFmtId="0" fontId="1" fillId="0" borderId="0" xfId="11" applyBorder="1"/>
    <xf numFmtId="49" fontId="13" fillId="3" borderId="7" xfId="1" applyNumberFormat="1" applyFont="1" applyFill="1" applyBorder="1" applyAlignment="1">
      <alignment horizontal="center" vertical="center"/>
    </xf>
    <xf numFmtId="0" fontId="18" fillId="5" borderId="6" xfId="1" applyFont="1" applyFill="1" applyBorder="1" applyAlignment="1">
      <alignment horizontal="center" vertical="center"/>
    </xf>
    <xf numFmtId="0" fontId="13" fillId="5" borderId="5" xfId="1" applyFont="1" applyFill="1" applyBorder="1" applyAlignment="1">
      <alignment horizontal="center" vertical="center"/>
    </xf>
    <xf numFmtId="49" fontId="16" fillId="0" borderId="4" xfId="1" applyNumberFormat="1" applyFont="1" applyBorder="1" applyAlignment="1">
      <alignment horizontal="center" vertical="center"/>
    </xf>
    <xf numFmtId="0" fontId="15" fillId="5" borderId="6" xfId="1" applyFont="1" applyFill="1" applyBorder="1" applyAlignment="1">
      <alignment horizontal="center" vertical="center"/>
    </xf>
    <xf numFmtId="0" fontId="16" fillId="5" borderId="5" xfId="1" applyFont="1" applyFill="1" applyBorder="1" applyAlignment="1">
      <alignment horizontal="center" vertical="center"/>
    </xf>
    <xf numFmtId="49" fontId="14" fillId="3" borderId="7" xfId="1" applyNumberFormat="1" applyFont="1" applyFill="1" applyBorder="1" applyAlignment="1">
      <alignment horizontal="center" vertical="center"/>
    </xf>
    <xf numFmtId="0" fontId="15" fillId="5" borderId="8" xfId="1" applyFont="1" applyFill="1" applyBorder="1" applyAlignment="1">
      <alignment horizontal="center" vertical="center"/>
    </xf>
    <xf numFmtId="0" fontId="20" fillId="2" borderId="5" xfId="1" applyFont="1" applyFill="1" applyBorder="1" applyAlignment="1">
      <alignment vertical="center"/>
    </xf>
  </cellXfs>
  <cellStyles count="12">
    <cellStyle name="40% - Accent3 2" xfId="9"/>
    <cellStyle name="Normal" xfId="0" builtinId="0"/>
    <cellStyle name="Normal 10" xfId="3"/>
    <cellStyle name="Normal 11" xfId="6"/>
    <cellStyle name="Normal 2" xfId="11"/>
    <cellStyle name="Normal 2 2" xfId="1"/>
    <cellStyle name="Normal 2 3" xfId="5"/>
    <cellStyle name="Normal 3" xfId="8"/>
    <cellStyle name="Normal 4" xfId="2"/>
    <cellStyle name="Normal 6" xfId="10"/>
    <cellStyle name="Normal 7" xfId="7"/>
    <cellStyle name="Normal 9" xfId="4"/>
  </cellStyles>
  <dxfs count="515">
    <dxf>
      <font>
        <condense val="0"/>
        <extend val="0"/>
        <color indexed="9"/>
      </font>
    </dxf>
    <dxf>
      <fill>
        <patternFill>
          <bgColor indexed="13"/>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ill>
        <patternFill>
          <bgColor indexed="13"/>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patternType="none">
          <bgColor indexed="65"/>
        </patternFill>
      </fill>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ill>
        <patternFill>
          <bgColor indexed="42"/>
        </patternFill>
      </fill>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ill>
        <patternFill>
          <bgColor indexed="1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patternType="none">
          <bgColor indexed="65"/>
        </patternFill>
      </fill>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ill>
        <patternFill>
          <bgColor indexed="42"/>
        </patternFill>
      </fill>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7.png"/><Relationship Id="rId1" Type="http://schemas.openxmlformats.org/officeDocument/2006/relationships/image" Target="../media/image6.png"/><Relationship Id="rId5" Type="http://schemas.openxmlformats.org/officeDocument/2006/relationships/image" Target="../media/image3.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3.jpeg"/><Relationship Id="rId5" Type="http://schemas.openxmlformats.org/officeDocument/2006/relationships/image" Target="../media/image1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3.jpeg"/><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27</xdr:col>
      <xdr:colOff>180976</xdr:colOff>
      <xdr:row>0</xdr:row>
      <xdr:rowOff>95250</xdr:rowOff>
    </xdr:from>
    <xdr:to>
      <xdr:col>28</xdr:col>
      <xdr:colOff>428626</xdr:colOff>
      <xdr:row>1</xdr:row>
      <xdr:rowOff>56057</xdr:rowOff>
    </xdr:to>
    <xdr:pic>
      <xdr:nvPicPr>
        <xdr:cNvPr id="2"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43701" y="95250"/>
          <a:ext cx="514350" cy="522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209550</xdr:colOff>
      <xdr:row>0</xdr:row>
      <xdr:rowOff>76200</xdr:rowOff>
    </xdr:from>
    <xdr:to>
      <xdr:col>1</xdr:col>
      <xdr:colOff>665828</xdr:colOff>
      <xdr:row>1</xdr:row>
      <xdr:rowOff>38100</xdr:rowOff>
    </xdr:to>
    <xdr:pic>
      <xdr:nvPicPr>
        <xdr:cNvPr id="3"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6725" y="76200"/>
          <a:ext cx="456278"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57150</xdr:rowOff>
    </xdr:from>
    <xdr:to>
      <xdr:col>1</xdr:col>
      <xdr:colOff>247650</xdr:colOff>
      <xdr:row>1</xdr:row>
      <xdr:rowOff>28575</xdr:rowOff>
    </xdr:to>
    <xdr:pic>
      <xdr:nvPicPr>
        <xdr:cNvPr id="7" name="Attēls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57150"/>
          <a:ext cx="5048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xdr:colOff>
      <xdr:row>18</xdr:row>
      <xdr:rowOff>133350</xdr:rowOff>
    </xdr:from>
    <xdr:to>
      <xdr:col>1</xdr:col>
      <xdr:colOff>809625</xdr:colOff>
      <xdr:row>22</xdr:row>
      <xdr:rowOff>123825</xdr:rowOff>
    </xdr:to>
    <xdr:pic>
      <xdr:nvPicPr>
        <xdr:cNvPr id="5" name="Picture 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47675" y="4733925"/>
          <a:ext cx="6191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104775</xdr:colOff>
      <xdr:row>19</xdr:row>
      <xdr:rowOff>114300</xdr:rowOff>
    </xdr:from>
    <xdr:to>
      <xdr:col>25</xdr:col>
      <xdr:colOff>133350</xdr:colOff>
      <xdr:row>22</xdr:row>
      <xdr:rowOff>76200</xdr:rowOff>
    </xdr:to>
    <xdr:pic>
      <xdr:nvPicPr>
        <xdr:cNvPr id="6" name="Picture 14"/>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772025" y="3495675"/>
          <a:ext cx="15525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1181100</xdr:colOff>
      <xdr:row>18</xdr:row>
      <xdr:rowOff>104775</xdr:rowOff>
    </xdr:from>
    <xdr:to>
      <xdr:col>14</xdr:col>
      <xdr:colOff>1</xdr:colOff>
      <xdr:row>22</xdr:row>
      <xdr:rowOff>85725</xdr:rowOff>
    </xdr:to>
    <xdr:sp macro="" textlink="">
      <xdr:nvSpPr>
        <xdr:cNvPr id="8" name="Flowchart: Punched Tape 7"/>
        <xdr:cNvSpPr/>
      </xdr:nvSpPr>
      <xdr:spPr>
        <a:xfrm>
          <a:off x="2295525" y="3314700"/>
          <a:ext cx="1914526"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1.03.2024</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35</xdr:col>
      <xdr:colOff>57150</xdr:colOff>
      <xdr:row>0</xdr:row>
      <xdr:rowOff>19050</xdr:rowOff>
    </xdr:from>
    <xdr:to>
      <xdr:col>37</xdr:col>
      <xdr:colOff>266700</xdr:colOff>
      <xdr:row>1</xdr:row>
      <xdr:rowOff>47625</xdr:rowOff>
    </xdr:to>
    <xdr:pic>
      <xdr:nvPicPr>
        <xdr:cNvPr id="2"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58125" y="19050"/>
          <a:ext cx="5810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533400</xdr:colOff>
      <xdr:row>0</xdr:row>
      <xdr:rowOff>95250</xdr:rowOff>
    </xdr:from>
    <xdr:to>
      <xdr:col>2</xdr:col>
      <xdr:colOff>104775</xdr:colOff>
      <xdr:row>1</xdr:row>
      <xdr:rowOff>25400</xdr:rowOff>
    </xdr:to>
    <xdr:pic>
      <xdr:nvPicPr>
        <xdr:cNvPr id="3"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95250"/>
          <a:ext cx="428625" cy="49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36</xdr:col>
      <xdr:colOff>38100</xdr:colOff>
      <xdr:row>24</xdr:row>
      <xdr:rowOff>9525</xdr:rowOff>
    </xdr:from>
    <xdr:to>
      <xdr:col>37</xdr:col>
      <xdr:colOff>333375</xdr:colOff>
      <xdr:row>28</xdr:row>
      <xdr:rowOff>76200</xdr:rowOff>
    </xdr:to>
    <xdr:pic>
      <xdr:nvPicPr>
        <xdr:cNvPr id="4" name="Picture 4"/>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943850" y="4191000"/>
          <a:ext cx="5619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104775</xdr:colOff>
      <xdr:row>24</xdr:row>
      <xdr:rowOff>19049</xdr:rowOff>
    </xdr:from>
    <xdr:to>
      <xdr:col>34</xdr:col>
      <xdr:colOff>28575</xdr:colOff>
      <xdr:row>28</xdr:row>
      <xdr:rowOff>47624</xdr:rowOff>
    </xdr:to>
    <xdr:pic>
      <xdr:nvPicPr>
        <xdr:cNvPr id="5" name="Picture 1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991225" y="4200524"/>
          <a:ext cx="15716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123825</xdr:colOff>
      <xdr:row>31</xdr:row>
      <xdr:rowOff>44823</xdr:rowOff>
    </xdr:from>
    <xdr:to>
      <xdr:col>37</xdr:col>
      <xdr:colOff>514350</xdr:colOff>
      <xdr:row>34</xdr:row>
      <xdr:rowOff>149598</xdr:rowOff>
    </xdr:to>
    <xdr:sp macro="" textlink="">
      <xdr:nvSpPr>
        <xdr:cNvPr id="6" name="Flowchart: Punched Tape 5"/>
        <xdr:cNvSpPr/>
      </xdr:nvSpPr>
      <xdr:spPr>
        <a:xfrm>
          <a:off x="6010275" y="5359773"/>
          <a:ext cx="2676525" cy="6286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13.01.2024</a:t>
          </a:r>
        </a:p>
      </xdr:txBody>
    </xdr:sp>
    <xdr:clientData/>
  </xdr:twoCellAnchor>
  <xdr:twoCellAnchor editAs="oneCell">
    <xdr:from>
      <xdr:col>0</xdr:col>
      <xdr:colOff>171450</xdr:colOff>
      <xdr:row>0</xdr:row>
      <xdr:rowOff>57150</xdr:rowOff>
    </xdr:from>
    <xdr:to>
      <xdr:col>1</xdr:col>
      <xdr:colOff>419100</xdr:colOff>
      <xdr:row>1</xdr:row>
      <xdr:rowOff>28575</xdr:rowOff>
    </xdr:to>
    <xdr:pic>
      <xdr:nvPicPr>
        <xdr:cNvPr id="7" name="Attēls 4"/>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1450" y="57150"/>
          <a:ext cx="5048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152400</xdr:colOff>
      <xdr:row>0</xdr:row>
      <xdr:rowOff>28575</xdr:rowOff>
    </xdr:from>
    <xdr:to>
      <xdr:col>1</xdr:col>
      <xdr:colOff>657225</xdr:colOff>
      <xdr:row>1</xdr:row>
      <xdr:rowOff>352425</xdr:rowOff>
    </xdr:to>
    <xdr:pic>
      <xdr:nvPicPr>
        <xdr:cNvPr id="2" name="Attēls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4900" y="28575"/>
          <a:ext cx="5048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723900</xdr:colOff>
      <xdr:row>0</xdr:row>
      <xdr:rowOff>57150</xdr:rowOff>
    </xdr:from>
    <xdr:to>
      <xdr:col>1</xdr:col>
      <xdr:colOff>1076325</xdr:colOff>
      <xdr:row>2</xdr:row>
      <xdr:rowOff>9525</xdr:rowOff>
    </xdr:to>
    <xdr:pic>
      <xdr:nvPicPr>
        <xdr:cNvPr id="3" name="Attēls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76400" y="57150"/>
          <a:ext cx="352425" cy="5334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1219200</xdr:colOff>
      <xdr:row>0</xdr:row>
      <xdr:rowOff>76200</xdr:rowOff>
    </xdr:from>
    <xdr:to>
      <xdr:col>1</xdr:col>
      <xdr:colOff>1562100</xdr:colOff>
      <xdr:row>2</xdr:row>
      <xdr:rowOff>9525</xdr:rowOff>
    </xdr:to>
    <xdr:pic>
      <xdr:nvPicPr>
        <xdr:cNvPr id="4" name="Picture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71700" y="76200"/>
          <a:ext cx="3429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47625</xdr:colOff>
      <xdr:row>0</xdr:row>
      <xdr:rowOff>0</xdr:rowOff>
    </xdr:from>
    <xdr:to>
      <xdr:col>20</xdr:col>
      <xdr:colOff>76200</xdr:colOff>
      <xdr:row>1</xdr:row>
      <xdr:rowOff>361950</xdr:rowOff>
    </xdr:to>
    <xdr:pic>
      <xdr:nvPicPr>
        <xdr:cNvPr id="5" name="Picture 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924675" y="0"/>
          <a:ext cx="5429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933450</xdr:colOff>
      <xdr:row>2</xdr:row>
      <xdr:rowOff>247280</xdr:rowOff>
    </xdr:to>
    <xdr:pic>
      <xdr:nvPicPr>
        <xdr:cNvPr id="7" name="Picture 6"/>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flipH="1">
          <a:off x="0" y="0"/>
          <a:ext cx="933450" cy="8283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0</xdr:row>
      <xdr:rowOff>1</xdr:rowOff>
    </xdr:from>
    <xdr:to>
      <xdr:col>1</xdr:col>
      <xdr:colOff>386321</xdr:colOff>
      <xdr:row>3</xdr:row>
      <xdr:rowOff>19051</xdr:rowOff>
    </xdr:to>
    <xdr:pic>
      <xdr:nvPicPr>
        <xdr:cNvPr id="2" name="Attēls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H="1">
          <a:off x="66675" y="1"/>
          <a:ext cx="719696"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771525</xdr:colOff>
      <xdr:row>0</xdr:row>
      <xdr:rowOff>104775</xdr:rowOff>
    </xdr:from>
    <xdr:to>
      <xdr:col>2</xdr:col>
      <xdr:colOff>85725</xdr:colOff>
      <xdr:row>3</xdr:row>
      <xdr:rowOff>108857</xdr:rowOff>
    </xdr:to>
    <xdr:pic>
      <xdr:nvPicPr>
        <xdr:cNvPr id="3" name="Attēls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71575" y="104775"/>
          <a:ext cx="542925" cy="632732"/>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323850</xdr:colOff>
      <xdr:row>0</xdr:row>
      <xdr:rowOff>76201</xdr:rowOff>
    </xdr:from>
    <xdr:to>
      <xdr:col>2</xdr:col>
      <xdr:colOff>876300</xdr:colOff>
      <xdr:row>3</xdr:row>
      <xdr:rowOff>176989</xdr:rowOff>
    </xdr:to>
    <xdr:pic>
      <xdr:nvPicPr>
        <xdr:cNvPr id="4" name="Picture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52625" y="76201"/>
          <a:ext cx="552450" cy="729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85726</xdr:colOff>
      <xdr:row>0</xdr:row>
      <xdr:rowOff>38101</xdr:rowOff>
    </xdr:from>
    <xdr:to>
      <xdr:col>30</xdr:col>
      <xdr:colOff>219076</xdr:colOff>
      <xdr:row>3</xdr:row>
      <xdr:rowOff>152401</xdr:rowOff>
    </xdr:to>
    <xdr:pic>
      <xdr:nvPicPr>
        <xdr:cNvPr id="5" name="Picture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639426" y="38101"/>
          <a:ext cx="62865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190500</xdr:colOff>
      <xdr:row>26</xdr:row>
      <xdr:rowOff>133350</xdr:rowOff>
    </xdr:from>
    <xdr:to>
      <xdr:col>1</xdr:col>
      <xdr:colOff>809625</xdr:colOff>
      <xdr:row>31</xdr:row>
      <xdr:rowOff>76200</xdr:rowOff>
    </xdr:to>
    <xdr:pic>
      <xdr:nvPicPr>
        <xdr:cNvPr id="2"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4048125"/>
          <a:ext cx="6191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238125</xdr:colOff>
      <xdr:row>27</xdr:row>
      <xdr:rowOff>76200</xdr:rowOff>
    </xdr:from>
    <xdr:to>
      <xdr:col>35</xdr:col>
      <xdr:colOff>57150</xdr:colOff>
      <xdr:row>30</xdr:row>
      <xdr:rowOff>123825</xdr:rowOff>
    </xdr:to>
    <xdr:pic>
      <xdr:nvPicPr>
        <xdr:cNvPr id="3" name="Picture 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10775" y="4162425"/>
          <a:ext cx="15525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85725</xdr:colOff>
      <xdr:row>26</xdr:row>
      <xdr:rowOff>104775</xdr:rowOff>
    </xdr:from>
    <xdr:to>
      <xdr:col>13</xdr:col>
      <xdr:colOff>304801</xdr:colOff>
      <xdr:row>30</xdr:row>
      <xdr:rowOff>85725</xdr:rowOff>
    </xdr:to>
    <xdr:sp macro="" textlink="">
      <xdr:nvSpPr>
        <xdr:cNvPr id="4" name="Flowchart: Punched Tape 3"/>
        <xdr:cNvSpPr/>
      </xdr:nvSpPr>
      <xdr:spPr>
        <a:xfrm>
          <a:off x="3609975" y="4019550"/>
          <a:ext cx="2486026"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24.02.2024</a:t>
          </a:r>
        </a:p>
      </xdr:txBody>
    </xdr:sp>
    <xdr:clientData/>
  </xdr:twoCellAnchor>
  <xdr:twoCellAnchor editAs="oneCell">
    <xdr:from>
      <xdr:col>0</xdr:col>
      <xdr:colOff>238125</xdr:colOff>
      <xdr:row>0</xdr:row>
      <xdr:rowOff>19050</xdr:rowOff>
    </xdr:from>
    <xdr:to>
      <xdr:col>1</xdr:col>
      <xdr:colOff>495300</xdr:colOff>
      <xdr:row>3</xdr:row>
      <xdr:rowOff>152400</xdr:rowOff>
    </xdr:to>
    <xdr:pic>
      <xdr:nvPicPr>
        <xdr:cNvPr id="9" name="Attēls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8125" y="19050"/>
          <a:ext cx="514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752475</xdr:colOff>
      <xdr:row>0</xdr:row>
      <xdr:rowOff>47625</xdr:rowOff>
    </xdr:from>
    <xdr:to>
      <xdr:col>1</xdr:col>
      <xdr:colOff>1152525</xdr:colOff>
      <xdr:row>3</xdr:row>
      <xdr:rowOff>190500</xdr:rowOff>
    </xdr:to>
    <xdr:pic>
      <xdr:nvPicPr>
        <xdr:cNvPr id="10" name="Attēls 6"/>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09650" y="47625"/>
          <a:ext cx="400050" cy="628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219075</xdr:colOff>
      <xdr:row>0</xdr:row>
      <xdr:rowOff>66676</xdr:rowOff>
    </xdr:from>
    <xdr:to>
      <xdr:col>2</xdr:col>
      <xdr:colOff>628650</xdr:colOff>
      <xdr:row>3</xdr:row>
      <xdr:rowOff>152401</xdr:rowOff>
    </xdr:to>
    <xdr:pic>
      <xdr:nvPicPr>
        <xdr:cNvPr id="11" name="Picture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800225" y="66676"/>
          <a:ext cx="4095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9525</xdr:colOff>
      <xdr:row>0</xdr:row>
      <xdr:rowOff>0</xdr:rowOff>
    </xdr:from>
    <xdr:to>
      <xdr:col>27</xdr:col>
      <xdr:colOff>38100</xdr:colOff>
      <xdr:row>3</xdr:row>
      <xdr:rowOff>200024</xdr:rowOff>
    </xdr:to>
    <xdr:pic>
      <xdr:nvPicPr>
        <xdr:cNvPr id="12" name="Picture 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039225" y="0"/>
          <a:ext cx="523875" cy="685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190500</xdr:colOff>
      <xdr:row>21</xdr:row>
      <xdr:rowOff>133350</xdr:rowOff>
    </xdr:from>
    <xdr:to>
      <xdr:col>1</xdr:col>
      <xdr:colOff>809625</xdr:colOff>
      <xdr:row>26</xdr:row>
      <xdr:rowOff>38100</xdr:rowOff>
    </xdr:to>
    <xdr:pic>
      <xdr:nvPicPr>
        <xdr:cNvPr id="2"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4048125"/>
          <a:ext cx="6191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238125</xdr:colOff>
      <xdr:row>22</xdr:row>
      <xdr:rowOff>76200</xdr:rowOff>
    </xdr:from>
    <xdr:to>
      <xdr:col>35</xdr:col>
      <xdr:colOff>57150</xdr:colOff>
      <xdr:row>25</xdr:row>
      <xdr:rowOff>95250</xdr:rowOff>
    </xdr:to>
    <xdr:pic>
      <xdr:nvPicPr>
        <xdr:cNvPr id="3" name="Picture 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10775" y="4162425"/>
          <a:ext cx="15525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85725</xdr:colOff>
      <xdr:row>21</xdr:row>
      <xdr:rowOff>104775</xdr:rowOff>
    </xdr:from>
    <xdr:to>
      <xdr:col>13</xdr:col>
      <xdr:colOff>304801</xdr:colOff>
      <xdr:row>25</xdr:row>
      <xdr:rowOff>85725</xdr:rowOff>
    </xdr:to>
    <xdr:sp macro="" textlink="">
      <xdr:nvSpPr>
        <xdr:cNvPr id="4" name="Flowchart: Punched Tape 3"/>
        <xdr:cNvSpPr/>
      </xdr:nvSpPr>
      <xdr:spPr>
        <a:xfrm>
          <a:off x="3609975" y="4019550"/>
          <a:ext cx="2486026"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6.01.2024</a:t>
          </a:r>
        </a:p>
      </xdr:txBody>
    </xdr:sp>
    <xdr:clientData/>
  </xdr:twoCellAnchor>
  <xdr:twoCellAnchor editAs="oneCell">
    <xdr:from>
      <xdr:col>1</xdr:col>
      <xdr:colOff>209550</xdr:colOff>
      <xdr:row>0</xdr:row>
      <xdr:rowOff>0</xdr:rowOff>
    </xdr:from>
    <xdr:to>
      <xdr:col>1</xdr:col>
      <xdr:colOff>723900</xdr:colOff>
      <xdr:row>2</xdr:row>
      <xdr:rowOff>57150</xdr:rowOff>
    </xdr:to>
    <xdr:pic>
      <xdr:nvPicPr>
        <xdr:cNvPr id="5" name="Attēls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66725" y="0"/>
          <a:ext cx="514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1019175</xdr:colOff>
      <xdr:row>0</xdr:row>
      <xdr:rowOff>57150</xdr:rowOff>
    </xdr:from>
    <xdr:to>
      <xdr:col>2</xdr:col>
      <xdr:colOff>95250</xdr:colOff>
      <xdr:row>2</xdr:row>
      <xdr:rowOff>161925</xdr:rowOff>
    </xdr:to>
    <xdr:pic>
      <xdr:nvPicPr>
        <xdr:cNvPr id="6" name="Attēls 6"/>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76350" y="57150"/>
          <a:ext cx="400050" cy="6667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323850</xdr:colOff>
      <xdr:row>0</xdr:row>
      <xdr:rowOff>76200</xdr:rowOff>
    </xdr:from>
    <xdr:to>
      <xdr:col>2</xdr:col>
      <xdr:colOff>733425</xdr:colOff>
      <xdr:row>2</xdr:row>
      <xdr:rowOff>171450</xdr:rowOff>
    </xdr:to>
    <xdr:pic>
      <xdr:nvPicPr>
        <xdr:cNvPr id="7" name="Picture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0" y="76200"/>
          <a:ext cx="4095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47625</xdr:colOff>
      <xdr:row>0</xdr:row>
      <xdr:rowOff>38100</xdr:rowOff>
    </xdr:from>
    <xdr:to>
      <xdr:col>31</xdr:col>
      <xdr:colOff>76200</xdr:colOff>
      <xdr:row>2</xdr:row>
      <xdr:rowOff>152400</xdr:rowOff>
    </xdr:to>
    <xdr:pic>
      <xdr:nvPicPr>
        <xdr:cNvPr id="8" name="Picture 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067925" y="38100"/>
          <a:ext cx="5238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4"/>
  <sheetViews>
    <sheetView zoomScaleNormal="100" workbookViewId="0">
      <selection activeCell="AH17" sqref="AH17"/>
    </sheetView>
  </sheetViews>
  <sheetFormatPr defaultRowHeight="15.75" x14ac:dyDescent="0.25"/>
  <cols>
    <col min="1" max="1" width="3.85546875" style="233" bestFit="1" customWidth="1"/>
    <col min="2" max="2" width="12.85546875" style="234" customWidth="1"/>
    <col min="3" max="3" width="21.28515625" style="234" customWidth="1"/>
    <col min="4" max="4" width="2.28515625" style="235" customWidth="1"/>
    <col min="5" max="5" width="2.28515625" style="236" customWidth="1"/>
    <col min="6" max="6" width="2.28515625" style="237" customWidth="1"/>
    <col min="7" max="7" width="2.28515625" style="235" customWidth="1"/>
    <col min="8" max="8" width="2.28515625" style="234" customWidth="1"/>
    <col min="9" max="9" width="2.28515625" style="237" customWidth="1"/>
    <col min="10" max="10" width="2.28515625" style="235" customWidth="1"/>
    <col min="11" max="11" width="2.28515625" style="234" customWidth="1"/>
    <col min="12" max="12" width="2.28515625" style="237" customWidth="1"/>
    <col min="13" max="13" width="2.28515625" style="235" customWidth="1"/>
    <col min="14" max="14" width="2.28515625" style="234" customWidth="1"/>
    <col min="15" max="15" width="2.28515625" style="237" customWidth="1"/>
    <col min="16" max="16" width="2.28515625" style="235" customWidth="1"/>
    <col min="17" max="17" width="2.28515625" style="234" customWidth="1"/>
    <col min="18" max="18" width="2.7109375" style="237" customWidth="1"/>
    <col min="19" max="19" width="2.28515625" style="235" customWidth="1"/>
    <col min="20" max="20" width="2.28515625" style="234" customWidth="1"/>
    <col min="21" max="21" width="2.28515625" style="237" customWidth="1"/>
    <col min="22" max="22" width="2.28515625" style="235" customWidth="1"/>
    <col min="23" max="23" width="2.28515625" style="234" customWidth="1"/>
    <col min="24" max="24" width="2.28515625" style="237" customWidth="1"/>
    <col min="25" max="25" width="6.42578125" style="234" customWidth="1"/>
    <col min="26" max="26" width="4" style="236" customWidth="1"/>
    <col min="27" max="27" width="1.5703125" style="234" customWidth="1"/>
    <col min="28" max="28" width="4" style="236" customWidth="1"/>
    <col min="29" max="29" width="8" style="234" customWidth="1"/>
    <col min="30" max="204" width="9.140625" style="234"/>
    <col min="205" max="205" width="3.85546875" style="234" bestFit="1" customWidth="1"/>
    <col min="206" max="206" width="12.85546875" style="234" customWidth="1"/>
    <col min="207" max="207" width="21.28515625" style="234" customWidth="1"/>
    <col min="208" max="237" width="2.28515625" style="234" customWidth="1"/>
    <col min="238" max="238" width="6.42578125" style="234" customWidth="1"/>
    <col min="239" max="239" width="4" style="234" customWidth="1"/>
    <col min="240" max="240" width="1.5703125" style="234" customWidth="1"/>
    <col min="241" max="241" width="4" style="234" customWidth="1"/>
    <col min="242" max="242" width="8" style="234" customWidth="1"/>
    <col min="243" max="460" width="9.140625" style="234"/>
    <col min="461" max="461" width="3.85546875" style="234" bestFit="1" customWidth="1"/>
    <col min="462" max="462" width="12.85546875" style="234" customWidth="1"/>
    <col min="463" max="463" width="21.28515625" style="234" customWidth="1"/>
    <col min="464" max="493" width="2.28515625" style="234" customWidth="1"/>
    <col min="494" max="494" width="6.42578125" style="234" customWidth="1"/>
    <col min="495" max="495" width="4" style="234" customWidth="1"/>
    <col min="496" max="496" width="1.5703125" style="234" customWidth="1"/>
    <col min="497" max="497" width="4" style="234" customWidth="1"/>
    <col min="498" max="498" width="8" style="234" customWidth="1"/>
    <col min="499" max="716" width="9.140625" style="234"/>
    <col min="717" max="717" width="3.85546875" style="234" bestFit="1" customWidth="1"/>
    <col min="718" max="718" width="12.85546875" style="234" customWidth="1"/>
    <col min="719" max="719" width="21.28515625" style="234" customWidth="1"/>
    <col min="720" max="749" width="2.28515625" style="234" customWidth="1"/>
    <col min="750" max="750" width="6.42578125" style="234" customWidth="1"/>
    <col min="751" max="751" width="4" style="234" customWidth="1"/>
    <col min="752" max="752" width="1.5703125" style="234" customWidth="1"/>
    <col min="753" max="753" width="4" style="234" customWidth="1"/>
    <col min="754" max="754" width="8" style="234" customWidth="1"/>
    <col min="755" max="972" width="9.140625" style="234"/>
    <col min="973" max="973" width="3.85546875" style="234" bestFit="1" customWidth="1"/>
    <col min="974" max="974" width="12.85546875" style="234" customWidth="1"/>
    <col min="975" max="975" width="21.28515625" style="234" customWidth="1"/>
    <col min="976" max="1005" width="2.28515625" style="234" customWidth="1"/>
    <col min="1006" max="1006" width="6.42578125" style="234" customWidth="1"/>
    <col min="1007" max="1007" width="4" style="234" customWidth="1"/>
    <col min="1008" max="1008" width="1.5703125" style="234" customWidth="1"/>
    <col min="1009" max="1009" width="4" style="234" customWidth="1"/>
    <col min="1010" max="1010" width="8" style="234" customWidth="1"/>
    <col min="1011" max="1228" width="9.140625" style="234"/>
    <col min="1229" max="1229" width="3.85546875" style="234" bestFit="1" customWidth="1"/>
    <col min="1230" max="1230" width="12.85546875" style="234" customWidth="1"/>
    <col min="1231" max="1231" width="21.28515625" style="234" customWidth="1"/>
    <col min="1232" max="1261" width="2.28515625" style="234" customWidth="1"/>
    <col min="1262" max="1262" width="6.42578125" style="234" customWidth="1"/>
    <col min="1263" max="1263" width="4" style="234" customWidth="1"/>
    <col min="1264" max="1264" width="1.5703125" style="234" customWidth="1"/>
    <col min="1265" max="1265" width="4" style="234" customWidth="1"/>
    <col min="1266" max="1266" width="8" style="234" customWidth="1"/>
    <col min="1267" max="1484" width="9.140625" style="234"/>
    <col min="1485" max="1485" width="3.85546875" style="234" bestFit="1" customWidth="1"/>
    <col min="1486" max="1486" width="12.85546875" style="234" customWidth="1"/>
    <col min="1487" max="1487" width="21.28515625" style="234" customWidth="1"/>
    <col min="1488" max="1517" width="2.28515625" style="234" customWidth="1"/>
    <col min="1518" max="1518" width="6.42578125" style="234" customWidth="1"/>
    <col min="1519" max="1519" width="4" style="234" customWidth="1"/>
    <col min="1520" max="1520" width="1.5703125" style="234" customWidth="1"/>
    <col min="1521" max="1521" width="4" style="234" customWidth="1"/>
    <col min="1522" max="1522" width="8" style="234" customWidth="1"/>
    <col min="1523" max="1740" width="9.140625" style="234"/>
    <col min="1741" max="1741" width="3.85546875" style="234" bestFit="1" customWidth="1"/>
    <col min="1742" max="1742" width="12.85546875" style="234" customWidth="1"/>
    <col min="1743" max="1743" width="21.28515625" style="234" customWidth="1"/>
    <col min="1744" max="1773" width="2.28515625" style="234" customWidth="1"/>
    <col min="1774" max="1774" width="6.42578125" style="234" customWidth="1"/>
    <col min="1775" max="1775" width="4" style="234" customWidth="1"/>
    <col min="1776" max="1776" width="1.5703125" style="234" customWidth="1"/>
    <col min="1777" max="1777" width="4" style="234" customWidth="1"/>
    <col min="1778" max="1778" width="8" style="234" customWidth="1"/>
    <col min="1779" max="1996" width="9.140625" style="234"/>
    <col min="1997" max="1997" width="3.85546875" style="234" bestFit="1" customWidth="1"/>
    <col min="1998" max="1998" width="12.85546875" style="234" customWidth="1"/>
    <col min="1999" max="1999" width="21.28515625" style="234" customWidth="1"/>
    <col min="2000" max="2029" width="2.28515625" style="234" customWidth="1"/>
    <col min="2030" max="2030" width="6.42578125" style="234" customWidth="1"/>
    <col min="2031" max="2031" width="4" style="234" customWidth="1"/>
    <col min="2032" max="2032" width="1.5703125" style="234" customWidth="1"/>
    <col min="2033" max="2033" width="4" style="234" customWidth="1"/>
    <col min="2034" max="2034" width="8" style="234" customWidth="1"/>
    <col min="2035" max="2252" width="9.140625" style="234"/>
    <col min="2253" max="2253" width="3.85546875" style="234" bestFit="1" customWidth="1"/>
    <col min="2254" max="2254" width="12.85546875" style="234" customWidth="1"/>
    <col min="2255" max="2255" width="21.28515625" style="234" customWidth="1"/>
    <col min="2256" max="2285" width="2.28515625" style="234" customWidth="1"/>
    <col min="2286" max="2286" width="6.42578125" style="234" customWidth="1"/>
    <col min="2287" max="2287" width="4" style="234" customWidth="1"/>
    <col min="2288" max="2288" width="1.5703125" style="234" customWidth="1"/>
    <col min="2289" max="2289" width="4" style="234" customWidth="1"/>
    <col min="2290" max="2290" width="8" style="234" customWidth="1"/>
    <col min="2291" max="2508" width="9.140625" style="234"/>
    <col min="2509" max="2509" width="3.85546875" style="234" bestFit="1" customWidth="1"/>
    <col min="2510" max="2510" width="12.85546875" style="234" customWidth="1"/>
    <col min="2511" max="2511" width="21.28515625" style="234" customWidth="1"/>
    <col min="2512" max="2541" width="2.28515625" style="234" customWidth="1"/>
    <col min="2542" max="2542" width="6.42578125" style="234" customWidth="1"/>
    <col min="2543" max="2543" width="4" style="234" customWidth="1"/>
    <col min="2544" max="2544" width="1.5703125" style="234" customWidth="1"/>
    <col min="2545" max="2545" width="4" style="234" customWidth="1"/>
    <col min="2546" max="2546" width="8" style="234" customWidth="1"/>
    <col min="2547" max="2764" width="9.140625" style="234"/>
    <col min="2765" max="2765" width="3.85546875" style="234" bestFit="1" customWidth="1"/>
    <col min="2766" max="2766" width="12.85546875" style="234" customWidth="1"/>
    <col min="2767" max="2767" width="21.28515625" style="234" customWidth="1"/>
    <col min="2768" max="2797" width="2.28515625" style="234" customWidth="1"/>
    <col min="2798" max="2798" width="6.42578125" style="234" customWidth="1"/>
    <col min="2799" max="2799" width="4" style="234" customWidth="1"/>
    <col min="2800" max="2800" width="1.5703125" style="234" customWidth="1"/>
    <col min="2801" max="2801" width="4" style="234" customWidth="1"/>
    <col min="2802" max="2802" width="8" style="234" customWidth="1"/>
    <col min="2803" max="3020" width="9.140625" style="234"/>
    <col min="3021" max="3021" width="3.85546875" style="234" bestFit="1" customWidth="1"/>
    <col min="3022" max="3022" width="12.85546875" style="234" customWidth="1"/>
    <col min="3023" max="3023" width="21.28515625" style="234" customWidth="1"/>
    <col min="3024" max="3053" width="2.28515625" style="234" customWidth="1"/>
    <col min="3054" max="3054" width="6.42578125" style="234" customWidth="1"/>
    <col min="3055" max="3055" width="4" style="234" customWidth="1"/>
    <col min="3056" max="3056" width="1.5703125" style="234" customWidth="1"/>
    <col min="3057" max="3057" width="4" style="234" customWidth="1"/>
    <col min="3058" max="3058" width="8" style="234" customWidth="1"/>
    <col min="3059" max="3276" width="9.140625" style="234"/>
    <col min="3277" max="3277" width="3.85546875" style="234" bestFit="1" customWidth="1"/>
    <col min="3278" max="3278" width="12.85546875" style="234" customWidth="1"/>
    <col min="3279" max="3279" width="21.28515625" style="234" customWidth="1"/>
    <col min="3280" max="3309" width="2.28515625" style="234" customWidth="1"/>
    <col min="3310" max="3310" width="6.42578125" style="234" customWidth="1"/>
    <col min="3311" max="3311" width="4" style="234" customWidth="1"/>
    <col min="3312" max="3312" width="1.5703125" style="234" customWidth="1"/>
    <col min="3313" max="3313" width="4" style="234" customWidth="1"/>
    <col min="3314" max="3314" width="8" style="234" customWidth="1"/>
    <col min="3315" max="3532" width="9.140625" style="234"/>
    <col min="3533" max="3533" width="3.85546875" style="234" bestFit="1" customWidth="1"/>
    <col min="3534" max="3534" width="12.85546875" style="234" customWidth="1"/>
    <col min="3535" max="3535" width="21.28515625" style="234" customWidth="1"/>
    <col min="3536" max="3565" width="2.28515625" style="234" customWidth="1"/>
    <col min="3566" max="3566" width="6.42578125" style="234" customWidth="1"/>
    <col min="3567" max="3567" width="4" style="234" customWidth="1"/>
    <col min="3568" max="3568" width="1.5703125" style="234" customWidth="1"/>
    <col min="3569" max="3569" width="4" style="234" customWidth="1"/>
    <col min="3570" max="3570" width="8" style="234" customWidth="1"/>
    <col min="3571" max="3788" width="9.140625" style="234"/>
    <col min="3789" max="3789" width="3.85546875" style="234" bestFit="1" customWidth="1"/>
    <col min="3790" max="3790" width="12.85546875" style="234" customWidth="1"/>
    <col min="3791" max="3791" width="21.28515625" style="234" customWidth="1"/>
    <col min="3792" max="3821" width="2.28515625" style="234" customWidth="1"/>
    <col min="3822" max="3822" width="6.42578125" style="234" customWidth="1"/>
    <col min="3823" max="3823" width="4" style="234" customWidth="1"/>
    <col min="3824" max="3824" width="1.5703125" style="234" customWidth="1"/>
    <col min="3825" max="3825" width="4" style="234" customWidth="1"/>
    <col min="3826" max="3826" width="8" style="234" customWidth="1"/>
    <col min="3827" max="4044" width="9.140625" style="234"/>
    <col min="4045" max="4045" width="3.85546875" style="234" bestFit="1" customWidth="1"/>
    <col min="4046" max="4046" width="12.85546875" style="234" customWidth="1"/>
    <col min="4047" max="4047" width="21.28515625" style="234" customWidth="1"/>
    <col min="4048" max="4077" width="2.28515625" style="234" customWidth="1"/>
    <col min="4078" max="4078" width="6.42578125" style="234" customWidth="1"/>
    <col min="4079" max="4079" width="4" style="234" customWidth="1"/>
    <col min="4080" max="4080" width="1.5703125" style="234" customWidth="1"/>
    <col min="4081" max="4081" width="4" style="234" customWidth="1"/>
    <col min="4082" max="4082" width="8" style="234" customWidth="1"/>
    <col min="4083" max="4300" width="9.140625" style="234"/>
    <col min="4301" max="4301" width="3.85546875" style="234" bestFit="1" customWidth="1"/>
    <col min="4302" max="4302" width="12.85546875" style="234" customWidth="1"/>
    <col min="4303" max="4303" width="21.28515625" style="234" customWidth="1"/>
    <col min="4304" max="4333" width="2.28515625" style="234" customWidth="1"/>
    <col min="4334" max="4334" width="6.42578125" style="234" customWidth="1"/>
    <col min="4335" max="4335" width="4" style="234" customWidth="1"/>
    <col min="4336" max="4336" width="1.5703125" style="234" customWidth="1"/>
    <col min="4337" max="4337" width="4" style="234" customWidth="1"/>
    <col min="4338" max="4338" width="8" style="234" customWidth="1"/>
    <col min="4339" max="4556" width="9.140625" style="234"/>
    <col min="4557" max="4557" width="3.85546875" style="234" bestFit="1" customWidth="1"/>
    <col min="4558" max="4558" width="12.85546875" style="234" customWidth="1"/>
    <col min="4559" max="4559" width="21.28515625" style="234" customWidth="1"/>
    <col min="4560" max="4589" width="2.28515625" style="234" customWidth="1"/>
    <col min="4590" max="4590" width="6.42578125" style="234" customWidth="1"/>
    <col min="4591" max="4591" width="4" style="234" customWidth="1"/>
    <col min="4592" max="4592" width="1.5703125" style="234" customWidth="1"/>
    <col min="4593" max="4593" width="4" style="234" customWidth="1"/>
    <col min="4594" max="4594" width="8" style="234" customWidth="1"/>
    <col min="4595" max="4812" width="9.140625" style="234"/>
    <col min="4813" max="4813" width="3.85546875" style="234" bestFit="1" customWidth="1"/>
    <col min="4814" max="4814" width="12.85546875" style="234" customWidth="1"/>
    <col min="4815" max="4815" width="21.28515625" style="234" customWidth="1"/>
    <col min="4816" max="4845" width="2.28515625" style="234" customWidth="1"/>
    <col min="4846" max="4846" width="6.42578125" style="234" customWidth="1"/>
    <col min="4847" max="4847" width="4" style="234" customWidth="1"/>
    <col min="4848" max="4848" width="1.5703125" style="234" customWidth="1"/>
    <col min="4849" max="4849" width="4" style="234" customWidth="1"/>
    <col min="4850" max="4850" width="8" style="234" customWidth="1"/>
    <col min="4851" max="5068" width="9.140625" style="234"/>
    <col min="5069" max="5069" width="3.85546875" style="234" bestFit="1" customWidth="1"/>
    <col min="5070" max="5070" width="12.85546875" style="234" customWidth="1"/>
    <col min="5071" max="5071" width="21.28515625" style="234" customWidth="1"/>
    <col min="5072" max="5101" width="2.28515625" style="234" customWidth="1"/>
    <col min="5102" max="5102" width="6.42578125" style="234" customWidth="1"/>
    <col min="5103" max="5103" width="4" style="234" customWidth="1"/>
    <col min="5104" max="5104" width="1.5703125" style="234" customWidth="1"/>
    <col min="5105" max="5105" width="4" style="234" customWidth="1"/>
    <col min="5106" max="5106" width="8" style="234" customWidth="1"/>
    <col min="5107" max="5324" width="9.140625" style="234"/>
    <col min="5325" max="5325" width="3.85546875" style="234" bestFit="1" customWidth="1"/>
    <col min="5326" max="5326" width="12.85546875" style="234" customWidth="1"/>
    <col min="5327" max="5327" width="21.28515625" style="234" customWidth="1"/>
    <col min="5328" max="5357" width="2.28515625" style="234" customWidth="1"/>
    <col min="5358" max="5358" width="6.42578125" style="234" customWidth="1"/>
    <col min="5359" max="5359" width="4" style="234" customWidth="1"/>
    <col min="5360" max="5360" width="1.5703125" style="234" customWidth="1"/>
    <col min="5361" max="5361" width="4" style="234" customWidth="1"/>
    <col min="5362" max="5362" width="8" style="234" customWidth="1"/>
    <col min="5363" max="5580" width="9.140625" style="234"/>
    <col min="5581" max="5581" width="3.85546875" style="234" bestFit="1" customWidth="1"/>
    <col min="5582" max="5582" width="12.85546875" style="234" customWidth="1"/>
    <col min="5583" max="5583" width="21.28515625" style="234" customWidth="1"/>
    <col min="5584" max="5613" width="2.28515625" style="234" customWidth="1"/>
    <col min="5614" max="5614" width="6.42578125" style="234" customWidth="1"/>
    <col min="5615" max="5615" width="4" style="234" customWidth="1"/>
    <col min="5616" max="5616" width="1.5703125" style="234" customWidth="1"/>
    <col min="5617" max="5617" width="4" style="234" customWidth="1"/>
    <col min="5618" max="5618" width="8" style="234" customWidth="1"/>
    <col min="5619" max="5836" width="9.140625" style="234"/>
    <col min="5837" max="5837" width="3.85546875" style="234" bestFit="1" customWidth="1"/>
    <col min="5838" max="5838" width="12.85546875" style="234" customWidth="1"/>
    <col min="5839" max="5839" width="21.28515625" style="234" customWidth="1"/>
    <col min="5840" max="5869" width="2.28515625" style="234" customWidth="1"/>
    <col min="5870" max="5870" width="6.42578125" style="234" customWidth="1"/>
    <col min="5871" max="5871" width="4" style="234" customWidth="1"/>
    <col min="5872" max="5872" width="1.5703125" style="234" customWidth="1"/>
    <col min="5873" max="5873" width="4" style="234" customWidth="1"/>
    <col min="5874" max="5874" width="8" style="234" customWidth="1"/>
    <col min="5875" max="6092" width="9.140625" style="234"/>
    <col min="6093" max="6093" width="3.85546875" style="234" bestFit="1" customWidth="1"/>
    <col min="6094" max="6094" width="12.85546875" style="234" customWidth="1"/>
    <col min="6095" max="6095" width="21.28515625" style="234" customWidth="1"/>
    <col min="6096" max="6125" width="2.28515625" style="234" customWidth="1"/>
    <col min="6126" max="6126" width="6.42578125" style="234" customWidth="1"/>
    <col min="6127" max="6127" width="4" style="234" customWidth="1"/>
    <col min="6128" max="6128" width="1.5703125" style="234" customWidth="1"/>
    <col min="6129" max="6129" width="4" style="234" customWidth="1"/>
    <col min="6130" max="6130" width="8" style="234" customWidth="1"/>
    <col min="6131" max="6348" width="9.140625" style="234"/>
    <col min="6349" max="6349" width="3.85546875" style="234" bestFit="1" customWidth="1"/>
    <col min="6350" max="6350" width="12.85546875" style="234" customWidth="1"/>
    <col min="6351" max="6351" width="21.28515625" style="234" customWidth="1"/>
    <col min="6352" max="6381" width="2.28515625" style="234" customWidth="1"/>
    <col min="6382" max="6382" width="6.42578125" style="234" customWidth="1"/>
    <col min="6383" max="6383" width="4" style="234" customWidth="1"/>
    <col min="6384" max="6384" width="1.5703125" style="234" customWidth="1"/>
    <col min="6385" max="6385" width="4" style="234" customWidth="1"/>
    <col min="6386" max="6386" width="8" style="234" customWidth="1"/>
    <col min="6387" max="6604" width="9.140625" style="234"/>
    <col min="6605" max="6605" width="3.85546875" style="234" bestFit="1" customWidth="1"/>
    <col min="6606" max="6606" width="12.85546875" style="234" customWidth="1"/>
    <col min="6607" max="6607" width="21.28515625" style="234" customWidth="1"/>
    <col min="6608" max="6637" width="2.28515625" style="234" customWidth="1"/>
    <col min="6638" max="6638" width="6.42578125" style="234" customWidth="1"/>
    <col min="6639" max="6639" width="4" style="234" customWidth="1"/>
    <col min="6640" max="6640" width="1.5703125" style="234" customWidth="1"/>
    <col min="6641" max="6641" width="4" style="234" customWidth="1"/>
    <col min="6642" max="6642" width="8" style="234" customWidth="1"/>
    <col min="6643" max="6860" width="9.140625" style="234"/>
    <col min="6861" max="6861" width="3.85546875" style="234" bestFit="1" customWidth="1"/>
    <col min="6862" max="6862" width="12.85546875" style="234" customWidth="1"/>
    <col min="6863" max="6863" width="21.28515625" style="234" customWidth="1"/>
    <col min="6864" max="6893" width="2.28515625" style="234" customWidth="1"/>
    <col min="6894" max="6894" width="6.42578125" style="234" customWidth="1"/>
    <col min="6895" max="6895" width="4" style="234" customWidth="1"/>
    <col min="6896" max="6896" width="1.5703125" style="234" customWidth="1"/>
    <col min="6897" max="6897" width="4" style="234" customWidth="1"/>
    <col min="6898" max="6898" width="8" style="234" customWidth="1"/>
    <col min="6899" max="7116" width="9.140625" style="234"/>
    <col min="7117" max="7117" width="3.85546875" style="234" bestFit="1" customWidth="1"/>
    <col min="7118" max="7118" width="12.85546875" style="234" customWidth="1"/>
    <col min="7119" max="7119" width="21.28515625" style="234" customWidth="1"/>
    <col min="7120" max="7149" width="2.28515625" style="234" customWidth="1"/>
    <col min="7150" max="7150" width="6.42578125" style="234" customWidth="1"/>
    <col min="7151" max="7151" width="4" style="234" customWidth="1"/>
    <col min="7152" max="7152" width="1.5703125" style="234" customWidth="1"/>
    <col min="7153" max="7153" width="4" style="234" customWidth="1"/>
    <col min="7154" max="7154" width="8" style="234" customWidth="1"/>
    <col min="7155" max="7372" width="9.140625" style="234"/>
    <col min="7373" max="7373" width="3.85546875" style="234" bestFit="1" customWidth="1"/>
    <col min="7374" max="7374" width="12.85546875" style="234" customWidth="1"/>
    <col min="7375" max="7375" width="21.28515625" style="234" customWidth="1"/>
    <col min="7376" max="7405" width="2.28515625" style="234" customWidth="1"/>
    <col min="7406" max="7406" width="6.42578125" style="234" customWidth="1"/>
    <col min="7407" max="7407" width="4" style="234" customWidth="1"/>
    <col min="7408" max="7408" width="1.5703125" style="234" customWidth="1"/>
    <col min="7409" max="7409" width="4" style="234" customWidth="1"/>
    <col min="7410" max="7410" width="8" style="234" customWidth="1"/>
    <col min="7411" max="7628" width="9.140625" style="234"/>
    <col min="7629" max="7629" width="3.85546875" style="234" bestFit="1" customWidth="1"/>
    <col min="7630" max="7630" width="12.85546875" style="234" customWidth="1"/>
    <col min="7631" max="7631" width="21.28515625" style="234" customWidth="1"/>
    <col min="7632" max="7661" width="2.28515625" style="234" customWidth="1"/>
    <col min="7662" max="7662" width="6.42578125" style="234" customWidth="1"/>
    <col min="7663" max="7663" width="4" style="234" customWidth="1"/>
    <col min="7664" max="7664" width="1.5703125" style="234" customWidth="1"/>
    <col min="7665" max="7665" width="4" style="234" customWidth="1"/>
    <col min="7666" max="7666" width="8" style="234" customWidth="1"/>
    <col min="7667" max="7884" width="9.140625" style="234"/>
    <col min="7885" max="7885" width="3.85546875" style="234" bestFit="1" customWidth="1"/>
    <col min="7886" max="7886" width="12.85546875" style="234" customWidth="1"/>
    <col min="7887" max="7887" width="21.28515625" style="234" customWidth="1"/>
    <col min="7888" max="7917" width="2.28515625" style="234" customWidth="1"/>
    <col min="7918" max="7918" width="6.42578125" style="234" customWidth="1"/>
    <col min="7919" max="7919" width="4" style="234" customWidth="1"/>
    <col min="7920" max="7920" width="1.5703125" style="234" customWidth="1"/>
    <col min="7921" max="7921" width="4" style="234" customWidth="1"/>
    <col min="7922" max="7922" width="8" style="234" customWidth="1"/>
    <col min="7923" max="8140" width="9.140625" style="234"/>
    <col min="8141" max="8141" width="3.85546875" style="234" bestFit="1" customWidth="1"/>
    <col min="8142" max="8142" width="12.85546875" style="234" customWidth="1"/>
    <col min="8143" max="8143" width="21.28515625" style="234" customWidth="1"/>
    <col min="8144" max="8173" width="2.28515625" style="234" customWidth="1"/>
    <col min="8174" max="8174" width="6.42578125" style="234" customWidth="1"/>
    <col min="8175" max="8175" width="4" style="234" customWidth="1"/>
    <col min="8176" max="8176" width="1.5703125" style="234" customWidth="1"/>
    <col min="8177" max="8177" width="4" style="234" customWidth="1"/>
    <col min="8178" max="8178" width="8" style="234" customWidth="1"/>
    <col min="8179" max="8396" width="9.140625" style="234"/>
    <col min="8397" max="8397" width="3.85546875" style="234" bestFit="1" customWidth="1"/>
    <col min="8398" max="8398" width="12.85546875" style="234" customWidth="1"/>
    <col min="8399" max="8399" width="21.28515625" style="234" customWidth="1"/>
    <col min="8400" max="8429" width="2.28515625" style="234" customWidth="1"/>
    <col min="8430" max="8430" width="6.42578125" style="234" customWidth="1"/>
    <col min="8431" max="8431" width="4" style="234" customWidth="1"/>
    <col min="8432" max="8432" width="1.5703125" style="234" customWidth="1"/>
    <col min="8433" max="8433" width="4" style="234" customWidth="1"/>
    <col min="8434" max="8434" width="8" style="234" customWidth="1"/>
    <col min="8435" max="8652" width="9.140625" style="234"/>
    <col min="8653" max="8653" width="3.85546875" style="234" bestFit="1" customWidth="1"/>
    <col min="8654" max="8654" width="12.85546875" style="234" customWidth="1"/>
    <col min="8655" max="8655" width="21.28515625" style="234" customWidth="1"/>
    <col min="8656" max="8685" width="2.28515625" style="234" customWidth="1"/>
    <col min="8686" max="8686" width="6.42578125" style="234" customWidth="1"/>
    <col min="8687" max="8687" width="4" style="234" customWidth="1"/>
    <col min="8688" max="8688" width="1.5703125" style="234" customWidth="1"/>
    <col min="8689" max="8689" width="4" style="234" customWidth="1"/>
    <col min="8690" max="8690" width="8" style="234" customWidth="1"/>
    <col min="8691" max="8908" width="9.140625" style="234"/>
    <col min="8909" max="8909" width="3.85546875" style="234" bestFit="1" customWidth="1"/>
    <col min="8910" max="8910" width="12.85546875" style="234" customWidth="1"/>
    <col min="8911" max="8911" width="21.28515625" style="234" customWidth="1"/>
    <col min="8912" max="8941" width="2.28515625" style="234" customWidth="1"/>
    <col min="8942" max="8942" width="6.42578125" style="234" customWidth="1"/>
    <col min="8943" max="8943" width="4" style="234" customWidth="1"/>
    <col min="8944" max="8944" width="1.5703125" style="234" customWidth="1"/>
    <col min="8945" max="8945" width="4" style="234" customWidth="1"/>
    <col min="8946" max="8946" width="8" style="234" customWidth="1"/>
    <col min="8947" max="9164" width="9.140625" style="234"/>
    <col min="9165" max="9165" width="3.85546875" style="234" bestFit="1" customWidth="1"/>
    <col min="9166" max="9166" width="12.85546875" style="234" customWidth="1"/>
    <col min="9167" max="9167" width="21.28515625" style="234" customWidth="1"/>
    <col min="9168" max="9197" width="2.28515625" style="234" customWidth="1"/>
    <col min="9198" max="9198" width="6.42578125" style="234" customWidth="1"/>
    <col min="9199" max="9199" width="4" style="234" customWidth="1"/>
    <col min="9200" max="9200" width="1.5703125" style="234" customWidth="1"/>
    <col min="9201" max="9201" width="4" style="234" customWidth="1"/>
    <col min="9202" max="9202" width="8" style="234" customWidth="1"/>
    <col min="9203" max="9420" width="9.140625" style="234"/>
    <col min="9421" max="9421" width="3.85546875" style="234" bestFit="1" customWidth="1"/>
    <col min="9422" max="9422" width="12.85546875" style="234" customWidth="1"/>
    <col min="9423" max="9423" width="21.28515625" style="234" customWidth="1"/>
    <col min="9424" max="9453" width="2.28515625" style="234" customWidth="1"/>
    <col min="9454" max="9454" width="6.42578125" style="234" customWidth="1"/>
    <col min="9455" max="9455" width="4" style="234" customWidth="1"/>
    <col min="9456" max="9456" width="1.5703125" style="234" customWidth="1"/>
    <col min="9457" max="9457" width="4" style="234" customWidth="1"/>
    <col min="9458" max="9458" width="8" style="234" customWidth="1"/>
    <col min="9459" max="9676" width="9.140625" style="234"/>
    <col min="9677" max="9677" width="3.85546875" style="234" bestFit="1" customWidth="1"/>
    <col min="9678" max="9678" width="12.85546875" style="234" customWidth="1"/>
    <col min="9679" max="9679" width="21.28515625" style="234" customWidth="1"/>
    <col min="9680" max="9709" width="2.28515625" style="234" customWidth="1"/>
    <col min="9710" max="9710" width="6.42578125" style="234" customWidth="1"/>
    <col min="9711" max="9711" width="4" style="234" customWidth="1"/>
    <col min="9712" max="9712" width="1.5703125" style="234" customWidth="1"/>
    <col min="9713" max="9713" width="4" style="234" customWidth="1"/>
    <col min="9714" max="9714" width="8" style="234" customWidth="1"/>
    <col min="9715" max="9932" width="9.140625" style="234"/>
    <col min="9933" max="9933" width="3.85546875" style="234" bestFit="1" customWidth="1"/>
    <col min="9934" max="9934" width="12.85546875" style="234" customWidth="1"/>
    <col min="9935" max="9935" width="21.28515625" style="234" customWidth="1"/>
    <col min="9936" max="9965" width="2.28515625" style="234" customWidth="1"/>
    <col min="9966" max="9966" width="6.42578125" style="234" customWidth="1"/>
    <col min="9967" max="9967" width="4" style="234" customWidth="1"/>
    <col min="9968" max="9968" width="1.5703125" style="234" customWidth="1"/>
    <col min="9969" max="9969" width="4" style="234" customWidth="1"/>
    <col min="9970" max="9970" width="8" style="234" customWidth="1"/>
    <col min="9971" max="10188" width="9.140625" style="234"/>
    <col min="10189" max="10189" width="3.85546875" style="234" bestFit="1" customWidth="1"/>
    <col min="10190" max="10190" width="12.85546875" style="234" customWidth="1"/>
    <col min="10191" max="10191" width="21.28515625" style="234" customWidth="1"/>
    <col min="10192" max="10221" width="2.28515625" style="234" customWidth="1"/>
    <col min="10222" max="10222" width="6.42578125" style="234" customWidth="1"/>
    <col min="10223" max="10223" width="4" style="234" customWidth="1"/>
    <col min="10224" max="10224" width="1.5703125" style="234" customWidth="1"/>
    <col min="10225" max="10225" width="4" style="234" customWidth="1"/>
    <col min="10226" max="10226" width="8" style="234" customWidth="1"/>
    <col min="10227" max="10444" width="9.140625" style="234"/>
    <col min="10445" max="10445" width="3.85546875" style="234" bestFit="1" customWidth="1"/>
    <col min="10446" max="10446" width="12.85546875" style="234" customWidth="1"/>
    <col min="10447" max="10447" width="21.28515625" style="234" customWidth="1"/>
    <col min="10448" max="10477" width="2.28515625" style="234" customWidth="1"/>
    <col min="10478" max="10478" width="6.42578125" style="234" customWidth="1"/>
    <col min="10479" max="10479" width="4" style="234" customWidth="1"/>
    <col min="10480" max="10480" width="1.5703125" style="234" customWidth="1"/>
    <col min="10481" max="10481" width="4" style="234" customWidth="1"/>
    <col min="10482" max="10482" width="8" style="234" customWidth="1"/>
    <col min="10483" max="10700" width="9.140625" style="234"/>
    <col min="10701" max="10701" width="3.85546875" style="234" bestFit="1" customWidth="1"/>
    <col min="10702" max="10702" width="12.85546875" style="234" customWidth="1"/>
    <col min="10703" max="10703" width="21.28515625" style="234" customWidth="1"/>
    <col min="10704" max="10733" width="2.28515625" style="234" customWidth="1"/>
    <col min="10734" max="10734" width="6.42578125" style="234" customWidth="1"/>
    <col min="10735" max="10735" width="4" style="234" customWidth="1"/>
    <col min="10736" max="10736" width="1.5703125" style="234" customWidth="1"/>
    <col min="10737" max="10737" width="4" style="234" customWidth="1"/>
    <col min="10738" max="10738" width="8" style="234" customWidth="1"/>
    <col min="10739" max="10956" width="9.140625" style="234"/>
    <col min="10957" max="10957" width="3.85546875" style="234" bestFit="1" customWidth="1"/>
    <col min="10958" max="10958" width="12.85546875" style="234" customWidth="1"/>
    <col min="10959" max="10959" width="21.28515625" style="234" customWidth="1"/>
    <col min="10960" max="10989" width="2.28515625" style="234" customWidth="1"/>
    <col min="10990" max="10990" width="6.42578125" style="234" customWidth="1"/>
    <col min="10991" max="10991" width="4" style="234" customWidth="1"/>
    <col min="10992" max="10992" width="1.5703125" style="234" customWidth="1"/>
    <col min="10993" max="10993" width="4" style="234" customWidth="1"/>
    <col min="10994" max="10994" width="8" style="234" customWidth="1"/>
    <col min="10995" max="11212" width="9.140625" style="234"/>
    <col min="11213" max="11213" width="3.85546875" style="234" bestFit="1" customWidth="1"/>
    <col min="11214" max="11214" width="12.85546875" style="234" customWidth="1"/>
    <col min="11215" max="11215" width="21.28515625" style="234" customWidth="1"/>
    <col min="11216" max="11245" width="2.28515625" style="234" customWidth="1"/>
    <col min="11246" max="11246" width="6.42578125" style="234" customWidth="1"/>
    <col min="11247" max="11247" width="4" style="234" customWidth="1"/>
    <col min="11248" max="11248" width="1.5703125" style="234" customWidth="1"/>
    <col min="11249" max="11249" width="4" style="234" customWidth="1"/>
    <col min="11250" max="11250" width="8" style="234" customWidth="1"/>
    <col min="11251" max="11468" width="9.140625" style="234"/>
    <col min="11469" max="11469" width="3.85546875" style="234" bestFit="1" customWidth="1"/>
    <col min="11470" max="11470" width="12.85546875" style="234" customWidth="1"/>
    <col min="11471" max="11471" width="21.28515625" style="234" customWidth="1"/>
    <col min="11472" max="11501" width="2.28515625" style="234" customWidth="1"/>
    <col min="11502" max="11502" width="6.42578125" style="234" customWidth="1"/>
    <col min="11503" max="11503" width="4" style="234" customWidth="1"/>
    <col min="11504" max="11504" width="1.5703125" style="234" customWidth="1"/>
    <col min="11505" max="11505" width="4" style="234" customWidth="1"/>
    <col min="11506" max="11506" width="8" style="234" customWidth="1"/>
    <col min="11507" max="11724" width="9.140625" style="234"/>
    <col min="11725" max="11725" width="3.85546875" style="234" bestFit="1" customWidth="1"/>
    <col min="11726" max="11726" width="12.85546875" style="234" customWidth="1"/>
    <col min="11727" max="11727" width="21.28515625" style="234" customWidth="1"/>
    <col min="11728" max="11757" width="2.28515625" style="234" customWidth="1"/>
    <col min="11758" max="11758" width="6.42578125" style="234" customWidth="1"/>
    <col min="11759" max="11759" width="4" style="234" customWidth="1"/>
    <col min="11760" max="11760" width="1.5703125" style="234" customWidth="1"/>
    <col min="11761" max="11761" width="4" style="234" customWidth="1"/>
    <col min="11762" max="11762" width="8" style="234" customWidth="1"/>
    <col min="11763" max="11980" width="9.140625" style="234"/>
    <col min="11981" max="11981" width="3.85546875" style="234" bestFit="1" customWidth="1"/>
    <col min="11982" max="11982" width="12.85546875" style="234" customWidth="1"/>
    <col min="11983" max="11983" width="21.28515625" style="234" customWidth="1"/>
    <col min="11984" max="12013" width="2.28515625" style="234" customWidth="1"/>
    <col min="12014" max="12014" width="6.42578125" style="234" customWidth="1"/>
    <col min="12015" max="12015" width="4" style="234" customWidth="1"/>
    <col min="12016" max="12016" width="1.5703125" style="234" customWidth="1"/>
    <col min="12017" max="12017" width="4" style="234" customWidth="1"/>
    <col min="12018" max="12018" width="8" style="234" customWidth="1"/>
    <col min="12019" max="12236" width="9.140625" style="234"/>
    <col min="12237" max="12237" width="3.85546875" style="234" bestFit="1" customWidth="1"/>
    <col min="12238" max="12238" width="12.85546875" style="234" customWidth="1"/>
    <col min="12239" max="12239" width="21.28515625" style="234" customWidth="1"/>
    <col min="12240" max="12269" width="2.28515625" style="234" customWidth="1"/>
    <col min="12270" max="12270" width="6.42578125" style="234" customWidth="1"/>
    <col min="12271" max="12271" width="4" style="234" customWidth="1"/>
    <col min="12272" max="12272" width="1.5703125" style="234" customWidth="1"/>
    <col min="12273" max="12273" width="4" style="234" customWidth="1"/>
    <col min="12274" max="12274" width="8" style="234" customWidth="1"/>
    <col min="12275" max="12492" width="9.140625" style="234"/>
    <col min="12493" max="12493" width="3.85546875" style="234" bestFit="1" customWidth="1"/>
    <col min="12494" max="12494" width="12.85546875" style="234" customWidth="1"/>
    <col min="12495" max="12495" width="21.28515625" style="234" customWidth="1"/>
    <col min="12496" max="12525" width="2.28515625" style="234" customWidth="1"/>
    <col min="12526" max="12526" width="6.42578125" style="234" customWidth="1"/>
    <col min="12527" max="12527" width="4" style="234" customWidth="1"/>
    <col min="12528" max="12528" width="1.5703125" style="234" customWidth="1"/>
    <col min="12529" max="12529" width="4" style="234" customWidth="1"/>
    <col min="12530" max="12530" width="8" style="234" customWidth="1"/>
    <col min="12531" max="12748" width="9.140625" style="234"/>
    <col min="12749" max="12749" width="3.85546875" style="234" bestFit="1" customWidth="1"/>
    <col min="12750" max="12750" width="12.85546875" style="234" customWidth="1"/>
    <col min="12751" max="12751" width="21.28515625" style="234" customWidth="1"/>
    <col min="12752" max="12781" width="2.28515625" style="234" customWidth="1"/>
    <col min="12782" max="12782" width="6.42578125" style="234" customWidth="1"/>
    <col min="12783" max="12783" width="4" style="234" customWidth="1"/>
    <col min="12784" max="12784" width="1.5703125" style="234" customWidth="1"/>
    <col min="12785" max="12785" width="4" style="234" customWidth="1"/>
    <col min="12786" max="12786" width="8" style="234" customWidth="1"/>
    <col min="12787" max="13004" width="9.140625" style="234"/>
    <col min="13005" max="13005" width="3.85546875" style="234" bestFit="1" customWidth="1"/>
    <col min="13006" max="13006" width="12.85546875" style="234" customWidth="1"/>
    <col min="13007" max="13007" width="21.28515625" style="234" customWidth="1"/>
    <col min="13008" max="13037" width="2.28515625" style="234" customWidth="1"/>
    <col min="13038" max="13038" width="6.42578125" style="234" customWidth="1"/>
    <col min="13039" max="13039" width="4" style="234" customWidth="1"/>
    <col min="13040" max="13040" width="1.5703125" style="234" customWidth="1"/>
    <col min="13041" max="13041" width="4" style="234" customWidth="1"/>
    <col min="13042" max="13042" width="8" style="234" customWidth="1"/>
    <col min="13043" max="13260" width="9.140625" style="234"/>
    <col min="13261" max="13261" width="3.85546875" style="234" bestFit="1" customWidth="1"/>
    <col min="13262" max="13262" width="12.85546875" style="234" customWidth="1"/>
    <col min="13263" max="13263" width="21.28515625" style="234" customWidth="1"/>
    <col min="13264" max="13293" width="2.28515625" style="234" customWidth="1"/>
    <col min="13294" max="13294" width="6.42578125" style="234" customWidth="1"/>
    <col min="13295" max="13295" width="4" style="234" customWidth="1"/>
    <col min="13296" max="13296" width="1.5703125" style="234" customWidth="1"/>
    <col min="13297" max="13297" width="4" style="234" customWidth="1"/>
    <col min="13298" max="13298" width="8" style="234" customWidth="1"/>
    <col min="13299" max="13516" width="9.140625" style="234"/>
    <col min="13517" max="13517" width="3.85546875" style="234" bestFit="1" customWidth="1"/>
    <col min="13518" max="13518" width="12.85546875" style="234" customWidth="1"/>
    <col min="13519" max="13519" width="21.28515625" style="234" customWidth="1"/>
    <col min="13520" max="13549" width="2.28515625" style="234" customWidth="1"/>
    <col min="13550" max="13550" width="6.42578125" style="234" customWidth="1"/>
    <col min="13551" max="13551" width="4" style="234" customWidth="1"/>
    <col min="13552" max="13552" width="1.5703125" style="234" customWidth="1"/>
    <col min="13553" max="13553" width="4" style="234" customWidth="1"/>
    <col min="13554" max="13554" width="8" style="234" customWidth="1"/>
    <col min="13555" max="13772" width="9.140625" style="234"/>
    <col min="13773" max="13773" width="3.85546875" style="234" bestFit="1" customWidth="1"/>
    <col min="13774" max="13774" width="12.85546875" style="234" customWidth="1"/>
    <col min="13775" max="13775" width="21.28515625" style="234" customWidth="1"/>
    <col min="13776" max="13805" width="2.28515625" style="234" customWidth="1"/>
    <col min="13806" max="13806" width="6.42578125" style="234" customWidth="1"/>
    <col min="13807" max="13807" width="4" style="234" customWidth="1"/>
    <col min="13808" max="13808" width="1.5703125" style="234" customWidth="1"/>
    <col min="13809" max="13809" width="4" style="234" customWidth="1"/>
    <col min="13810" max="13810" width="8" style="234" customWidth="1"/>
    <col min="13811" max="14028" width="9.140625" style="234"/>
    <col min="14029" max="14029" width="3.85546875" style="234" bestFit="1" customWidth="1"/>
    <col min="14030" max="14030" width="12.85546875" style="234" customWidth="1"/>
    <col min="14031" max="14031" width="21.28515625" style="234" customWidth="1"/>
    <col min="14032" max="14061" width="2.28515625" style="234" customWidth="1"/>
    <col min="14062" max="14062" width="6.42578125" style="234" customWidth="1"/>
    <col min="14063" max="14063" width="4" style="234" customWidth="1"/>
    <col min="14064" max="14064" width="1.5703125" style="234" customWidth="1"/>
    <col min="14065" max="14065" width="4" style="234" customWidth="1"/>
    <col min="14066" max="14066" width="8" style="234" customWidth="1"/>
    <col min="14067" max="14284" width="9.140625" style="234"/>
    <col min="14285" max="14285" width="3.85546875" style="234" bestFit="1" customWidth="1"/>
    <col min="14286" max="14286" width="12.85546875" style="234" customWidth="1"/>
    <col min="14287" max="14287" width="21.28515625" style="234" customWidth="1"/>
    <col min="14288" max="14317" width="2.28515625" style="234" customWidth="1"/>
    <col min="14318" max="14318" width="6.42578125" style="234" customWidth="1"/>
    <col min="14319" max="14319" width="4" style="234" customWidth="1"/>
    <col min="14320" max="14320" width="1.5703125" style="234" customWidth="1"/>
    <col min="14321" max="14321" width="4" style="234" customWidth="1"/>
    <col min="14322" max="14322" width="8" style="234" customWidth="1"/>
    <col min="14323" max="14540" width="9.140625" style="234"/>
    <col min="14541" max="14541" width="3.85546875" style="234" bestFit="1" customWidth="1"/>
    <col min="14542" max="14542" width="12.85546875" style="234" customWidth="1"/>
    <col min="14543" max="14543" width="21.28515625" style="234" customWidth="1"/>
    <col min="14544" max="14573" width="2.28515625" style="234" customWidth="1"/>
    <col min="14574" max="14574" width="6.42578125" style="234" customWidth="1"/>
    <col min="14575" max="14575" width="4" style="234" customWidth="1"/>
    <col min="14576" max="14576" width="1.5703125" style="234" customWidth="1"/>
    <col min="14577" max="14577" width="4" style="234" customWidth="1"/>
    <col min="14578" max="14578" width="8" style="234" customWidth="1"/>
    <col min="14579" max="14796" width="9.140625" style="234"/>
    <col min="14797" max="14797" width="3.85546875" style="234" bestFit="1" customWidth="1"/>
    <col min="14798" max="14798" width="12.85546875" style="234" customWidth="1"/>
    <col min="14799" max="14799" width="21.28515625" style="234" customWidth="1"/>
    <col min="14800" max="14829" width="2.28515625" style="234" customWidth="1"/>
    <col min="14830" max="14830" width="6.42578125" style="234" customWidth="1"/>
    <col min="14831" max="14831" width="4" style="234" customWidth="1"/>
    <col min="14832" max="14832" width="1.5703125" style="234" customWidth="1"/>
    <col min="14833" max="14833" width="4" style="234" customWidth="1"/>
    <col min="14834" max="14834" width="8" style="234" customWidth="1"/>
    <col min="14835" max="15052" width="9.140625" style="234"/>
    <col min="15053" max="15053" width="3.85546875" style="234" bestFit="1" customWidth="1"/>
    <col min="15054" max="15054" width="12.85546875" style="234" customWidth="1"/>
    <col min="15055" max="15055" width="21.28515625" style="234" customWidth="1"/>
    <col min="15056" max="15085" width="2.28515625" style="234" customWidth="1"/>
    <col min="15086" max="15086" width="6.42578125" style="234" customWidth="1"/>
    <col min="15087" max="15087" width="4" style="234" customWidth="1"/>
    <col min="15088" max="15088" width="1.5703125" style="234" customWidth="1"/>
    <col min="15089" max="15089" width="4" style="234" customWidth="1"/>
    <col min="15090" max="15090" width="8" style="234" customWidth="1"/>
    <col min="15091" max="15308" width="9.140625" style="234"/>
    <col min="15309" max="15309" width="3.85546875" style="234" bestFit="1" customWidth="1"/>
    <col min="15310" max="15310" width="12.85546875" style="234" customWidth="1"/>
    <col min="15311" max="15311" width="21.28515625" style="234" customWidth="1"/>
    <col min="15312" max="15341" width="2.28515625" style="234" customWidth="1"/>
    <col min="15342" max="15342" width="6.42578125" style="234" customWidth="1"/>
    <col min="15343" max="15343" width="4" style="234" customWidth="1"/>
    <col min="15344" max="15344" width="1.5703125" style="234" customWidth="1"/>
    <col min="15345" max="15345" width="4" style="234" customWidth="1"/>
    <col min="15346" max="15346" width="8" style="234" customWidth="1"/>
    <col min="15347" max="15564" width="9.140625" style="234"/>
    <col min="15565" max="15565" width="3.85546875" style="234" bestFit="1" customWidth="1"/>
    <col min="15566" max="15566" width="12.85546875" style="234" customWidth="1"/>
    <col min="15567" max="15567" width="21.28515625" style="234" customWidth="1"/>
    <col min="15568" max="15597" width="2.28515625" style="234" customWidth="1"/>
    <col min="15598" max="15598" width="6.42578125" style="234" customWidth="1"/>
    <col min="15599" max="15599" width="4" style="234" customWidth="1"/>
    <col min="15600" max="15600" width="1.5703125" style="234" customWidth="1"/>
    <col min="15601" max="15601" width="4" style="234" customWidth="1"/>
    <col min="15602" max="15602" width="8" style="234" customWidth="1"/>
    <col min="15603" max="15820" width="9.140625" style="234"/>
    <col min="15821" max="15821" width="3.85546875" style="234" bestFit="1" customWidth="1"/>
    <col min="15822" max="15822" width="12.85546875" style="234" customWidth="1"/>
    <col min="15823" max="15823" width="21.28515625" style="234" customWidth="1"/>
    <col min="15824" max="15853" width="2.28515625" style="234" customWidth="1"/>
    <col min="15854" max="15854" width="6.42578125" style="234" customWidth="1"/>
    <col min="15855" max="15855" width="4" style="234" customWidth="1"/>
    <col min="15856" max="15856" width="1.5703125" style="234" customWidth="1"/>
    <col min="15857" max="15857" width="4" style="234" customWidth="1"/>
    <col min="15858" max="15858" width="8" style="234" customWidth="1"/>
    <col min="15859" max="16076" width="9.140625" style="234"/>
    <col min="16077" max="16077" width="3.85546875" style="234" bestFit="1" customWidth="1"/>
    <col min="16078" max="16078" width="12.85546875" style="234" customWidth="1"/>
    <col min="16079" max="16079" width="21.28515625" style="234" customWidth="1"/>
    <col min="16080" max="16109" width="2.28515625" style="234" customWidth="1"/>
    <col min="16110" max="16110" width="6.42578125" style="234" customWidth="1"/>
    <col min="16111" max="16111" width="4" style="234" customWidth="1"/>
    <col min="16112" max="16112" width="1.5703125" style="234" customWidth="1"/>
    <col min="16113" max="16113" width="4" style="234" customWidth="1"/>
    <col min="16114" max="16114" width="8" style="234" customWidth="1"/>
    <col min="16115" max="16384" width="9.140625" style="234"/>
  </cols>
  <sheetData>
    <row r="1" spans="1:30" ht="44.25" customHeight="1" x14ac:dyDescent="0.25">
      <c r="B1" s="408" t="s">
        <v>246</v>
      </c>
      <c r="C1" s="408"/>
      <c r="D1" s="408"/>
      <c r="E1" s="408"/>
      <c r="F1" s="408"/>
      <c r="G1" s="408"/>
      <c r="H1" s="408"/>
      <c r="I1" s="408"/>
      <c r="J1" s="408"/>
      <c r="K1" s="408"/>
      <c r="L1" s="408"/>
      <c r="M1" s="408"/>
      <c r="N1" s="408"/>
      <c r="O1" s="408"/>
      <c r="P1" s="408"/>
      <c r="Q1" s="408"/>
      <c r="R1" s="408"/>
      <c r="S1" s="408"/>
      <c r="T1" s="408"/>
      <c r="U1" s="408"/>
      <c r="V1" s="408"/>
      <c r="W1" s="408"/>
      <c r="X1" s="408"/>
      <c r="Y1" s="408"/>
      <c r="Z1" s="408"/>
      <c r="AA1" s="408"/>
      <c r="AB1" s="408"/>
      <c r="AC1" s="408"/>
    </row>
    <row r="2" spans="1:30" ht="4.5" customHeight="1" x14ac:dyDescent="0.25"/>
    <row r="3" spans="1:30" ht="12.75" customHeight="1" thickBot="1" x14ac:dyDescent="0.3">
      <c r="A3" s="238" t="s">
        <v>214</v>
      </c>
      <c r="B3" s="239"/>
      <c r="C3" s="239" t="s">
        <v>215</v>
      </c>
      <c r="D3" s="381"/>
      <c r="E3" s="381">
        <v>1</v>
      </c>
      <c r="F3" s="381"/>
      <c r="G3" s="381"/>
      <c r="H3" s="381">
        <v>2</v>
      </c>
      <c r="I3" s="381"/>
      <c r="J3" s="381"/>
      <c r="K3" s="381">
        <v>3</v>
      </c>
      <c r="L3" s="381"/>
      <c r="M3" s="381"/>
      <c r="N3" s="381">
        <v>4</v>
      </c>
      <c r="O3" s="381"/>
      <c r="P3" s="381"/>
      <c r="Q3" s="381">
        <v>5</v>
      </c>
      <c r="R3" s="381"/>
      <c r="S3" s="381"/>
      <c r="T3" s="381">
        <v>6</v>
      </c>
      <c r="U3" s="381"/>
      <c r="V3" s="381"/>
      <c r="W3" s="381">
        <v>7</v>
      </c>
      <c r="X3" s="381"/>
      <c r="Y3" s="382" t="s">
        <v>1</v>
      </c>
      <c r="Z3" s="409" t="s">
        <v>216</v>
      </c>
      <c r="AA3" s="409"/>
      <c r="AB3" s="409"/>
      <c r="AC3" s="239" t="s">
        <v>2</v>
      </c>
    </row>
    <row r="4" spans="1:30" ht="12.95" customHeight="1" x14ac:dyDescent="0.2">
      <c r="A4" s="406">
        <v>1</v>
      </c>
      <c r="B4" s="242" t="s">
        <v>17</v>
      </c>
      <c r="C4" s="326" t="s">
        <v>118</v>
      </c>
      <c r="D4" s="244"/>
      <c r="E4" s="245"/>
      <c r="F4" s="246"/>
      <c r="G4" s="247"/>
      <c r="H4" s="248">
        <v>0</v>
      </c>
      <c r="I4" s="249"/>
      <c r="J4" s="247"/>
      <c r="K4" s="248">
        <v>0</v>
      </c>
      <c r="L4" s="249"/>
      <c r="M4" s="250"/>
      <c r="N4" s="354">
        <v>1</v>
      </c>
      <c r="O4" s="257"/>
      <c r="P4" s="291"/>
      <c r="Q4" s="292">
        <v>2</v>
      </c>
      <c r="R4" s="293"/>
      <c r="S4" s="291"/>
      <c r="T4" s="292">
        <v>2</v>
      </c>
      <c r="U4" s="293"/>
      <c r="V4" s="250"/>
      <c r="W4" s="251">
        <v>1</v>
      </c>
      <c r="X4" s="257"/>
      <c r="Y4" s="395">
        <f>SUM(E4+H4+K4+N4+Q4+T4+W4)</f>
        <v>6</v>
      </c>
      <c r="Z4" s="397">
        <f>SUM(D5+G5+J5+M5+P5+S5+V5)</f>
        <v>11</v>
      </c>
      <c r="AA4" s="402" t="s">
        <v>217</v>
      </c>
      <c r="AB4" s="400">
        <f>SUM(F5+I5+L5+O5+R5+U5+X5)</f>
        <v>11</v>
      </c>
      <c r="AC4" s="404" t="s">
        <v>249</v>
      </c>
    </row>
    <row r="5" spans="1:30" ht="12.95" customHeight="1" thickBot="1" x14ac:dyDescent="0.25">
      <c r="A5" s="407"/>
      <c r="B5" s="294" t="s">
        <v>17</v>
      </c>
      <c r="C5" s="327" t="s">
        <v>41</v>
      </c>
      <c r="D5" s="265"/>
      <c r="E5" s="266"/>
      <c r="F5" s="267"/>
      <c r="G5" s="268">
        <v>1</v>
      </c>
      <c r="H5" s="269"/>
      <c r="I5" s="270">
        <v>3</v>
      </c>
      <c r="J5" s="268">
        <v>0</v>
      </c>
      <c r="K5" s="269"/>
      <c r="L5" s="270">
        <v>3</v>
      </c>
      <c r="M5" s="355">
        <v>2</v>
      </c>
      <c r="N5" s="273"/>
      <c r="O5" s="279">
        <v>2</v>
      </c>
      <c r="P5" s="296">
        <v>3</v>
      </c>
      <c r="Q5" s="297"/>
      <c r="R5" s="298">
        <v>0</v>
      </c>
      <c r="S5" s="296">
        <v>3</v>
      </c>
      <c r="T5" s="297"/>
      <c r="U5" s="298">
        <v>1</v>
      </c>
      <c r="V5" s="271">
        <v>2</v>
      </c>
      <c r="W5" s="272"/>
      <c r="X5" s="279">
        <v>2</v>
      </c>
      <c r="Y5" s="396"/>
      <c r="Z5" s="398"/>
      <c r="AA5" s="403"/>
      <c r="AB5" s="401"/>
      <c r="AC5" s="405"/>
    </row>
    <row r="6" spans="1:30" ht="12.95" customHeight="1" x14ac:dyDescent="0.2">
      <c r="A6" s="406">
        <v>2</v>
      </c>
      <c r="B6" s="334" t="s">
        <v>17</v>
      </c>
      <c r="C6" s="282" t="s">
        <v>18</v>
      </c>
      <c r="D6" s="318"/>
      <c r="E6" s="292">
        <v>2</v>
      </c>
      <c r="F6" s="305"/>
      <c r="G6" s="285"/>
      <c r="H6" s="286"/>
      <c r="I6" s="287"/>
      <c r="J6" s="357"/>
      <c r="K6" s="329">
        <v>1</v>
      </c>
      <c r="L6" s="321"/>
      <c r="M6" s="291"/>
      <c r="N6" s="292">
        <v>2</v>
      </c>
      <c r="O6" s="293"/>
      <c r="P6" s="384"/>
      <c r="Q6" s="251">
        <v>1</v>
      </c>
      <c r="R6" s="252"/>
      <c r="S6" s="291"/>
      <c r="T6" s="292">
        <v>2</v>
      </c>
      <c r="U6" s="293"/>
      <c r="V6" s="291"/>
      <c r="W6" s="292">
        <v>2</v>
      </c>
      <c r="X6" s="293"/>
      <c r="Y6" s="395">
        <f t="shared" ref="Y6" si="0">SUM(E6+H6+K6+N6+Q6+T6+W6)</f>
        <v>10</v>
      </c>
      <c r="Z6" s="397">
        <f t="shared" ref="Z6" si="1">SUM(D7+G7+J7+M7+P7+S7+V7)</f>
        <v>16</v>
      </c>
      <c r="AA6" s="402" t="s">
        <v>217</v>
      </c>
      <c r="AB6" s="400">
        <f t="shared" ref="AB6" si="2">SUM(F7+I7+L7+O7+R7+U7+X7)</f>
        <v>6</v>
      </c>
      <c r="AC6" s="404" t="s">
        <v>248</v>
      </c>
      <c r="AD6" s="390" t="s">
        <v>253</v>
      </c>
    </row>
    <row r="7" spans="1:30" ht="12.95" customHeight="1" thickBot="1" x14ac:dyDescent="0.25">
      <c r="A7" s="407">
        <v>2</v>
      </c>
      <c r="B7" s="294" t="s">
        <v>17</v>
      </c>
      <c r="C7" s="295" t="s">
        <v>51</v>
      </c>
      <c r="D7" s="323">
        <v>3</v>
      </c>
      <c r="E7" s="297"/>
      <c r="F7" s="310">
        <v>1</v>
      </c>
      <c r="G7" s="285"/>
      <c r="H7" s="286"/>
      <c r="I7" s="287"/>
      <c r="J7" s="357">
        <v>2</v>
      </c>
      <c r="K7" s="329"/>
      <c r="L7" s="321">
        <v>2</v>
      </c>
      <c r="M7" s="296">
        <v>3</v>
      </c>
      <c r="N7" s="297"/>
      <c r="O7" s="298">
        <v>0</v>
      </c>
      <c r="P7" s="385">
        <v>2</v>
      </c>
      <c r="Q7" s="272"/>
      <c r="R7" s="273">
        <v>2</v>
      </c>
      <c r="S7" s="296">
        <v>3</v>
      </c>
      <c r="T7" s="297"/>
      <c r="U7" s="298">
        <v>0</v>
      </c>
      <c r="V7" s="296">
        <v>3</v>
      </c>
      <c r="W7" s="297"/>
      <c r="X7" s="298">
        <v>1</v>
      </c>
      <c r="Y7" s="396"/>
      <c r="Z7" s="398"/>
      <c r="AA7" s="403"/>
      <c r="AB7" s="401"/>
      <c r="AC7" s="405"/>
      <c r="AD7" s="390"/>
    </row>
    <row r="8" spans="1:30" ht="12.95" customHeight="1" x14ac:dyDescent="0.2">
      <c r="A8" s="406">
        <v>3</v>
      </c>
      <c r="B8" s="263" t="s">
        <v>3</v>
      </c>
      <c r="C8" s="282" t="s">
        <v>239</v>
      </c>
      <c r="D8" s="291"/>
      <c r="E8" s="292">
        <v>2</v>
      </c>
      <c r="F8" s="293"/>
      <c r="G8" s="384"/>
      <c r="H8" s="251">
        <v>1</v>
      </c>
      <c r="I8" s="252"/>
      <c r="J8" s="301"/>
      <c r="K8" s="302"/>
      <c r="L8" s="303"/>
      <c r="M8" s="291"/>
      <c r="N8" s="292">
        <v>2</v>
      </c>
      <c r="O8" s="293"/>
      <c r="P8" s="291"/>
      <c r="Q8" s="292">
        <v>2</v>
      </c>
      <c r="R8" s="293"/>
      <c r="S8" s="250"/>
      <c r="T8" s="251">
        <v>1</v>
      </c>
      <c r="U8" s="257"/>
      <c r="V8" s="291"/>
      <c r="W8" s="292">
        <v>2</v>
      </c>
      <c r="X8" s="293"/>
      <c r="Y8" s="395">
        <f t="shared" ref="Y8" si="3">SUM(E8+H8+K8+N8+Q8+T8+W8)</f>
        <v>10</v>
      </c>
      <c r="Z8" s="397">
        <f t="shared" ref="Z8" si="4">SUM(D9+G9+J9+M9+P9+S9+V9)</f>
        <v>16</v>
      </c>
      <c r="AA8" s="399" t="s">
        <v>217</v>
      </c>
      <c r="AB8" s="400">
        <f t="shared" ref="AB8" si="5">SUM(F9+I9+L9+O9+R9+U9+X9)</f>
        <v>5</v>
      </c>
      <c r="AC8" s="404" t="s">
        <v>247</v>
      </c>
      <c r="AD8" s="390" t="s">
        <v>254</v>
      </c>
    </row>
    <row r="9" spans="1:30" ht="12.95" customHeight="1" thickBot="1" x14ac:dyDescent="0.25">
      <c r="A9" s="407"/>
      <c r="B9" s="306" t="s">
        <v>44</v>
      </c>
      <c r="C9" s="295" t="s">
        <v>20</v>
      </c>
      <c r="D9" s="296">
        <v>3</v>
      </c>
      <c r="E9" s="297"/>
      <c r="F9" s="298">
        <v>0</v>
      </c>
      <c r="G9" s="385">
        <v>2</v>
      </c>
      <c r="H9" s="272"/>
      <c r="I9" s="273">
        <v>2</v>
      </c>
      <c r="J9" s="308"/>
      <c r="K9" s="266"/>
      <c r="L9" s="267"/>
      <c r="M9" s="296">
        <v>3</v>
      </c>
      <c r="N9" s="297"/>
      <c r="O9" s="298">
        <v>0</v>
      </c>
      <c r="P9" s="296">
        <v>3</v>
      </c>
      <c r="Q9" s="297"/>
      <c r="R9" s="298">
        <v>1</v>
      </c>
      <c r="S9" s="271">
        <v>2</v>
      </c>
      <c r="T9" s="272"/>
      <c r="U9" s="279">
        <v>2</v>
      </c>
      <c r="V9" s="296">
        <v>3</v>
      </c>
      <c r="W9" s="297"/>
      <c r="X9" s="298">
        <v>0</v>
      </c>
      <c r="Y9" s="396"/>
      <c r="Z9" s="398"/>
      <c r="AA9" s="399"/>
      <c r="AB9" s="401"/>
      <c r="AC9" s="405"/>
      <c r="AD9" s="390"/>
    </row>
    <row r="10" spans="1:30" ht="12.95" customHeight="1" x14ac:dyDescent="0.2">
      <c r="A10" s="393">
        <v>4</v>
      </c>
      <c r="B10" s="372" t="s">
        <v>88</v>
      </c>
      <c r="C10" s="282" t="s">
        <v>89</v>
      </c>
      <c r="D10" s="357"/>
      <c r="E10" s="329">
        <v>1</v>
      </c>
      <c r="F10" s="321"/>
      <c r="G10" s="350"/>
      <c r="H10" s="351">
        <v>0</v>
      </c>
      <c r="I10" s="352"/>
      <c r="J10" s="247"/>
      <c r="K10" s="248">
        <v>0</v>
      </c>
      <c r="L10" s="249"/>
      <c r="M10" s="285"/>
      <c r="N10" s="286"/>
      <c r="O10" s="287"/>
      <c r="P10" s="314"/>
      <c r="Q10" s="251">
        <v>1</v>
      </c>
      <c r="R10" s="252"/>
      <c r="S10" s="357"/>
      <c r="T10" s="329">
        <v>1</v>
      </c>
      <c r="U10" s="321"/>
      <c r="V10" s="291"/>
      <c r="W10" s="292">
        <v>2</v>
      </c>
      <c r="X10" s="293"/>
      <c r="Y10" s="395">
        <f t="shared" ref="Y10" si="6">SUM(E10+H10+K10+N10+Q10+T10+W10)</f>
        <v>5</v>
      </c>
      <c r="Z10" s="397">
        <f t="shared" ref="Z10" si="7">SUM(D11+G11+J11+M11+P11+S11+V11)</f>
        <v>9</v>
      </c>
      <c r="AA10" s="402" t="s">
        <v>217</v>
      </c>
      <c r="AB10" s="400">
        <f t="shared" ref="AB10" si="8">SUM(F11+I11+L11+O11+R11+U11+X11)</f>
        <v>12</v>
      </c>
      <c r="AC10" s="391" t="s">
        <v>196</v>
      </c>
    </row>
    <row r="11" spans="1:30" ht="12.95" customHeight="1" thickBot="1" x14ac:dyDescent="0.25">
      <c r="A11" s="394">
        <v>4</v>
      </c>
      <c r="B11" s="294" t="s">
        <v>17</v>
      </c>
      <c r="C11" s="295" t="s">
        <v>90</v>
      </c>
      <c r="D11" s="358" t="s">
        <v>223</v>
      </c>
      <c r="E11" s="329"/>
      <c r="F11" s="321">
        <v>2</v>
      </c>
      <c r="G11" s="350">
        <v>0</v>
      </c>
      <c r="H11" s="351"/>
      <c r="I11" s="352">
        <v>3</v>
      </c>
      <c r="J11" s="268">
        <v>0</v>
      </c>
      <c r="K11" s="269"/>
      <c r="L11" s="270">
        <v>3</v>
      </c>
      <c r="M11" s="285"/>
      <c r="N11" s="286"/>
      <c r="O11" s="287"/>
      <c r="P11" s="317">
        <v>2</v>
      </c>
      <c r="Q11" s="272"/>
      <c r="R11" s="273">
        <v>2</v>
      </c>
      <c r="S11" s="358" t="s">
        <v>223</v>
      </c>
      <c r="T11" s="329"/>
      <c r="U11" s="321">
        <v>2</v>
      </c>
      <c r="V11" s="296">
        <v>3</v>
      </c>
      <c r="W11" s="297"/>
      <c r="X11" s="298">
        <v>0</v>
      </c>
      <c r="Y11" s="396"/>
      <c r="Z11" s="398"/>
      <c r="AA11" s="403"/>
      <c r="AB11" s="401"/>
      <c r="AC11" s="392"/>
    </row>
    <row r="12" spans="1:30" ht="12.95" customHeight="1" x14ac:dyDescent="0.2">
      <c r="A12" s="393">
        <v>5</v>
      </c>
      <c r="B12" s="372" t="s">
        <v>39</v>
      </c>
      <c r="C12" s="326" t="s">
        <v>40</v>
      </c>
      <c r="D12" s="247"/>
      <c r="E12" s="248">
        <v>0</v>
      </c>
      <c r="F12" s="249"/>
      <c r="G12" s="384"/>
      <c r="H12" s="251">
        <v>1</v>
      </c>
      <c r="I12" s="252"/>
      <c r="J12" s="247"/>
      <c r="K12" s="248">
        <v>0</v>
      </c>
      <c r="L12" s="249"/>
      <c r="M12" s="387"/>
      <c r="N12" s="354">
        <v>1</v>
      </c>
      <c r="O12" s="257"/>
      <c r="P12" s="301"/>
      <c r="Q12" s="322"/>
      <c r="R12" s="303"/>
      <c r="S12" s="291"/>
      <c r="T12" s="292">
        <v>2</v>
      </c>
      <c r="U12" s="293"/>
      <c r="V12" s="318"/>
      <c r="W12" s="292">
        <v>2</v>
      </c>
      <c r="X12" s="305"/>
      <c r="Y12" s="395">
        <f t="shared" ref="Y12" si="9">SUM(E12+H12+K12+N12+Q12+T12+W12)</f>
        <v>6</v>
      </c>
      <c r="Z12" s="397">
        <f t="shared" ref="Z12" si="10">SUM(D13+G13+J13+M13+P13+S13+V13)</f>
        <v>11</v>
      </c>
      <c r="AA12" s="399" t="s">
        <v>217</v>
      </c>
      <c r="AB12" s="400">
        <f t="shared" ref="AB12" si="11">SUM(F13+I13+L13+O13+R13+U13+X13)</f>
        <v>12</v>
      </c>
      <c r="AC12" s="391" t="s">
        <v>250</v>
      </c>
    </row>
    <row r="13" spans="1:30" ht="12.95" customHeight="1" thickBot="1" x14ac:dyDescent="0.25">
      <c r="A13" s="394">
        <v>5</v>
      </c>
      <c r="B13" s="294" t="s">
        <v>31</v>
      </c>
      <c r="C13" s="327" t="s">
        <v>32</v>
      </c>
      <c r="D13" s="268">
        <v>0</v>
      </c>
      <c r="E13" s="269"/>
      <c r="F13" s="270">
        <v>3</v>
      </c>
      <c r="G13" s="385">
        <v>2</v>
      </c>
      <c r="H13" s="272"/>
      <c r="I13" s="273">
        <v>2</v>
      </c>
      <c r="J13" s="268">
        <v>1</v>
      </c>
      <c r="K13" s="269"/>
      <c r="L13" s="270">
        <v>3</v>
      </c>
      <c r="M13" s="388">
        <v>2</v>
      </c>
      <c r="N13" s="272"/>
      <c r="O13" s="279">
        <v>2</v>
      </c>
      <c r="P13" s="308"/>
      <c r="Q13" s="325"/>
      <c r="R13" s="267"/>
      <c r="S13" s="296">
        <v>3</v>
      </c>
      <c r="T13" s="297"/>
      <c r="U13" s="298">
        <v>1</v>
      </c>
      <c r="V13" s="323">
        <v>3</v>
      </c>
      <c r="W13" s="297"/>
      <c r="X13" s="310">
        <v>1</v>
      </c>
      <c r="Y13" s="396"/>
      <c r="Z13" s="398"/>
      <c r="AA13" s="399"/>
      <c r="AB13" s="401"/>
      <c r="AC13" s="392"/>
    </row>
    <row r="14" spans="1:30" ht="12.95" customHeight="1" x14ac:dyDescent="0.2">
      <c r="A14" s="393">
        <v>6</v>
      </c>
      <c r="B14" s="263" t="s">
        <v>44</v>
      </c>
      <c r="C14" s="282" t="s">
        <v>45</v>
      </c>
      <c r="D14" s="247"/>
      <c r="E14" s="248">
        <v>0</v>
      </c>
      <c r="F14" s="249"/>
      <c r="G14" s="247"/>
      <c r="H14" s="248">
        <v>0</v>
      </c>
      <c r="I14" s="249"/>
      <c r="J14" s="250"/>
      <c r="K14" s="251">
        <v>1</v>
      </c>
      <c r="L14" s="257"/>
      <c r="M14" s="357"/>
      <c r="N14" s="329">
        <v>1</v>
      </c>
      <c r="O14" s="321"/>
      <c r="P14" s="247"/>
      <c r="Q14" s="248">
        <v>0</v>
      </c>
      <c r="R14" s="249"/>
      <c r="S14" s="301"/>
      <c r="T14" s="302"/>
      <c r="U14" s="303"/>
      <c r="V14" s="357"/>
      <c r="W14" s="329">
        <v>1</v>
      </c>
      <c r="X14" s="321"/>
      <c r="Y14" s="395">
        <f t="shared" ref="Y14" si="12">SUM(E14+H14+K14+N14+Q14+T14+W14)</f>
        <v>3</v>
      </c>
      <c r="Z14" s="397">
        <f t="shared" ref="Z14" si="13">SUM(D15+G15+J15+M15+P15+S15+V15)</f>
        <v>8</v>
      </c>
      <c r="AA14" s="399" t="s">
        <v>217</v>
      </c>
      <c r="AB14" s="400">
        <f t="shared" ref="AB14" si="14">SUM(F15+I15+L15+O15+R15+U15+X15)</f>
        <v>15</v>
      </c>
      <c r="AC14" s="391" t="s">
        <v>251</v>
      </c>
    </row>
    <row r="15" spans="1:30" ht="12.95" customHeight="1" thickBot="1" x14ac:dyDescent="0.25">
      <c r="A15" s="394">
        <v>7</v>
      </c>
      <c r="B15" s="306" t="s">
        <v>44</v>
      </c>
      <c r="C15" s="295" t="s">
        <v>238</v>
      </c>
      <c r="D15" s="268">
        <v>1</v>
      </c>
      <c r="E15" s="269"/>
      <c r="F15" s="270">
        <v>3</v>
      </c>
      <c r="G15" s="268">
        <v>0</v>
      </c>
      <c r="H15" s="269"/>
      <c r="I15" s="270">
        <v>3</v>
      </c>
      <c r="J15" s="271">
        <v>2</v>
      </c>
      <c r="K15" s="272"/>
      <c r="L15" s="279">
        <v>2</v>
      </c>
      <c r="M15" s="358" t="s">
        <v>223</v>
      </c>
      <c r="N15" s="329"/>
      <c r="O15" s="321">
        <v>2</v>
      </c>
      <c r="P15" s="268">
        <v>1</v>
      </c>
      <c r="Q15" s="269"/>
      <c r="R15" s="270">
        <v>3</v>
      </c>
      <c r="S15" s="308"/>
      <c r="T15" s="266"/>
      <c r="U15" s="267"/>
      <c r="V15" s="358" t="s">
        <v>223</v>
      </c>
      <c r="W15" s="329"/>
      <c r="X15" s="321">
        <v>2</v>
      </c>
      <c r="Y15" s="396"/>
      <c r="Z15" s="398"/>
      <c r="AA15" s="399"/>
      <c r="AB15" s="401"/>
      <c r="AC15" s="392"/>
    </row>
    <row r="16" spans="1:30" ht="12.95" customHeight="1" x14ac:dyDescent="0.2">
      <c r="A16" s="393">
        <v>7</v>
      </c>
      <c r="B16" s="263" t="s">
        <v>44</v>
      </c>
      <c r="C16" s="282" t="s">
        <v>245</v>
      </c>
      <c r="D16" s="250"/>
      <c r="E16" s="251">
        <v>1</v>
      </c>
      <c r="F16" s="257"/>
      <c r="G16" s="247"/>
      <c r="H16" s="248">
        <v>0</v>
      </c>
      <c r="I16" s="249"/>
      <c r="J16" s="247"/>
      <c r="K16" s="248">
        <v>0</v>
      </c>
      <c r="L16" s="249"/>
      <c r="M16" s="247"/>
      <c r="N16" s="248">
        <v>0</v>
      </c>
      <c r="O16" s="249"/>
      <c r="P16" s="247"/>
      <c r="Q16" s="259">
        <v>0</v>
      </c>
      <c r="R16" s="249"/>
      <c r="S16" s="250"/>
      <c r="T16" s="251">
        <v>1</v>
      </c>
      <c r="U16" s="257"/>
      <c r="V16" s="244"/>
      <c r="W16" s="302"/>
      <c r="X16" s="322"/>
      <c r="Y16" s="395">
        <f t="shared" ref="Y16" si="15">SUM(E16+H16+K16+N16+Q16+T16+W16)</f>
        <v>2</v>
      </c>
      <c r="Z16" s="397">
        <f t="shared" ref="Z16" si="16">SUM(D17+G17+J17+M17+P17+S17+V17)</f>
        <v>6</v>
      </c>
      <c r="AA16" s="402" t="s">
        <v>217</v>
      </c>
      <c r="AB16" s="400">
        <f t="shared" ref="AB16" si="17">SUM(F17+I17+L17+O17+R17+U17+X17)</f>
        <v>16</v>
      </c>
      <c r="AC16" s="391" t="s">
        <v>252</v>
      </c>
    </row>
    <row r="17" spans="1:256" ht="12.95" customHeight="1" thickBot="1" x14ac:dyDescent="0.25">
      <c r="A17" s="394">
        <v>8</v>
      </c>
      <c r="B17" s="306" t="s">
        <v>3</v>
      </c>
      <c r="C17" s="295" t="s">
        <v>130</v>
      </c>
      <c r="D17" s="271">
        <v>2</v>
      </c>
      <c r="E17" s="272"/>
      <c r="F17" s="279">
        <v>2</v>
      </c>
      <c r="G17" s="268">
        <v>1</v>
      </c>
      <c r="H17" s="269"/>
      <c r="I17" s="270">
        <v>3</v>
      </c>
      <c r="J17" s="268">
        <v>0</v>
      </c>
      <c r="K17" s="269"/>
      <c r="L17" s="270">
        <v>3</v>
      </c>
      <c r="M17" s="268">
        <v>0</v>
      </c>
      <c r="N17" s="269"/>
      <c r="O17" s="270">
        <v>3</v>
      </c>
      <c r="P17" s="268">
        <v>1</v>
      </c>
      <c r="Q17" s="275"/>
      <c r="R17" s="270">
        <v>3</v>
      </c>
      <c r="S17" s="386" t="s">
        <v>223</v>
      </c>
      <c r="T17" s="272"/>
      <c r="U17" s="279">
        <v>2</v>
      </c>
      <c r="V17" s="265"/>
      <c r="W17" s="266"/>
      <c r="X17" s="325"/>
      <c r="Y17" s="396"/>
      <c r="Z17" s="398"/>
      <c r="AA17" s="403"/>
      <c r="AB17" s="401"/>
      <c r="AC17" s="392"/>
    </row>
    <row r="18" spans="1:256" ht="12.75" customHeight="1" x14ac:dyDescent="0.25">
      <c r="B18" s="233"/>
      <c r="C18" s="335"/>
      <c r="Z18" s="389">
        <v>77</v>
      </c>
      <c r="AB18" s="389">
        <v>77</v>
      </c>
    </row>
    <row r="19" spans="1:256" customFormat="1" ht="14.1" customHeight="1" x14ac:dyDescent="0.2">
      <c r="A19" s="212"/>
      <c r="B19" s="212"/>
      <c r="C19" s="212"/>
      <c r="D19" s="212"/>
      <c r="E19" s="212"/>
      <c r="F19" s="212"/>
      <c r="G19" s="212"/>
      <c r="H19" s="212"/>
      <c r="I19" s="212"/>
      <c r="J19" s="212"/>
      <c r="K19" s="212"/>
      <c r="L19" s="212"/>
      <c r="M19" s="212"/>
      <c r="N19" s="212"/>
      <c r="O19" s="212"/>
      <c r="P19" s="212"/>
      <c r="Q19" s="212"/>
      <c r="R19" s="212"/>
      <c r="S19" s="212"/>
      <c r="T19" s="212"/>
      <c r="U19" s="212"/>
      <c r="V19" s="212"/>
      <c r="W19" s="212"/>
      <c r="X19" s="212"/>
      <c r="Y19" s="212"/>
      <c r="Z19" s="212"/>
      <c r="AA19" s="212"/>
      <c r="AB19" s="212"/>
      <c r="AC19" s="212"/>
      <c r="AD19" s="234"/>
      <c r="AE19" s="234"/>
      <c r="AF19" s="234"/>
      <c r="AG19" s="234"/>
      <c r="AH19" s="234"/>
      <c r="AI19" s="234"/>
      <c r="AJ19" s="234"/>
      <c r="AK19" s="234"/>
      <c r="AL19" s="213"/>
      <c r="AM19" s="213"/>
      <c r="AN19" s="213"/>
      <c r="AO19" s="213"/>
      <c r="AP19" s="213"/>
      <c r="AQ19" s="213"/>
      <c r="AR19" s="213"/>
      <c r="AS19" s="213"/>
      <c r="AT19" s="213"/>
      <c r="AU19" s="213"/>
      <c r="AV19" s="213"/>
      <c r="AW19" s="213"/>
      <c r="AX19" s="213"/>
      <c r="AY19" s="213"/>
      <c r="AZ19" s="213"/>
      <c r="BA19" s="213"/>
      <c r="BB19" s="213"/>
      <c r="BC19" s="213"/>
      <c r="BD19" s="213"/>
      <c r="BE19" s="213"/>
      <c r="BF19" s="213"/>
      <c r="BG19" s="213"/>
      <c r="BH19" s="213"/>
      <c r="BI19" s="213"/>
      <c r="BJ19" s="213"/>
      <c r="BK19" s="213"/>
      <c r="BL19" s="213"/>
      <c r="BM19" s="213"/>
      <c r="BN19" s="213"/>
      <c r="BO19" s="213"/>
      <c r="BP19" s="213"/>
      <c r="BQ19" s="213"/>
      <c r="BR19" s="213"/>
      <c r="BS19" s="213"/>
      <c r="BT19" s="213"/>
      <c r="BU19" s="213"/>
      <c r="BV19" s="213"/>
      <c r="BW19" s="213"/>
      <c r="BX19" s="213"/>
      <c r="BY19" s="213"/>
      <c r="BZ19" s="213"/>
      <c r="CA19" s="213"/>
      <c r="CB19" s="213"/>
      <c r="CC19" s="213"/>
      <c r="CD19" s="213"/>
      <c r="CE19" s="213"/>
      <c r="CF19" s="213"/>
      <c r="CG19" s="213"/>
      <c r="CH19" s="213"/>
      <c r="CI19" s="213"/>
      <c r="CJ19" s="213"/>
      <c r="CK19" s="213"/>
      <c r="CL19" s="213"/>
      <c r="CM19" s="213"/>
      <c r="CN19" s="213"/>
      <c r="CO19" s="213"/>
      <c r="CP19" s="213"/>
      <c r="CQ19" s="213"/>
      <c r="CR19" s="213"/>
      <c r="CS19" s="213"/>
      <c r="CT19" s="213"/>
      <c r="CU19" s="213"/>
      <c r="CV19" s="213"/>
      <c r="CW19" s="213"/>
      <c r="CX19" s="213"/>
      <c r="CY19" s="213"/>
      <c r="CZ19" s="213"/>
      <c r="DA19" s="213"/>
      <c r="DB19" s="213"/>
      <c r="DC19" s="213"/>
      <c r="DD19" s="213"/>
      <c r="DE19" s="213"/>
      <c r="DF19" s="213"/>
      <c r="DG19" s="213"/>
      <c r="DH19" s="213"/>
      <c r="DI19" s="213"/>
      <c r="DJ19" s="213"/>
      <c r="DK19" s="213"/>
      <c r="DL19" s="213"/>
      <c r="DM19" s="213"/>
      <c r="DN19" s="213"/>
      <c r="DO19" s="213"/>
      <c r="DP19" s="213"/>
      <c r="DQ19" s="213"/>
      <c r="DR19" s="213"/>
      <c r="DS19" s="213"/>
      <c r="DT19" s="213"/>
      <c r="DU19" s="213"/>
      <c r="DV19" s="213"/>
      <c r="DW19" s="213"/>
      <c r="DX19" s="213"/>
      <c r="DY19" s="213"/>
      <c r="DZ19" s="213"/>
      <c r="EA19" s="213"/>
      <c r="EB19" s="213"/>
      <c r="EC19" s="213"/>
      <c r="ED19" s="213"/>
      <c r="EE19" s="213"/>
      <c r="EF19" s="213"/>
      <c r="EG19" s="213"/>
      <c r="EH19" s="213"/>
      <c r="EI19" s="213"/>
      <c r="EJ19" s="213"/>
      <c r="EK19" s="213"/>
      <c r="EL19" s="213"/>
      <c r="EM19" s="213"/>
      <c r="EN19" s="213"/>
      <c r="EO19" s="213"/>
      <c r="EP19" s="213"/>
      <c r="EQ19" s="213"/>
      <c r="ER19" s="213"/>
      <c r="ES19" s="213"/>
      <c r="ET19" s="213"/>
      <c r="EU19" s="213"/>
      <c r="EV19" s="213"/>
      <c r="EW19" s="213"/>
      <c r="EX19" s="213"/>
      <c r="EY19" s="213"/>
      <c r="EZ19" s="213"/>
      <c r="FA19" s="213"/>
      <c r="FB19" s="213"/>
      <c r="FC19" s="213"/>
      <c r="FD19" s="213"/>
      <c r="FE19" s="213"/>
      <c r="FF19" s="213"/>
      <c r="FG19" s="213"/>
      <c r="FH19" s="213"/>
      <c r="FI19" s="213"/>
      <c r="FJ19" s="213"/>
      <c r="FK19" s="213"/>
      <c r="FL19" s="213"/>
      <c r="FM19" s="213"/>
      <c r="FN19" s="213"/>
      <c r="FO19" s="213"/>
      <c r="FP19" s="213"/>
      <c r="FQ19" s="213"/>
      <c r="FR19" s="213"/>
      <c r="FS19" s="213"/>
      <c r="FT19" s="213"/>
      <c r="FU19" s="213"/>
      <c r="FV19" s="213"/>
      <c r="FW19" s="213"/>
      <c r="FX19" s="213"/>
      <c r="FY19" s="213"/>
      <c r="FZ19" s="213"/>
      <c r="GA19" s="213"/>
      <c r="GB19" s="213"/>
      <c r="GC19" s="213"/>
      <c r="GD19" s="213"/>
      <c r="GE19" s="213"/>
      <c r="GF19" s="213"/>
      <c r="GG19" s="213"/>
      <c r="GH19" s="214"/>
      <c r="GI19" s="214"/>
      <c r="GJ19" s="214"/>
      <c r="GK19" s="214"/>
      <c r="GL19" s="214"/>
      <c r="GM19" s="214"/>
      <c r="GN19" s="214"/>
      <c r="GO19" s="214"/>
      <c r="GP19" s="214"/>
      <c r="GQ19" s="214"/>
      <c r="GR19" s="214"/>
      <c r="GS19" s="214"/>
      <c r="GT19" s="214"/>
      <c r="GU19" s="214"/>
      <c r="GV19" s="214"/>
      <c r="GW19" s="214"/>
      <c r="GX19" s="214"/>
      <c r="GY19" s="214"/>
      <c r="GZ19" s="214"/>
      <c r="HA19" s="214"/>
      <c r="HB19" s="214"/>
      <c r="HC19" s="214"/>
      <c r="HD19" s="214"/>
      <c r="HE19" s="214"/>
      <c r="HF19" s="214"/>
      <c r="HG19" s="214"/>
      <c r="HH19" s="214"/>
      <c r="HI19" s="214"/>
      <c r="HJ19" s="214"/>
      <c r="HK19" s="214"/>
      <c r="HL19" s="214"/>
      <c r="HM19" s="214"/>
      <c r="HN19" s="214"/>
      <c r="HO19" s="214"/>
      <c r="HP19" s="214"/>
      <c r="HQ19" s="214"/>
      <c r="HR19" s="214"/>
      <c r="HS19" s="214"/>
      <c r="HT19" s="214"/>
      <c r="HU19" s="214"/>
      <c r="HV19" s="214"/>
      <c r="HW19" s="214"/>
      <c r="HX19" s="214"/>
      <c r="HY19" s="214"/>
      <c r="HZ19" s="214"/>
      <c r="IA19" s="214"/>
      <c r="IB19" s="214"/>
      <c r="IC19" s="214"/>
      <c r="ID19" s="214"/>
      <c r="IE19" s="214"/>
      <c r="IF19" s="214"/>
      <c r="IG19" s="214"/>
      <c r="IH19" s="214"/>
      <c r="II19" s="214"/>
      <c r="IJ19" s="214"/>
      <c r="IK19" s="214"/>
      <c r="IL19" s="214"/>
      <c r="IM19" s="214"/>
      <c r="IN19" s="214"/>
      <c r="IO19" s="214"/>
      <c r="IP19" s="214"/>
      <c r="IQ19" s="214"/>
      <c r="IR19" s="214"/>
      <c r="IS19" s="214"/>
      <c r="IT19" s="214"/>
      <c r="IU19" s="214"/>
      <c r="IV19" s="214"/>
    </row>
    <row r="20" spans="1:256" customFormat="1" ht="14.1" customHeight="1" x14ac:dyDescent="0.2">
      <c r="A20" s="215"/>
      <c r="B20" s="212"/>
      <c r="C20" s="212"/>
      <c r="D20" s="212"/>
      <c r="E20" s="212"/>
      <c r="F20" s="212"/>
      <c r="G20" s="212"/>
      <c r="H20" s="216"/>
      <c r="I20" s="217"/>
      <c r="J20" s="218"/>
      <c r="K20" s="216"/>
      <c r="L20" s="217"/>
      <c r="M20" s="218"/>
      <c r="N20" s="216"/>
      <c r="O20" s="217"/>
      <c r="P20" s="218"/>
      <c r="Q20" s="216"/>
      <c r="R20" s="217"/>
      <c r="S20" s="218"/>
      <c r="T20" s="216"/>
      <c r="U20" s="217"/>
      <c r="V20" s="216"/>
      <c r="W20" s="216"/>
      <c r="X20" s="217"/>
      <c r="Y20" s="218"/>
      <c r="Z20" s="216"/>
      <c r="AA20" s="217"/>
      <c r="AB20" s="217"/>
      <c r="AC20" s="217"/>
      <c r="AD20" s="234"/>
      <c r="AE20" s="234"/>
      <c r="AF20" s="234"/>
      <c r="AG20" s="234"/>
      <c r="AH20" s="234"/>
      <c r="AI20" s="234"/>
      <c r="AJ20" s="234"/>
      <c r="AK20" s="234"/>
      <c r="AL20" s="213"/>
      <c r="AM20" s="213"/>
      <c r="AN20" s="213"/>
      <c r="AO20" s="213"/>
      <c r="AP20" s="213"/>
      <c r="AQ20" s="213"/>
      <c r="AR20" s="213"/>
      <c r="AS20" s="213"/>
      <c r="AT20" s="213"/>
      <c r="AU20" s="213"/>
      <c r="AV20" s="213"/>
      <c r="AW20" s="213"/>
      <c r="AX20" s="213"/>
      <c r="AY20" s="213"/>
      <c r="AZ20" s="213"/>
      <c r="BA20" s="213"/>
      <c r="BB20" s="213"/>
      <c r="BC20" s="213"/>
      <c r="BD20" s="213"/>
      <c r="BE20" s="213"/>
      <c r="BF20" s="213"/>
      <c r="BG20" s="213"/>
      <c r="BH20" s="213"/>
      <c r="BI20" s="213"/>
      <c r="BJ20" s="213"/>
      <c r="BK20" s="213"/>
      <c r="BL20" s="213"/>
      <c r="BM20" s="213"/>
      <c r="BN20" s="213"/>
      <c r="BO20" s="213"/>
      <c r="BP20" s="213"/>
      <c r="BQ20" s="213"/>
      <c r="BR20" s="213"/>
      <c r="BS20" s="213"/>
      <c r="BT20" s="213"/>
      <c r="BU20" s="213"/>
      <c r="BV20" s="213"/>
      <c r="BW20" s="213"/>
      <c r="BX20" s="213"/>
      <c r="BY20" s="213"/>
      <c r="BZ20" s="213"/>
      <c r="CA20" s="213"/>
      <c r="CB20" s="213"/>
      <c r="CC20" s="213"/>
      <c r="CD20" s="213"/>
      <c r="CE20" s="213"/>
      <c r="CF20" s="213"/>
      <c r="CG20" s="213"/>
      <c r="CH20" s="213"/>
      <c r="CI20" s="213"/>
      <c r="CJ20" s="213"/>
      <c r="CK20" s="213"/>
      <c r="CL20" s="213"/>
      <c r="CM20" s="213"/>
      <c r="CN20" s="213"/>
      <c r="CO20" s="213"/>
      <c r="CP20" s="213"/>
      <c r="CQ20" s="213"/>
      <c r="CR20" s="213"/>
      <c r="CS20" s="213"/>
      <c r="CT20" s="213"/>
      <c r="CU20" s="213"/>
      <c r="CV20" s="213"/>
      <c r="CW20" s="213"/>
      <c r="CX20" s="213"/>
      <c r="CY20" s="213"/>
      <c r="CZ20" s="213"/>
      <c r="DA20" s="213"/>
      <c r="DB20" s="213"/>
      <c r="DC20" s="213"/>
      <c r="DD20" s="213"/>
      <c r="DE20" s="213"/>
      <c r="DF20" s="213"/>
      <c r="DG20" s="213"/>
      <c r="DH20" s="213"/>
      <c r="DI20" s="213"/>
      <c r="DJ20" s="213"/>
      <c r="DK20" s="213"/>
      <c r="DL20" s="213"/>
      <c r="DM20" s="213"/>
      <c r="DN20" s="213"/>
      <c r="DO20" s="213"/>
      <c r="DP20" s="213"/>
      <c r="DQ20" s="213"/>
      <c r="DR20" s="213"/>
      <c r="DS20" s="213"/>
      <c r="DT20" s="213"/>
      <c r="DU20" s="213"/>
      <c r="DV20" s="213"/>
      <c r="DW20" s="213"/>
      <c r="DX20" s="213"/>
      <c r="DY20" s="213"/>
      <c r="DZ20" s="213"/>
      <c r="EA20" s="213"/>
      <c r="EB20" s="213"/>
      <c r="EC20" s="213"/>
      <c r="ED20" s="213"/>
      <c r="EE20" s="213"/>
      <c r="EF20" s="213"/>
      <c r="EG20" s="213"/>
      <c r="EH20" s="213"/>
      <c r="EI20" s="213"/>
      <c r="EJ20" s="213"/>
      <c r="EK20" s="213"/>
      <c r="EL20" s="213"/>
      <c r="EM20" s="213"/>
      <c r="EN20" s="213"/>
      <c r="EO20" s="213"/>
      <c r="EP20" s="213"/>
      <c r="EQ20" s="213"/>
      <c r="ER20" s="213"/>
      <c r="ES20" s="213"/>
      <c r="ET20" s="213"/>
      <c r="EU20" s="213"/>
      <c r="EV20" s="213"/>
      <c r="EW20" s="213"/>
      <c r="EX20" s="213"/>
      <c r="EY20" s="213"/>
      <c r="EZ20" s="213"/>
      <c r="FA20" s="213"/>
      <c r="FB20" s="213"/>
      <c r="FC20" s="213"/>
      <c r="FD20" s="213"/>
      <c r="FE20" s="213"/>
      <c r="FF20" s="213"/>
      <c r="FG20" s="213"/>
      <c r="FH20" s="213"/>
      <c r="FI20" s="213"/>
      <c r="FJ20" s="213"/>
      <c r="FK20" s="213"/>
      <c r="FL20" s="213"/>
      <c r="FM20" s="213"/>
      <c r="FN20" s="213"/>
      <c r="FO20" s="213"/>
      <c r="FP20" s="213"/>
      <c r="FQ20" s="213"/>
      <c r="FR20" s="213"/>
      <c r="FS20" s="213"/>
      <c r="FT20" s="213"/>
      <c r="FU20" s="213"/>
      <c r="FV20" s="213"/>
      <c r="FW20" s="213"/>
      <c r="FX20" s="213"/>
      <c r="FY20" s="213"/>
      <c r="FZ20" s="213"/>
      <c r="GA20" s="213"/>
      <c r="GB20" s="213"/>
      <c r="GC20" s="213"/>
      <c r="GD20" s="213"/>
      <c r="GE20" s="213"/>
      <c r="GF20" s="213"/>
      <c r="GG20" s="213"/>
      <c r="GH20" s="214"/>
      <c r="GI20" s="214"/>
      <c r="GJ20" s="214"/>
      <c r="GK20" s="214"/>
      <c r="GL20" s="214"/>
      <c r="GM20" s="214"/>
      <c r="GN20" s="214"/>
      <c r="GO20" s="214"/>
      <c r="GP20" s="214"/>
      <c r="GQ20" s="214"/>
      <c r="GR20" s="214"/>
      <c r="GS20" s="214"/>
      <c r="GT20" s="214"/>
      <c r="GU20" s="214"/>
      <c r="GV20" s="214"/>
      <c r="GW20" s="214"/>
      <c r="GX20" s="214"/>
      <c r="GY20" s="214"/>
      <c r="GZ20" s="214"/>
      <c r="HA20" s="214"/>
      <c r="HB20" s="214"/>
      <c r="HC20" s="214"/>
      <c r="HD20" s="214"/>
      <c r="HE20" s="214"/>
      <c r="HF20" s="214"/>
      <c r="HG20" s="214"/>
      <c r="HH20" s="214"/>
      <c r="HI20" s="214"/>
      <c r="HJ20" s="214"/>
      <c r="HK20" s="214"/>
      <c r="HL20" s="214"/>
      <c r="HM20" s="214"/>
      <c r="HN20" s="214"/>
      <c r="HO20" s="214"/>
      <c r="HP20" s="214"/>
      <c r="HQ20" s="214"/>
      <c r="HR20" s="214"/>
      <c r="HS20" s="214"/>
      <c r="HT20" s="214"/>
      <c r="HU20" s="214"/>
      <c r="HV20" s="214"/>
      <c r="HW20" s="214"/>
      <c r="HX20" s="214"/>
      <c r="HY20" s="214"/>
      <c r="HZ20" s="214"/>
      <c r="IA20" s="214"/>
      <c r="IB20" s="214"/>
      <c r="IC20" s="214"/>
      <c r="ID20" s="214"/>
      <c r="IE20" s="214"/>
      <c r="IF20" s="214"/>
      <c r="IG20" s="214"/>
      <c r="IH20" s="214"/>
      <c r="II20" s="214"/>
      <c r="IJ20" s="214"/>
      <c r="IK20" s="214"/>
      <c r="IL20" s="214"/>
      <c r="IM20" s="214"/>
      <c r="IN20" s="214"/>
      <c r="IO20" s="214"/>
      <c r="IP20" s="214"/>
      <c r="IQ20" s="214"/>
      <c r="IR20" s="214"/>
      <c r="IS20" s="214"/>
      <c r="IT20" s="214"/>
      <c r="IU20" s="214"/>
      <c r="IV20" s="214"/>
    </row>
    <row r="21" spans="1:256" customFormat="1" ht="14.1" customHeight="1" x14ac:dyDescent="0.2">
      <c r="A21" s="215"/>
      <c r="B21" s="212"/>
      <c r="C21" s="212"/>
      <c r="D21" s="212"/>
      <c r="E21" s="212"/>
      <c r="F21" s="212"/>
      <c r="G21" s="212"/>
      <c r="H21" s="216"/>
      <c r="I21" s="212"/>
      <c r="J21" s="218"/>
      <c r="K21" s="216"/>
      <c r="L21" s="217"/>
      <c r="M21" s="218"/>
      <c r="N21" s="216"/>
      <c r="O21" s="217"/>
      <c r="P21" s="218"/>
      <c r="Q21" s="216"/>
      <c r="R21" s="217"/>
      <c r="S21" s="218"/>
      <c r="T21" s="216"/>
      <c r="U21" s="217"/>
      <c r="V21" s="218"/>
      <c r="W21" s="216"/>
      <c r="X21" s="217"/>
      <c r="Y21" s="218"/>
      <c r="Z21" s="218"/>
      <c r="AA21" s="217"/>
      <c r="AB21" s="217"/>
      <c r="AC21" s="217"/>
      <c r="AD21" s="234"/>
      <c r="AE21" s="234"/>
      <c r="AF21" s="234"/>
      <c r="AG21" s="234"/>
      <c r="AH21" s="234"/>
      <c r="AI21" s="234"/>
      <c r="AJ21" s="234"/>
      <c r="AK21" s="234"/>
      <c r="AL21" s="213"/>
      <c r="AM21" s="213"/>
      <c r="AN21" s="213"/>
      <c r="AO21" s="213"/>
      <c r="AP21" s="213"/>
      <c r="AQ21" s="213"/>
      <c r="AR21" s="213"/>
      <c r="AS21" s="213"/>
      <c r="AT21" s="213"/>
      <c r="AU21" s="213"/>
      <c r="AV21" s="213"/>
      <c r="AW21" s="213"/>
      <c r="AX21" s="213"/>
      <c r="AY21" s="213"/>
      <c r="AZ21" s="213"/>
      <c r="BA21" s="213"/>
      <c r="BB21" s="213"/>
      <c r="BC21" s="213"/>
      <c r="BD21" s="213"/>
      <c r="BE21" s="213"/>
      <c r="BF21" s="213"/>
      <c r="BG21" s="213"/>
      <c r="BH21" s="213"/>
      <c r="BI21" s="213"/>
      <c r="BJ21" s="213"/>
      <c r="BK21" s="213"/>
      <c r="BL21" s="213"/>
      <c r="BM21" s="213"/>
      <c r="BN21" s="213"/>
      <c r="BO21" s="213"/>
      <c r="BP21" s="213"/>
      <c r="BQ21" s="213"/>
      <c r="BR21" s="213"/>
      <c r="BS21" s="213"/>
      <c r="BT21" s="213"/>
      <c r="BU21" s="213"/>
      <c r="BV21" s="213"/>
      <c r="BW21" s="213"/>
      <c r="BX21" s="213"/>
      <c r="BY21" s="213"/>
      <c r="BZ21" s="213"/>
      <c r="CA21" s="213"/>
      <c r="CB21" s="213"/>
      <c r="CC21" s="213"/>
      <c r="CD21" s="213"/>
      <c r="CE21" s="213"/>
      <c r="CF21" s="213"/>
      <c r="CG21" s="213"/>
      <c r="CH21" s="213"/>
      <c r="CI21" s="213"/>
      <c r="CJ21" s="213"/>
      <c r="CK21" s="213"/>
      <c r="CL21" s="213"/>
      <c r="CM21" s="213"/>
      <c r="CN21" s="213"/>
      <c r="CO21" s="213"/>
      <c r="CP21" s="213"/>
      <c r="CQ21" s="213"/>
      <c r="CR21" s="213"/>
      <c r="CS21" s="213"/>
      <c r="CT21" s="213"/>
      <c r="CU21" s="213"/>
      <c r="CV21" s="213"/>
      <c r="CW21" s="213"/>
      <c r="CX21" s="213"/>
      <c r="CY21" s="213"/>
      <c r="CZ21" s="213"/>
      <c r="DA21" s="213"/>
      <c r="DB21" s="213"/>
      <c r="DC21" s="213"/>
      <c r="DD21" s="213"/>
      <c r="DE21" s="213"/>
      <c r="DF21" s="213"/>
      <c r="DG21" s="213"/>
      <c r="DH21" s="213"/>
      <c r="DI21" s="213"/>
      <c r="DJ21" s="213"/>
      <c r="DK21" s="213"/>
      <c r="DL21" s="213"/>
      <c r="DM21" s="213"/>
      <c r="DN21" s="213"/>
      <c r="DO21" s="213"/>
      <c r="DP21" s="213"/>
      <c r="DQ21" s="213"/>
      <c r="DR21" s="213"/>
      <c r="DS21" s="213"/>
      <c r="DT21" s="213"/>
      <c r="DU21" s="213"/>
      <c r="DV21" s="213"/>
      <c r="DW21" s="213"/>
      <c r="DX21" s="213"/>
      <c r="DY21" s="213"/>
      <c r="DZ21" s="213"/>
      <c r="EA21" s="213"/>
      <c r="EB21" s="213"/>
      <c r="EC21" s="213"/>
      <c r="ED21" s="213"/>
      <c r="EE21" s="213"/>
      <c r="EF21" s="213"/>
      <c r="EG21" s="213"/>
      <c r="EH21" s="213"/>
      <c r="EI21" s="213"/>
      <c r="EJ21" s="213"/>
      <c r="EK21" s="213"/>
      <c r="EL21" s="213"/>
      <c r="EM21" s="213"/>
      <c r="EN21" s="213"/>
      <c r="EO21" s="213"/>
      <c r="EP21" s="213"/>
      <c r="EQ21" s="213"/>
      <c r="ER21" s="213"/>
      <c r="ES21" s="213"/>
      <c r="ET21" s="213"/>
      <c r="EU21" s="213"/>
      <c r="EV21" s="213"/>
      <c r="EW21" s="213"/>
      <c r="EX21" s="213"/>
      <c r="EY21" s="213"/>
      <c r="EZ21" s="213"/>
      <c r="FA21" s="213"/>
      <c r="FB21" s="213"/>
      <c r="FC21" s="213"/>
      <c r="FD21" s="213"/>
      <c r="FE21" s="213"/>
      <c r="FF21" s="213"/>
      <c r="FG21" s="213"/>
      <c r="FH21" s="213"/>
      <c r="FI21" s="213"/>
      <c r="FJ21" s="213"/>
      <c r="FK21" s="213"/>
      <c r="FL21" s="213"/>
      <c r="FM21" s="213"/>
      <c r="FN21" s="213"/>
      <c r="FO21" s="213"/>
      <c r="FP21" s="213"/>
      <c r="FQ21" s="213"/>
      <c r="FR21" s="213"/>
      <c r="FS21" s="213"/>
      <c r="FT21" s="213"/>
      <c r="FU21" s="213"/>
      <c r="FV21" s="213"/>
      <c r="FW21" s="213"/>
      <c r="FX21" s="213"/>
      <c r="FY21" s="213"/>
      <c r="FZ21" s="213"/>
      <c r="GA21" s="213"/>
      <c r="GB21" s="213"/>
      <c r="GC21" s="213"/>
      <c r="GD21" s="213"/>
      <c r="GE21" s="213"/>
      <c r="GF21" s="213"/>
      <c r="GG21" s="213"/>
      <c r="GH21" s="214"/>
      <c r="GI21" s="214"/>
      <c r="GJ21" s="214"/>
      <c r="GK21" s="214"/>
      <c r="GL21" s="214"/>
      <c r="GM21" s="214"/>
      <c r="GN21" s="214"/>
      <c r="GO21" s="214"/>
      <c r="GP21" s="214"/>
      <c r="GQ21" s="214"/>
      <c r="GR21" s="214"/>
      <c r="GS21" s="214"/>
      <c r="GT21" s="214"/>
      <c r="GU21" s="214"/>
      <c r="GV21" s="214"/>
      <c r="GW21" s="214"/>
      <c r="GX21" s="214"/>
      <c r="GY21" s="214"/>
      <c r="GZ21" s="214"/>
      <c r="HA21" s="214"/>
      <c r="HB21" s="214"/>
      <c r="HC21" s="214"/>
      <c r="HD21" s="214"/>
      <c r="HE21" s="214"/>
      <c r="HF21" s="214"/>
      <c r="HG21" s="214"/>
      <c r="HH21" s="214"/>
      <c r="HI21" s="214"/>
      <c r="HJ21" s="214"/>
      <c r="HK21" s="214"/>
      <c r="HL21" s="214"/>
      <c r="HM21" s="214"/>
      <c r="HN21" s="214"/>
      <c r="HO21" s="214"/>
      <c r="HP21" s="214"/>
      <c r="HQ21" s="214"/>
      <c r="HR21" s="214"/>
      <c r="HS21" s="214"/>
      <c r="HT21" s="214"/>
      <c r="HU21" s="214"/>
      <c r="HV21" s="214"/>
      <c r="HW21" s="214"/>
      <c r="HX21" s="214"/>
      <c r="HY21" s="214"/>
      <c r="HZ21" s="214"/>
      <c r="IA21" s="214"/>
      <c r="IB21" s="214"/>
      <c r="IC21" s="214"/>
      <c r="ID21" s="214"/>
      <c r="IE21" s="214"/>
      <c r="IF21" s="214"/>
      <c r="IG21" s="214"/>
      <c r="IH21" s="214"/>
      <c r="II21" s="214"/>
      <c r="IJ21" s="214"/>
      <c r="IK21" s="214"/>
      <c r="IL21" s="214"/>
      <c r="IM21" s="214"/>
      <c r="IN21" s="214"/>
      <c r="IO21" s="214"/>
      <c r="IP21" s="214"/>
      <c r="IQ21" s="214"/>
      <c r="IR21" s="214"/>
      <c r="IS21" s="214"/>
      <c r="IT21" s="214"/>
      <c r="IU21" s="214"/>
      <c r="IV21" s="214"/>
    </row>
    <row r="22" spans="1:256" customFormat="1" ht="14.1" customHeight="1" x14ac:dyDescent="0.2">
      <c r="A22" s="215"/>
      <c r="B22" s="212"/>
      <c r="C22" s="212"/>
      <c r="D22" s="212"/>
      <c r="E22" s="212"/>
      <c r="F22" s="212"/>
      <c r="G22" s="212"/>
      <c r="H22" s="216"/>
      <c r="I22" s="217"/>
      <c r="J22" s="218"/>
      <c r="K22" s="216"/>
      <c r="L22" s="217"/>
      <c r="M22" s="218"/>
      <c r="N22" s="216"/>
      <c r="O22" s="217"/>
      <c r="P22" s="218"/>
      <c r="Q22" s="216"/>
      <c r="R22" s="217"/>
      <c r="S22" s="218"/>
      <c r="T22" s="216"/>
      <c r="U22" s="217"/>
      <c r="V22" s="218"/>
      <c r="W22" s="216"/>
      <c r="X22" s="217"/>
      <c r="Y22" s="218"/>
      <c r="Z22" s="218"/>
      <c r="AA22" s="217"/>
      <c r="AB22" s="217"/>
      <c r="AC22" s="217"/>
      <c r="AD22" s="234"/>
      <c r="AE22" s="234"/>
      <c r="AF22" s="234"/>
      <c r="AG22" s="234"/>
      <c r="AH22" s="234"/>
      <c r="AI22" s="234"/>
      <c r="AJ22" s="234"/>
      <c r="AK22" s="234"/>
      <c r="AL22" s="213"/>
      <c r="AM22" s="213"/>
      <c r="AN22" s="213"/>
      <c r="AO22" s="213"/>
      <c r="AP22" s="213"/>
      <c r="AQ22" s="213"/>
      <c r="AR22" s="213"/>
      <c r="AS22" s="213"/>
      <c r="AT22" s="213"/>
      <c r="AU22" s="213"/>
      <c r="AV22" s="213"/>
      <c r="AW22" s="213"/>
      <c r="AX22" s="213"/>
      <c r="AY22" s="213"/>
      <c r="AZ22" s="213"/>
      <c r="BA22" s="213"/>
      <c r="BB22" s="213"/>
      <c r="BC22" s="213"/>
      <c r="BD22" s="213"/>
      <c r="BE22" s="213"/>
      <c r="BF22" s="213"/>
      <c r="BG22" s="213"/>
      <c r="BH22" s="213"/>
      <c r="BI22" s="213"/>
      <c r="BJ22" s="213"/>
      <c r="BK22" s="213"/>
      <c r="BL22" s="213"/>
      <c r="BM22" s="213"/>
      <c r="BN22" s="213"/>
      <c r="BO22" s="213"/>
      <c r="BP22" s="213"/>
      <c r="BQ22" s="213"/>
      <c r="BR22" s="213"/>
      <c r="BS22" s="213"/>
      <c r="BT22" s="213"/>
      <c r="BU22" s="213"/>
      <c r="BV22" s="213"/>
      <c r="BW22" s="213"/>
      <c r="BX22" s="213"/>
      <c r="BY22" s="213"/>
      <c r="BZ22" s="213"/>
      <c r="CA22" s="213"/>
      <c r="CB22" s="213"/>
      <c r="CC22" s="213"/>
      <c r="CD22" s="213"/>
      <c r="CE22" s="213"/>
      <c r="CF22" s="213"/>
      <c r="CG22" s="213"/>
      <c r="CH22" s="213"/>
      <c r="CI22" s="213"/>
      <c r="CJ22" s="213"/>
      <c r="CK22" s="213"/>
      <c r="CL22" s="213"/>
      <c r="CM22" s="213"/>
      <c r="CN22" s="213"/>
      <c r="CO22" s="213"/>
      <c r="CP22" s="213"/>
      <c r="CQ22" s="213"/>
      <c r="CR22" s="213"/>
      <c r="CS22" s="213"/>
      <c r="CT22" s="213"/>
      <c r="CU22" s="213"/>
      <c r="CV22" s="213"/>
      <c r="CW22" s="213"/>
      <c r="CX22" s="213"/>
      <c r="CY22" s="213"/>
      <c r="CZ22" s="213"/>
      <c r="DA22" s="213"/>
      <c r="DB22" s="213"/>
      <c r="DC22" s="213"/>
      <c r="DD22" s="213"/>
      <c r="DE22" s="213"/>
      <c r="DF22" s="213"/>
      <c r="DG22" s="213"/>
      <c r="DH22" s="213"/>
      <c r="DI22" s="213"/>
      <c r="DJ22" s="213"/>
      <c r="DK22" s="213"/>
      <c r="DL22" s="213"/>
      <c r="DM22" s="213"/>
      <c r="DN22" s="213"/>
      <c r="DO22" s="213"/>
      <c r="DP22" s="213"/>
      <c r="DQ22" s="213"/>
      <c r="DR22" s="213"/>
      <c r="DS22" s="213"/>
      <c r="DT22" s="213"/>
      <c r="DU22" s="213"/>
      <c r="DV22" s="213"/>
      <c r="DW22" s="213"/>
      <c r="DX22" s="213"/>
      <c r="DY22" s="213"/>
      <c r="DZ22" s="213"/>
      <c r="EA22" s="213"/>
      <c r="EB22" s="213"/>
      <c r="EC22" s="213"/>
      <c r="ED22" s="213"/>
      <c r="EE22" s="213"/>
      <c r="EF22" s="213"/>
      <c r="EG22" s="213"/>
      <c r="EH22" s="213"/>
      <c r="EI22" s="213"/>
      <c r="EJ22" s="213"/>
      <c r="EK22" s="213"/>
      <c r="EL22" s="213"/>
      <c r="EM22" s="213"/>
      <c r="EN22" s="213"/>
      <c r="EO22" s="213"/>
      <c r="EP22" s="213"/>
      <c r="EQ22" s="213"/>
      <c r="ER22" s="213"/>
      <c r="ES22" s="213"/>
      <c r="ET22" s="213"/>
      <c r="EU22" s="213"/>
      <c r="EV22" s="213"/>
      <c r="EW22" s="213"/>
      <c r="EX22" s="213"/>
      <c r="EY22" s="213"/>
      <c r="EZ22" s="213"/>
      <c r="FA22" s="213"/>
      <c r="FB22" s="213"/>
      <c r="FC22" s="213"/>
      <c r="FD22" s="213"/>
      <c r="FE22" s="213"/>
      <c r="FF22" s="213"/>
      <c r="FG22" s="213"/>
      <c r="FH22" s="213"/>
      <c r="FI22" s="213"/>
      <c r="FJ22" s="213"/>
      <c r="FK22" s="213"/>
      <c r="FL22" s="213"/>
      <c r="FM22" s="213"/>
      <c r="FN22" s="213"/>
      <c r="FO22" s="213"/>
      <c r="FP22" s="213"/>
      <c r="FQ22" s="213"/>
      <c r="FR22" s="213"/>
      <c r="FS22" s="213"/>
      <c r="FT22" s="213"/>
      <c r="FU22" s="213"/>
      <c r="FV22" s="213"/>
      <c r="FW22" s="213"/>
      <c r="FX22" s="213"/>
      <c r="FY22" s="213"/>
      <c r="FZ22" s="213"/>
      <c r="GA22" s="213"/>
      <c r="GB22" s="213"/>
      <c r="GC22" s="213"/>
      <c r="GD22" s="213"/>
      <c r="GE22" s="213"/>
      <c r="GF22" s="213"/>
      <c r="GG22" s="213"/>
      <c r="GH22" s="214"/>
      <c r="GI22" s="214"/>
      <c r="GJ22" s="214"/>
      <c r="GK22" s="214"/>
      <c r="GL22" s="214"/>
      <c r="GM22" s="214"/>
      <c r="GN22" s="214"/>
      <c r="GO22" s="214"/>
      <c r="GP22" s="214"/>
      <c r="GQ22" s="214"/>
      <c r="GR22" s="214"/>
      <c r="GS22" s="214"/>
      <c r="GT22" s="214"/>
      <c r="GU22" s="214"/>
      <c r="GV22" s="214"/>
      <c r="GW22" s="214"/>
      <c r="GX22" s="214"/>
      <c r="GY22" s="214"/>
      <c r="GZ22" s="214"/>
      <c r="HA22" s="214"/>
      <c r="HB22" s="214"/>
      <c r="HC22" s="214"/>
      <c r="HD22" s="214"/>
      <c r="HE22" s="214"/>
      <c r="HF22" s="214"/>
      <c r="HG22" s="214"/>
      <c r="HH22" s="214"/>
      <c r="HI22" s="214"/>
      <c r="HJ22" s="214"/>
      <c r="HK22" s="214"/>
      <c r="HL22" s="214"/>
      <c r="HM22" s="214"/>
      <c r="HN22" s="214"/>
      <c r="HO22" s="214"/>
      <c r="HP22" s="214"/>
      <c r="HQ22" s="214"/>
      <c r="HR22" s="214"/>
      <c r="HS22" s="214"/>
      <c r="HT22" s="214"/>
      <c r="HU22" s="214"/>
      <c r="HV22" s="214"/>
      <c r="HW22" s="214"/>
      <c r="HX22" s="214"/>
      <c r="HY22" s="214"/>
      <c r="HZ22" s="214"/>
      <c r="IA22" s="214"/>
      <c r="IB22" s="214"/>
      <c r="IC22" s="214"/>
      <c r="ID22" s="214"/>
      <c r="IE22" s="214"/>
      <c r="IF22" s="214"/>
      <c r="IG22" s="214"/>
      <c r="IH22" s="214"/>
      <c r="II22" s="214"/>
      <c r="IJ22" s="214"/>
      <c r="IK22" s="214"/>
      <c r="IL22" s="214"/>
      <c r="IM22" s="214"/>
      <c r="IN22" s="214"/>
      <c r="IO22" s="214"/>
      <c r="IP22" s="214"/>
      <c r="IQ22" s="214"/>
      <c r="IR22" s="214"/>
      <c r="IS22" s="214"/>
      <c r="IT22" s="214"/>
      <c r="IU22" s="214"/>
      <c r="IV22" s="214"/>
    </row>
    <row r="23" spans="1:256" customFormat="1" ht="12.75" x14ac:dyDescent="0.2">
      <c r="A23" s="215"/>
      <c r="B23" s="212"/>
      <c r="C23" s="212"/>
      <c r="D23" s="212"/>
      <c r="E23" s="212"/>
      <c r="F23" s="212"/>
      <c r="G23" s="212"/>
      <c r="H23" s="216"/>
      <c r="I23" s="217"/>
      <c r="J23" s="218"/>
      <c r="K23" s="216"/>
      <c r="L23" s="217"/>
      <c r="M23" s="218"/>
      <c r="N23" s="216"/>
      <c r="O23" s="217"/>
      <c r="P23" s="218"/>
      <c r="Q23" s="216"/>
      <c r="R23" s="217"/>
      <c r="S23" s="218"/>
      <c r="T23" s="216"/>
      <c r="U23" s="217"/>
      <c r="V23" s="218"/>
      <c r="W23" s="216"/>
      <c r="X23" s="217"/>
      <c r="Y23" s="218"/>
      <c r="Z23" s="218"/>
      <c r="AA23" s="217"/>
      <c r="AB23" s="217"/>
      <c r="AC23" s="217"/>
      <c r="AD23" s="234"/>
      <c r="AE23" s="234"/>
      <c r="AF23" s="234"/>
      <c r="AG23" s="234"/>
      <c r="AH23" s="234"/>
      <c r="AI23" s="234"/>
      <c r="AJ23" s="234"/>
      <c r="AK23" s="234"/>
      <c r="AL23" s="211"/>
      <c r="AM23" s="211"/>
      <c r="AN23" s="211"/>
    </row>
    <row r="24" spans="1:256" customFormat="1" ht="12.75" x14ac:dyDescent="0.2">
      <c r="A24" s="219" t="s">
        <v>211</v>
      </c>
      <c r="B24" s="219"/>
      <c r="C24" s="220"/>
      <c r="D24" s="220"/>
      <c r="E24" s="220"/>
      <c r="F24" s="220"/>
      <c r="G24" s="220"/>
      <c r="H24" s="220"/>
      <c r="I24" s="220"/>
      <c r="J24" s="220"/>
      <c r="K24" s="220"/>
      <c r="L24" s="220"/>
      <c r="M24" s="218"/>
      <c r="N24" s="216"/>
      <c r="O24" s="217"/>
      <c r="P24" s="218"/>
      <c r="Q24" s="216"/>
      <c r="R24" s="217"/>
      <c r="S24" s="218"/>
      <c r="T24" s="216"/>
      <c r="U24" s="217"/>
      <c r="V24" s="218"/>
      <c r="W24" s="216"/>
      <c r="X24" s="217"/>
      <c r="Y24" s="218"/>
      <c r="Z24" s="216"/>
      <c r="AA24" s="217"/>
      <c r="AB24" s="217"/>
      <c r="AC24" s="217"/>
      <c r="AD24" s="234"/>
      <c r="AE24" s="234"/>
      <c r="AF24" s="234"/>
      <c r="AG24" s="234"/>
      <c r="AH24" s="234"/>
      <c r="AI24" s="234"/>
      <c r="AJ24" s="234"/>
      <c r="AK24" s="234"/>
      <c r="AL24" s="211"/>
      <c r="AM24" s="211"/>
      <c r="AN24" s="211"/>
    </row>
  </sheetData>
  <protectedRanges>
    <protectedRange sqref="C8" name="Diapazons1_1"/>
    <protectedRange sqref="C15" name="Diapazons1_2"/>
    <protectedRange sqref="C16:C17" name="Diapazons1_4"/>
    <protectedRange sqref="N20:N24" name="Diapazons4_1_1"/>
    <protectedRange sqref="R20:Z24" name="Diapazons2_1_1"/>
    <protectedRange sqref="I20:I24 M20:N24 A20:F24" name="Diapazons1_9_2_1_1_1_1"/>
    <protectedRange sqref="L20:L24" name="Diapazons3_1_1"/>
  </protectedRanges>
  <mergeCells count="46">
    <mergeCell ref="B1:AC1"/>
    <mergeCell ref="Z3:AB3"/>
    <mergeCell ref="A4:A5"/>
    <mergeCell ref="Y4:Y5"/>
    <mergeCell ref="Z4:Z5"/>
    <mergeCell ref="AA4:AA5"/>
    <mergeCell ref="AB4:AB5"/>
    <mergeCell ref="AC4:AC5"/>
    <mergeCell ref="AC8:AC9"/>
    <mergeCell ref="A6:A7"/>
    <mergeCell ref="Y6:Y7"/>
    <mergeCell ref="Z6:Z7"/>
    <mergeCell ref="AA6:AA7"/>
    <mergeCell ref="AB6:AB7"/>
    <mergeCell ref="AC6:AC7"/>
    <mergeCell ref="A8:A9"/>
    <mergeCell ref="Y8:Y9"/>
    <mergeCell ref="Z8:Z9"/>
    <mergeCell ref="AA8:AA9"/>
    <mergeCell ref="AB8:AB9"/>
    <mergeCell ref="A12:A13"/>
    <mergeCell ref="Y12:Y13"/>
    <mergeCell ref="Z12:Z13"/>
    <mergeCell ref="AA12:AA13"/>
    <mergeCell ref="AB12:AB13"/>
    <mergeCell ref="Y10:Y11"/>
    <mergeCell ref="Z10:Z11"/>
    <mergeCell ref="AA10:AA11"/>
    <mergeCell ref="AB10:AB11"/>
    <mergeCell ref="AC10:AC11"/>
    <mergeCell ref="AD6:AD7"/>
    <mergeCell ref="AD8:AD9"/>
    <mergeCell ref="AC16:AC17"/>
    <mergeCell ref="A14:A15"/>
    <mergeCell ref="Y14:Y15"/>
    <mergeCell ref="Z14:Z15"/>
    <mergeCell ref="AA14:AA15"/>
    <mergeCell ref="AB14:AB15"/>
    <mergeCell ref="AC14:AC15"/>
    <mergeCell ref="A16:A17"/>
    <mergeCell ref="Y16:Y17"/>
    <mergeCell ref="Z16:Z17"/>
    <mergeCell ref="AA16:AA17"/>
    <mergeCell ref="AB16:AB17"/>
    <mergeCell ref="AC12:AC13"/>
    <mergeCell ref="A10:A11"/>
  </mergeCells>
  <conditionalFormatting sqref="G20:G23">
    <cfRule type="expression" dxfId="514" priority="90" stopIfTrue="1">
      <formula>A20=0</formula>
    </cfRule>
  </conditionalFormatting>
  <conditionalFormatting sqref="H20:H23">
    <cfRule type="expression" dxfId="513" priority="89" stopIfTrue="1">
      <formula>A20=0</formula>
    </cfRule>
  </conditionalFormatting>
  <conditionalFormatting sqref="J20:J23">
    <cfRule type="expression" dxfId="512" priority="88" stopIfTrue="1">
      <formula>A20=0</formula>
    </cfRule>
  </conditionalFormatting>
  <conditionalFormatting sqref="R20:R24">
    <cfRule type="expression" dxfId="511" priority="86" stopIfTrue="1">
      <formula>A20=0</formula>
    </cfRule>
    <cfRule type="expression" dxfId="510" priority="87" stopIfTrue="1">
      <formula>R20=99</formula>
    </cfRule>
  </conditionalFormatting>
  <conditionalFormatting sqref="O20:O24 AA20:AA24">
    <cfRule type="expression" dxfId="509" priority="85" stopIfTrue="1">
      <formula>A20=0</formula>
    </cfRule>
  </conditionalFormatting>
  <conditionalFormatting sqref="P20:P24">
    <cfRule type="expression" dxfId="508" priority="84" stopIfTrue="1">
      <formula>A20=0</formula>
    </cfRule>
  </conditionalFormatting>
  <conditionalFormatting sqref="S20:S24">
    <cfRule type="expression" dxfId="507" priority="83" stopIfTrue="1">
      <formula>A20=0</formula>
    </cfRule>
  </conditionalFormatting>
  <conditionalFormatting sqref="W20:W24">
    <cfRule type="expression" dxfId="506" priority="82" stopIfTrue="1">
      <formula>A20=0</formula>
    </cfRule>
  </conditionalFormatting>
  <conditionalFormatting sqref="Y20:Y24">
    <cfRule type="expression" dxfId="505" priority="81" stopIfTrue="1">
      <formula>A20=0</formula>
    </cfRule>
  </conditionalFormatting>
  <conditionalFormatting sqref="D20:D23">
    <cfRule type="expression" dxfId="504" priority="78" stopIfTrue="1">
      <formula>L20=1</formula>
    </cfRule>
    <cfRule type="expression" dxfId="503" priority="79" stopIfTrue="1">
      <formula>L20=2</formula>
    </cfRule>
    <cfRule type="expression" dxfId="502" priority="80" stopIfTrue="1">
      <formula>L20=3</formula>
    </cfRule>
  </conditionalFormatting>
  <conditionalFormatting sqref="T20:T24">
    <cfRule type="expression" dxfId="501" priority="76" stopIfTrue="1">
      <formula>A20=0</formula>
    </cfRule>
    <cfRule type="expression" dxfId="500" priority="77" stopIfTrue="1">
      <formula>T20=99</formula>
    </cfRule>
  </conditionalFormatting>
  <conditionalFormatting sqref="V21:V24">
    <cfRule type="expression" dxfId="499" priority="74" stopIfTrue="1">
      <formula>A21=0</formula>
    </cfRule>
    <cfRule type="expression" dxfId="498" priority="75" stopIfTrue="1">
      <formula>V21=99</formula>
    </cfRule>
  </conditionalFormatting>
  <conditionalFormatting sqref="X20:X24">
    <cfRule type="expression" dxfId="497" priority="72" stopIfTrue="1">
      <formula>A20=0</formula>
    </cfRule>
    <cfRule type="expression" dxfId="496" priority="73" stopIfTrue="1">
      <formula>X20=99</formula>
    </cfRule>
  </conditionalFormatting>
  <conditionalFormatting sqref="Z21:Z24">
    <cfRule type="expression" dxfId="495" priority="70" stopIfTrue="1">
      <formula>A21=0</formula>
    </cfRule>
    <cfRule type="expression" dxfId="494" priority="71" stopIfTrue="1">
      <formula>Z21=99</formula>
    </cfRule>
  </conditionalFormatting>
  <conditionalFormatting sqref="M20:M24">
    <cfRule type="expression" dxfId="493" priority="69" stopIfTrue="1">
      <formula>A20=0</formula>
    </cfRule>
  </conditionalFormatting>
  <conditionalFormatting sqref="L20:L23">
    <cfRule type="cellIs" dxfId="492" priority="66" stopIfTrue="1" operator="equal">
      <formula>1</formula>
    </cfRule>
    <cfRule type="cellIs" dxfId="491" priority="67" stopIfTrue="1" operator="equal">
      <formula>2</formula>
    </cfRule>
    <cfRule type="cellIs" dxfId="490" priority="68" stopIfTrue="1" operator="equal">
      <formula>3</formula>
    </cfRule>
  </conditionalFormatting>
  <conditionalFormatting sqref="G20:G22">
    <cfRule type="expression" dxfId="489" priority="65" stopIfTrue="1">
      <formula>A20=0</formula>
    </cfRule>
  </conditionalFormatting>
  <conditionalFormatting sqref="H20:H23">
    <cfRule type="expression" dxfId="488" priority="64" stopIfTrue="1">
      <formula>A20=0</formula>
    </cfRule>
  </conditionalFormatting>
  <conditionalFormatting sqref="J20:J22">
    <cfRule type="expression" dxfId="487" priority="63" stopIfTrue="1">
      <formula>A20=0</formula>
    </cfRule>
  </conditionalFormatting>
  <conditionalFormatting sqref="R20:R22">
    <cfRule type="expression" dxfId="486" priority="61" stopIfTrue="1">
      <formula>A20=0</formula>
    </cfRule>
    <cfRule type="expression" dxfId="485" priority="62" stopIfTrue="1">
      <formula>R20=99</formula>
    </cfRule>
  </conditionalFormatting>
  <conditionalFormatting sqref="O20:O22">
    <cfRule type="expression" dxfId="484" priority="60" stopIfTrue="1">
      <formula>A20=0</formula>
    </cfRule>
  </conditionalFormatting>
  <conditionalFormatting sqref="P20:P22">
    <cfRule type="expression" dxfId="483" priority="59" stopIfTrue="1">
      <formula>A20=0</formula>
    </cfRule>
  </conditionalFormatting>
  <conditionalFormatting sqref="Q20:Q24">
    <cfRule type="expression" dxfId="482" priority="58" stopIfTrue="1">
      <formula>A20=0</formula>
    </cfRule>
  </conditionalFormatting>
  <conditionalFormatting sqref="S20:S22">
    <cfRule type="expression" dxfId="481" priority="57" stopIfTrue="1">
      <formula>A20=0</formula>
    </cfRule>
  </conditionalFormatting>
  <conditionalFormatting sqref="U20:U24">
    <cfRule type="expression" dxfId="480" priority="56" stopIfTrue="1">
      <formula>A20=0</formula>
    </cfRule>
  </conditionalFormatting>
  <conditionalFormatting sqref="W20:W22">
    <cfRule type="expression" dxfId="479" priority="55" stopIfTrue="1">
      <formula>A20=0</formula>
    </cfRule>
  </conditionalFormatting>
  <conditionalFormatting sqref="Y20:Y22">
    <cfRule type="expression" dxfId="478" priority="54" stopIfTrue="1">
      <formula>A20=0</formula>
    </cfRule>
  </conditionalFormatting>
  <conditionalFormatting sqref="D20:D22">
    <cfRule type="expression" dxfId="477" priority="51" stopIfTrue="1">
      <formula>L20=1</formula>
    </cfRule>
    <cfRule type="expression" dxfId="476" priority="52" stopIfTrue="1">
      <formula>L20=2</formula>
    </cfRule>
    <cfRule type="expression" dxfId="475" priority="53" stopIfTrue="1">
      <formula>L20=3</formula>
    </cfRule>
  </conditionalFormatting>
  <conditionalFormatting sqref="T20:T22">
    <cfRule type="expression" dxfId="474" priority="49" stopIfTrue="1">
      <formula>A20=0</formula>
    </cfRule>
    <cfRule type="expression" dxfId="473" priority="50" stopIfTrue="1">
      <formula>T20=99</formula>
    </cfRule>
  </conditionalFormatting>
  <conditionalFormatting sqref="V21:V22">
    <cfRule type="expression" dxfId="472" priority="47" stopIfTrue="1">
      <formula>A21=0</formula>
    </cfRule>
    <cfRule type="expression" dxfId="471" priority="48" stopIfTrue="1">
      <formula>V21=99</formula>
    </cfRule>
  </conditionalFormatting>
  <conditionalFormatting sqref="X20:X22">
    <cfRule type="expression" dxfId="470" priority="45" stopIfTrue="1">
      <formula>A20=0</formula>
    </cfRule>
    <cfRule type="expression" dxfId="469" priority="46" stopIfTrue="1">
      <formula>X20=99</formula>
    </cfRule>
  </conditionalFormatting>
  <conditionalFormatting sqref="Z21:Z22">
    <cfRule type="expression" dxfId="468" priority="43" stopIfTrue="1">
      <formula>A21=0</formula>
    </cfRule>
    <cfRule type="expression" dxfId="467" priority="44" stopIfTrue="1">
      <formula>Z21=99</formula>
    </cfRule>
  </conditionalFormatting>
  <conditionalFormatting sqref="M20:M22">
    <cfRule type="expression" dxfId="466" priority="42" stopIfTrue="1">
      <formula>A20=0</formula>
    </cfRule>
  </conditionalFormatting>
  <conditionalFormatting sqref="G20:G23">
    <cfRule type="expression" dxfId="465" priority="41" stopIfTrue="1">
      <formula>A20=0</formula>
    </cfRule>
  </conditionalFormatting>
  <conditionalFormatting sqref="H20:H23">
    <cfRule type="expression" dxfId="464" priority="40" stopIfTrue="1">
      <formula>A20=0</formula>
    </cfRule>
  </conditionalFormatting>
  <conditionalFormatting sqref="J20:J23">
    <cfRule type="expression" dxfId="463" priority="39" stopIfTrue="1">
      <formula>A20=0</formula>
    </cfRule>
  </conditionalFormatting>
  <conditionalFormatting sqref="R20:R24">
    <cfRule type="expression" dxfId="462" priority="37" stopIfTrue="1">
      <formula>A20=0</formula>
    </cfRule>
    <cfRule type="expression" dxfId="461" priority="38" stopIfTrue="1">
      <formula>R20=99</formula>
    </cfRule>
  </conditionalFormatting>
  <conditionalFormatting sqref="O20:O24">
    <cfRule type="expression" dxfId="460" priority="36" stopIfTrue="1">
      <formula>A20=0</formula>
    </cfRule>
  </conditionalFormatting>
  <conditionalFormatting sqref="P20:P24">
    <cfRule type="expression" dxfId="459" priority="35" stopIfTrue="1">
      <formula>A20=0</formula>
    </cfRule>
  </conditionalFormatting>
  <conditionalFormatting sqref="Q20:Q24">
    <cfRule type="expression" dxfId="458" priority="34" stopIfTrue="1">
      <formula>A20=0</formula>
    </cfRule>
  </conditionalFormatting>
  <conditionalFormatting sqref="S20:S24">
    <cfRule type="expression" dxfId="457" priority="33" stopIfTrue="1">
      <formula>A20=0</formula>
    </cfRule>
  </conditionalFormatting>
  <conditionalFormatting sqref="U20:U24">
    <cfRule type="expression" dxfId="456" priority="32" stopIfTrue="1">
      <formula>A20=0</formula>
    </cfRule>
  </conditionalFormatting>
  <conditionalFormatting sqref="W20:W24">
    <cfRule type="expression" dxfId="455" priority="31" stopIfTrue="1">
      <formula>A20=0</formula>
    </cfRule>
  </conditionalFormatting>
  <conditionalFormatting sqref="Y20:Y24">
    <cfRule type="expression" dxfId="454" priority="30" stopIfTrue="1">
      <formula>A20=0</formula>
    </cfRule>
  </conditionalFormatting>
  <conditionalFormatting sqref="D20:D23">
    <cfRule type="expression" dxfId="453" priority="27" stopIfTrue="1">
      <formula>L20=1</formula>
    </cfRule>
    <cfRule type="expression" dxfId="452" priority="28" stopIfTrue="1">
      <formula>L20=2</formula>
    </cfRule>
    <cfRule type="expression" dxfId="451" priority="29" stopIfTrue="1">
      <formula>L20=3</formula>
    </cfRule>
  </conditionalFormatting>
  <conditionalFormatting sqref="T20:T24">
    <cfRule type="expression" dxfId="450" priority="25" stopIfTrue="1">
      <formula>A20=0</formula>
    </cfRule>
    <cfRule type="expression" dxfId="449" priority="26" stopIfTrue="1">
      <formula>T20=99</formula>
    </cfRule>
  </conditionalFormatting>
  <conditionalFormatting sqref="V21:V24">
    <cfRule type="expression" dxfId="448" priority="23" stopIfTrue="1">
      <formula>A21=0</formula>
    </cfRule>
    <cfRule type="expression" dxfId="447" priority="24" stopIfTrue="1">
      <formula>V21=99</formula>
    </cfRule>
  </conditionalFormatting>
  <conditionalFormatting sqref="X20:X24">
    <cfRule type="expression" dxfId="446" priority="21" stopIfTrue="1">
      <formula>A20=0</formula>
    </cfRule>
    <cfRule type="expression" dxfId="445" priority="22" stopIfTrue="1">
      <formula>X20=99</formula>
    </cfRule>
  </conditionalFormatting>
  <conditionalFormatting sqref="Z21:Z24">
    <cfRule type="expression" dxfId="444" priority="19" stopIfTrue="1">
      <formula>A21=0</formula>
    </cfRule>
    <cfRule type="expression" dxfId="443" priority="20" stopIfTrue="1">
      <formula>Z21=99</formula>
    </cfRule>
  </conditionalFormatting>
  <conditionalFormatting sqref="M20:M24">
    <cfRule type="expression" dxfId="442" priority="18" stopIfTrue="1">
      <formula>A20=0</formula>
    </cfRule>
  </conditionalFormatting>
  <conditionalFormatting sqref="V21:V23 Z21:Z23">
    <cfRule type="expression" dxfId="441" priority="17" stopIfTrue="1">
      <formula>FR19=0</formula>
    </cfRule>
  </conditionalFormatting>
  <conditionalFormatting sqref="F21">
    <cfRule type="expression" dxfId="440" priority="16" stopIfTrue="1">
      <formula>A21=0</formula>
    </cfRule>
  </conditionalFormatting>
  <conditionalFormatting sqref="I21">
    <cfRule type="expression" dxfId="439" priority="15" stopIfTrue="1">
      <formula>E21=0</formula>
    </cfRule>
  </conditionalFormatting>
  <conditionalFormatting sqref="E21">
    <cfRule type="expression" dxfId="438" priority="91" stopIfTrue="1">
      <formula>FW19=0</formula>
    </cfRule>
  </conditionalFormatting>
  <conditionalFormatting sqref="AB20:AC24">
    <cfRule type="expression" dxfId="437" priority="92" stopIfTrue="1">
      <formula>Q20=0</formula>
    </cfRule>
  </conditionalFormatting>
  <conditionalFormatting sqref="AL19:AL22">
    <cfRule type="expression" dxfId="436" priority="93" stopIfTrue="1">
      <formula>Z21=0</formula>
    </cfRule>
  </conditionalFormatting>
  <conditionalFormatting sqref="AN19:AR22">
    <cfRule type="expression" dxfId="435" priority="94" stopIfTrue="1">
      <formula>Z21=0</formula>
    </cfRule>
  </conditionalFormatting>
  <conditionalFormatting sqref="AM19:AM22">
    <cfRule type="expression" dxfId="434" priority="95" stopIfTrue="1">
      <formula>Z21=0</formula>
    </cfRule>
  </conditionalFormatting>
  <conditionalFormatting sqref="V20">
    <cfRule type="expression" dxfId="433" priority="11" stopIfTrue="1">
      <formula>C20=0</formula>
    </cfRule>
    <cfRule type="expression" dxfId="432" priority="12" stopIfTrue="1">
      <formula>V20=99</formula>
    </cfRule>
  </conditionalFormatting>
  <conditionalFormatting sqref="V20">
    <cfRule type="expression" dxfId="431" priority="9" stopIfTrue="1">
      <formula>C20=0</formula>
    </cfRule>
    <cfRule type="expression" dxfId="430" priority="10" stopIfTrue="1">
      <formula>V20=99</formula>
    </cfRule>
  </conditionalFormatting>
  <conditionalFormatting sqref="V20">
    <cfRule type="expression" dxfId="429" priority="7" stopIfTrue="1">
      <formula>C20=0</formula>
    </cfRule>
    <cfRule type="expression" dxfId="428" priority="8" stopIfTrue="1">
      <formula>V20=99</formula>
    </cfRule>
  </conditionalFormatting>
  <conditionalFormatting sqref="Z20">
    <cfRule type="expression" dxfId="427" priority="5" stopIfTrue="1">
      <formula>G20=0</formula>
    </cfRule>
    <cfRule type="expression" dxfId="426" priority="6" stopIfTrue="1">
      <formula>Z20=99</formula>
    </cfRule>
  </conditionalFormatting>
  <conditionalFormatting sqref="Z20">
    <cfRule type="expression" dxfId="425" priority="3" stopIfTrue="1">
      <formula>G20=0</formula>
    </cfRule>
    <cfRule type="expression" dxfId="424" priority="4" stopIfTrue="1">
      <formula>Z20=99</formula>
    </cfRule>
  </conditionalFormatting>
  <conditionalFormatting sqref="Z20">
    <cfRule type="expression" dxfId="423" priority="1" stopIfTrue="1">
      <formula>G20=0</formula>
    </cfRule>
    <cfRule type="expression" dxfId="422" priority="2" stopIfTrue="1">
      <formula>Z20=99</formula>
    </cfRule>
  </conditionalFormatting>
  <pageMargins left="0" right="0"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3"/>
  <sheetViews>
    <sheetView topLeftCell="A13" zoomScaleNormal="100" workbookViewId="0">
      <selection activeCell="AN5" sqref="AN5"/>
    </sheetView>
  </sheetViews>
  <sheetFormatPr defaultRowHeight="15.75" x14ac:dyDescent="0.25"/>
  <cols>
    <col min="1" max="1" width="3.85546875" style="233" bestFit="1" customWidth="1"/>
    <col min="2" max="2" width="12.85546875" style="234" customWidth="1"/>
    <col min="3" max="3" width="21.28515625" style="234" customWidth="1"/>
    <col min="4" max="4" width="2.28515625" style="235" customWidth="1"/>
    <col min="5" max="5" width="2.28515625" style="236" customWidth="1"/>
    <col min="6" max="6" width="2.28515625" style="237" customWidth="1"/>
    <col min="7" max="7" width="2.28515625" style="235" customWidth="1"/>
    <col min="8" max="8" width="2.28515625" style="234" customWidth="1"/>
    <col min="9" max="9" width="2.28515625" style="237" customWidth="1"/>
    <col min="10" max="10" width="2.28515625" style="235" customWidth="1"/>
    <col min="11" max="11" width="2.28515625" style="234" customWidth="1"/>
    <col min="12" max="12" width="2.28515625" style="237" customWidth="1"/>
    <col min="13" max="13" width="2.28515625" style="235" customWidth="1"/>
    <col min="14" max="14" width="2.28515625" style="234" customWidth="1"/>
    <col min="15" max="15" width="2.28515625" style="237" customWidth="1"/>
    <col min="16" max="16" width="2.28515625" style="235" customWidth="1"/>
    <col min="17" max="17" width="2.28515625" style="234" customWidth="1"/>
    <col min="18" max="18" width="2.28515625" style="237" customWidth="1"/>
    <col min="19" max="19" width="2.28515625" style="235" customWidth="1"/>
    <col min="20" max="20" width="2.28515625" style="234" customWidth="1"/>
    <col min="21" max="21" width="2.28515625" style="237" customWidth="1"/>
    <col min="22" max="22" width="2.28515625" style="235" customWidth="1"/>
    <col min="23" max="23" width="2.28515625" style="234" customWidth="1"/>
    <col min="24" max="24" width="2.28515625" style="237" customWidth="1"/>
    <col min="25" max="25" width="2.28515625" style="235" customWidth="1"/>
    <col min="26" max="26" width="2.28515625" style="234" customWidth="1"/>
    <col min="27" max="30" width="2.28515625" style="237" customWidth="1"/>
    <col min="31" max="31" width="2.28515625" style="235" customWidth="1"/>
    <col min="32" max="32" width="2.28515625" style="234" customWidth="1"/>
    <col min="33" max="33" width="2.28515625" style="237" customWidth="1"/>
    <col min="34" max="34" width="6.42578125" style="234" customWidth="1"/>
    <col min="35" max="35" width="4" style="236" customWidth="1"/>
    <col min="36" max="36" width="1.5703125" style="234" customWidth="1"/>
    <col min="37" max="37" width="4" style="236" customWidth="1"/>
    <col min="38" max="39" width="8" style="234" customWidth="1"/>
    <col min="40" max="226" width="9.140625" style="234"/>
    <col min="227" max="227" width="3.85546875" style="234" bestFit="1" customWidth="1"/>
    <col min="228" max="228" width="12.85546875" style="234" customWidth="1"/>
    <col min="229" max="229" width="21.28515625" style="234" customWidth="1"/>
    <col min="230" max="259" width="2.28515625" style="234" customWidth="1"/>
    <col min="260" max="260" width="6.42578125" style="234" customWidth="1"/>
    <col min="261" max="261" width="4" style="234" customWidth="1"/>
    <col min="262" max="262" width="1.5703125" style="234" customWidth="1"/>
    <col min="263" max="263" width="4" style="234" customWidth="1"/>
    <col min="264" max="264" width="8" style="234" customWidth="1"/>
    <col min="265" max="482" width="9.140625" style="234"/>
    <col min="483" max="483" width="3.85546875" style="234" bestFit="1" customWidth="1"/>
    <col min="484" max="484" width="12.85546875" style="234" customWidth="1"/>
    <col min="485" max="485" width="21.28515625" style="234" customWidth="1"/>
    <col min="486" max="515" width="2.28515625" style="234" customWidth="1"/>
    <col min="516" max="516" width="6.42578125" style="234" customWidth="1"/>
    <col min="517" max="517" width="4" style="234" customWidth="1"/>
    <col min="518" max="518" width="1.5703125" style="234" customWidth="1"/>
    <col min="519" max="519" width="4" style="234" customWidth="1"/>
    <col min="520" max="520" width="8" style="234" customWidth="1"/>
    <col min="521" max="738" width="9.140625" style="234"/>
    <col min="739" max="739" width="3.85546875" style="234" bestFit="1" customWidth="1"/>
    <col min="740" max="740" width="12.85546875" style="234" customWidth="1"/>
    <col min="741" max="741" width="21.28515625" style="234" customWidth="1"/>
    <col min="742" max="771" width="2.28515625" style="234" customWidth="1"/>
    <col min="772" max="772" width="6.42578125" style="234" customWidth="1"/>
    <col min="773" max="773" width="4" style="234" customWidth="1"/>
    <col min="774" max="774" width="1.5703125" style="234" customWidth="1"/>
    <col min="775" max="775" width="4" style="234" customWidth="1"/>
    <col min="776" max="776" width="8" style="234" customWidth="1"/>
    <col min="777" max="994" width="9.140625" style="234"/>
    <col min="995" max="995" width="3.85546875" style="234" bestFit="1" customWidth="1"/>
    <col min="996" max="996" width="12.85546875" style="234" customWidth="1"/>
    <col min="997" max="997" width="21.28515625" style="234" customWidth="1"/>
    <col min="998" max="1027" width="2.28515625" style="234" customWidth="1"/>
    <col min="1028" max="1028" width="6.42578125" style="234" customWidth="1"/>
    <col min="1029" max="1029" width="4" style="234" customWidth="1"/>
    <col min="1030" max="1030" width="1.5703125" style="234" customWidth="1"/>
    <col min="1031" max="1031" width="4" style="234" customWidth="1"/>
    <col min="1032" max="1032" width="8" style="234" customWidth="1"/>
    <col min="1033" max="1250" width="9.140625" style="234"/>
    <col min="1251" max="1251" width="3.85546875" style="234" bestFit="1" customWidth="1"/>
    <col min="1252" max="1252" width="12.85546875" style="234" customWidth="1"/>
    <col min="1253" max="1253" width="21.28515625" style="234" customWidth="1"/>
    <col min="1254" max="1283" width="2.28515625" style="234" customWidth="1"/>
    <col min="1284" max="1284" width="6.42578125" style="234" customWidth="1"/>
    <col min="1285" max="1285" width="4" style="234" customWidth="1"/>
    <col min="1286" max="1286" width="1.5703125" style="234" customWidth="1"/>
    <col min="1287" max="1287" width="4" style="234" customWidth="1"/>
    <col min="1288" max="1288" width="8" style="234" customWidth="1"/>
    <col min="1289" max="1506" width="9.140625" style="234"/>
    <col min="1507" max="1507" width="3.85546875" style="234" bestFit="1" customWidth="1"/>
    <col min="1508" max="1508" width="12.85546875" style="234" customWidth="1"/>
    <col min="1509" max="1509" width="21.28515625" style="234" customWidth="1"/>
    <col min="1510" max="1539" width="2.28515625" style="234" customWidth="1"/>
    <col min="1540" max="1540" width="6.42578125" style="234" customWidth="1"/>
    <col min="1541" max="1541" width="4" style="234" customWidth="1"/>
    <col min="1542" max="1542" width="1.5703125" style="234" customWidth="1"/>
    <col min="1543" max="1543" width="4" style="234" customWidth="1"/>
    <col min="1544" max="1544" width="8" style="234" customWidth="1"/>
    <col min="1545" max="1762" width="9.140625" style="234"/>
    <col min="1763" max="1763" width="3.85546875" style="234" bestFit="1" customWidth="1"/>
    <col min="1764" max="1764" width="12.85546875" style="234" customWidth="1"/>
    <col min="1765" max="1765" width="21.28515625" style="234" customWidth="1"/>
    <col min="1766" max="1795" width="2.28515625" style="234" customWidth="1"/>
    <col min="1796" max="1796" width="6.42578125" style="234" customWidth="1"/>
    <col min="1797" max="1797" width="4" style="234" customWidth="1"/>
    <col min="1798" max="1798" width="1.5703125" style="234" customWidth="1"/>
    <col min="1799" max="1799" width="4" style="234" customWidth="1"/>
    <col min="1800" max="1800" width="8" style="234" customWidth="1"/>
    <col min="1801" max="2018" width="9.140625" style="234"/>
    <col min="2019" max="2019" width="3.85546875" style="234" bestFit="1" customWidth="1"/>
    <col min="2020" max="2020" width="12.85546875" style="234" customWidth="1"/>
    <col min="2021" max="2021" width="21.28515625" style="234" customWidth="1"/>
    <col min="2022" max="2051" width="2.28515625" style="234" customWidth="1"/>
    <col min="2052" max="2052" width="6.42578125" style="234" customWidth="1"/>
    <col min="2053" max="2053" width="4" style="234" customWidth="1"/>
    <col min="2054" max="2054" width="1.5703125" style="234" customWidth="1"/>
    <col min="2055" max="2055" width="4" style="234" customWidth="1"/>
    <col min="2056" max="2056" width="8" style="234" customWidth="1"/>
    <col min="2057" max="2274" width="9.140625" style="234"/>
    <col min="2275" max="2275" width="3.85546875" style="234" bestFit="1" customWidth="1"/>
    <col min="2276" max="2276" width="12.85546875" style="234" customWidth="1"/>
    <col min="2277" max="2277" width="21.28515625" style="234" customWidth="1"/>
    <col min="2278" max="2307" width="2.28515625" style="234" customWidth="1"/>
    <col min="2308" max="2308" width="6.42578125" style="234" customWidth="1"/>
    <col min="2309" max="2309" width="4" style="234" customWidth="1"/>
    <col min="2310" max="2310" width="1.5703125" style="234" customWidth="1"/>
    <col min="2311" max="2311" width="4" style="234" customWidth="1"/>
    <col min="2312" max="2312" width="8" style="234" customWidth="1"/>
    <col min="2313" max="2530" width="9.140625" style="234"/>
    <col min="2531" max="2531" width="3.85546875" style="234" bestFit="1" customWidth="1"/>
    <col min="2532" max="2532" width="12.85546875" style="234" customWidth="1"/>
    <col min="2533" max="2533" width="21.28515625" style="234" customWidth="1"/>
    <col min="2534" max="2563" width="2.28515625" style="234" customWidth="1"/>
    <col min="2564" max="2564" width="6.42578125" style="234" customWidth="1"/>
    <col min="2565" max="2565" width="4" style="234" customWidth="1"/>
    <col min="2566" max="2566" width="1.5703125" style="234" customWidth="1"/>
    <col min="2567" max="2567" width="4" style="234" customWidth="1"/>
    <col min="2568" max="2568" width="8" style="234" customWidth="1"/>
    <col min="2569" max="2786" width="9.140625" style="234"/>
    <col min="2787" max="2787" width="3.85546875" style="234" bestFit="1" customWidth="1"/>
    <col min="2788" max="2788" width="12.85546875" style="234" customWidth="1"/>
    <col min="2789" max="2789" width="21.28515625" style="234" customWidth="1"/>
    <col min="2790" max="2819" width="2.28515625" style="234" customWidth="1"/>
    <col min="2820" max="2820" width="6.42578125" style="234" customWidth="1"/>
    <col min="2821" max="2821" width="4" style="234" customWidth="1"/>
    <col min="2822" max="2822" width="1.5703125" style="234" customWidth="1"/>
    <col min="2823" max="2823" width="4" style="234" customWidth="1"/>
    <col min="2824" max="2824" width="8" style="234" customWidth="1"/>
    <col min="2825" max="3042" width="9.140625" style="234"/>
    <col min="3043" max="3043" width="3.85546875" style="234" bestFit="1" customWidth="1"/>
    <col min="3044" max="3044" width="12.85546875" style="234" customWidth="1"/>
    <col min="3045" max="3045" width="21.28515625" style="234" customWidth="1"/>
    <col min="3046" max="3075" width="2.28515625" style="234" customWidth="1"/>
    <col min="3076" max="3076" width="6.42578125" style="234" customWidth="1"/>
    <col min="3077" max="3077" width="4" style="234" customWidth="1"/>
    <col min="3078" max="3078" width="1.5703125" style="234" customWidth="1"/>
    <col min="3079" max="3079" width="4" style="234" customWidth="1"/>
    <col min="3080" max="3080" width="8" style="234" customWidth="1"/>
    <col min="3081" max="3298" width="9.140625" style="234"/>
    <col min="3299" max="3299" width="3.85546875" style="234" bestFit="1" customWidth="1"/>
    <col min="3300" max="3300" width="12.85546875" style="234" customWidth="1"/>
    <col min="3301" max="3301" width="21.28515625" style="234" customWidth="1"/>
    <col min="3302" max="3331" width="2.28515625" style="234" customWidth="1"/>
    <col min="3332" max="3332" width="6.42578125" style="234" customWidth="1"/>
    <col min="3333" max="3333" width="4" style="234" customWidth="1"/>
    <col min="3334" max="3334" width="1.5703125" style="234" customWidth="1"/>
    <col min="3335" max="3335" width="4" style="234" customWidth="1"/>
    <col min="3336" max="3336" width="8" style="234" customWidth="1"/>
    <col min="3337" max="3554" width="9.140625" style="234"/>
    <col min="3555" max="3555" width="3.85546875" style="234" bestFit="1" customWidth="1"/>
    <col min="3556" max="3556" width="12.85546875" style="234" customWidth="1"/>
    <col min="3557" max="3557" width="21.28515625" style="234" customWidth="1"/>
    <col min="3558" max="3587" width="2.28515625" style="234" customWidth="1"/>
    <col min="3588" max="3588" width="6.42578125" style="234" customWidth="1"/>
    <col min="3589" max="3589" width="4" style="234" customWidth="1"/>
    <col min="3590" max="3590" width="1.5703125" style="234" customWidth="1"/>
    <col min="3591" max="3591" width="4" style="234" customWidth="1"/>
    <col min="3592" max="3592" width="8" style="234" customWidth="1"/>
    <col min="3593" max="3810" width="9.140625" style="234"/>
    <col min="3811" max="3811" width="3.85546875" style="234" bestFit="1" customWidth="1"/>
    <col min="3812" max="3812" width="12.85546875" style="234" customWidth="1"/>
    <col min="3813" max="3813" width="21.28515625" style="234" customWidth="1"/>
    <col min="3814" max="3843" width="2.28515625" style="234" customWidth="1"/>
    <col min="3844" max="3844" width="6.42578125" style="234" customWidth="1"/>
    <col min="3845" max="3845" width="4" style="234" customWidth="1"/>
    <col min="3846" max="3846" width="1.5703125" style="234" customWidth="1"/>
    <col min="3847" max="3847" width="4" style="234" customWidth="1"/>
    <col min="3848" max="3848" width="8" style="234" customWidth="1"/>
    <col min="3849" max="4066" width="9.140625" style="234"/>
    <col min="4067" max="4067" width="3.85546875" style="234" bestFit="1" customWidth="1"/>
    <col min="4068" max="4068" width="12.85546875" style="234" customWidth="1"/>
    <col min="4069" max="4069" width="21.28515625" style="234" customWidth="1"/>
    <col min="4070" max="4099" width="2.28515625" style="234" customWidth="1"/>
    <col min="4100" max="4100" width="6.42578125" style="234" customWidth="1"/>
    <col min="4101" max="4101" width="4" style="234" customWidth="1"/>
    <col min="4102" max="4102" width="1.5703125" style="234" customWidth="1"/>
    <col min="4103" max="4103" width="4" style="234" customWidth="1"/>
    <col min="4104" max="4104" width="8" style="234" customWidth="1"/>
    <col min="4105" max="4322" width="9.140625" style="234"/>
    <col min="4323" max="4323" width="3.85546875" style="234" bestFit="1" customWidth="1"/>
    <col min="4324" max="4324" width="12.85546875" style="234" customWidth="1"/>
    <col min="4325" max="4325" width="21.28515625" style="234" customWidth="1"/>
    <col min="4326" max="4355" width="2.28515625" style="234" customWidth="1"/>
    <col min="4356" max="4356" width="6.42578125" style="234" customWidth="1"/>
    <col min="4357" max="4357" width="4" style="234" customWidth="1"/>
    <col min="4358" max="4358" width="1.5703125" style="234" customWidth="1"/>
    <col min="4359" max="4359" width="4" style="234" customWidth="1"/>
    <col min="4360" max="4360" width="8" style="234" customWidth="1"/>
    <col min="4361" max="4578" width="9.140625" style="234"/>
    <col min="4579" max="4579" width="3.85546875" style="234" bestFit="1" customWidth="1"/>
    <col min="4580" max="4580" width="12.85546875" style="234" customWidth="1"/>
    <col min="4581" max="4581" width="21.28515625" style="234" customWidth="1"/>
    <col min="4582" max="4611" width="2.28515625" style="234" customWidth="1"/>
    <col min="4612" max="4612" width="6.42578125" style="234" customWidth="1"/>
    <col min="4613" max="4613" width="4" style="234" customWidth="1"/>
    <col min="4614" max="4614" width="1.5703125" style="234" customWidth="1"/>
    <col min="4615" max="4615" width="4" style="234" customWidth="1"/>
    <col min="4616" max="4616" width="8" style="234" customWidth="1"/>
    <col min="4617" max="4834" width="9.140625" style="234"/>
    <col min="4835" max="4835" width="3.85546875" style="234" bestFit="1" customWidth="1"/>
    <col min="4836" max="4836" width="12.85546875" style="234" customWidth="1"/>
    <col min="4837" max="4837" width="21.28515625" style="234" customWidth="1"/>
    <col min="4838" max="4867" width="2.28515625" style="234" customWidth="1"/>
    <col min="4868" max="4868" width="6.42578125" style="234" customWidth="1"/>
    <col min="4869" max="4869" width="4" style="234" customWidth="1"/>
    <col min="4870" max="4870" width="1.5703125" style="234" customWidth="1"/>
    <col min="4871" max="4871" width="4" style="234" customWidth="1"/>
    <col min="4872" max="4872" width="8" style="234" customWidth="1"/>
    <col min="4873" max="5090" width="9.140625" style="234"/>
    <col min="5091" max="5091" width="3.85546875" style="234" bestFit="1" customWidth="1"/>
    <col min="5092" max="5092" width="12.85546875" style="234" customWidth="1"/>
    <col min="5093" max="5093" width="21.28515625" style="234" customWidth="1"/>
    <col min="5094" max="5123" width="2.28515625" style="234" customWidth="1"/>
    <col min="5124" max="5124" width="6.42578125" style="234" customWidth="1"/>
    <col min="5125" max="5125" width="4" style="234" customWidth="1"/>
    <col min="5126" max="5126" width="1.5703125" style="234" customWidth="1"/>
    <col min="5127" max="5127" width="4" style="234" customWidth="1"/>
    <col min="5128" max="5128" width="8" style="234" customWidth="1"/>
    <col min="5129" max="5346" width="9.140625" style="234"/>
    <col min="5347" max="5347" width="3.85546875" style="234" bestFit="1" customWidth="1"/>
    <col min="5348" max="5348" width="12.85546875" style="234" customWidth="1"/>
    <col min="5349" max="5349" width="21.28515625" style="234" customWidth="1"/>
    <col min="5350" max="5379" width="2.28515625" style="234" customWidth="1"/>
    <col min="5380" max="5380" width="6.42578125" style="234" customWidth="1"/>
    <col min="5381" max="5381" width="4" style="234" customWidth="1"/>
    <col min="5382" max="5382" width="1.5703125" style="234" customWidth="1"/>
    <col min="5383" max="5383" width="4" style="234" customWidth="1"/>
    <col min="5384" max="5384" width="8" style="234" customWidth="1"/>
    <col min="5385" max="5602" width="9.140625" style="234"/>
    <col min="5603" max="5603" width="3.85546875" style="234" bestFit="1" customWidth="1"/>
    <col min="5604" max="5604" width="12.85546875" style="234" customWidth="1"/>
    <col min="5605" max="5605" width="21.28515625" style="234" customWidth="1"/>
    <col min="5606" max="5635" width="2.28515625" style="234" customWidth="1"/>
    <col min="5636" max="5636" width="6.42578125" style="234" customWidth="1"/>
    <col min="5637" max="5637" width="4" style="234" customWidth="1"/>
    <col min="5638" max="5638" width="1.5703125" style="234" customWidth="1"/>
    <col min="5639" max="5639" width="4" style="234" customWidth="1"/>
    <col min="5640" max="5640" width="8" style="234" customWidth="1"/>
    <col min="5641" max="5858" width="9.140625" style="234"/>
    <col min="5859" max="5859" width="3.85546875" style="234" bestFit="1" customWidth="1"/>
    <col min="5860" max="5860" width="12.85546875" style="234" customWidth="1"/>
    <col min="5861" max="5861" width="21.28515625" style="234" customWidth="1"/>
    <col min="5862" max="5891" width="2.28515625" style="234" customWidth="1"/>
    <col min="5892" max="5892" width="6.42578125" style="234" customWidth="1"/>
    <col min="5893" max="5893" width="4" style="234" customWidth="1"/>
    <col min="5894" max="5894" width="1.5703125" style="234" customWidth="1"/>
    <col min="5895" max="5895" width="4" style="234" customWidth="1"/>
    <col min="5896" max="5896" width="8" style="234" customWidth="1"/>
    <col min="5897" max="6114" width="9.140625" style="234"/>
    <col min="6115" max="6115" width="3.85546875" style="234" bestFit="1" customWidth="1"/>
    <col min="6116" max="6116" width="12.85546875" style="234" customWidth="1"/>
    <col min="6117" max="6117" width="21.28515625" style="234" customWidth="1"/>
    <col min="6118" max="6147" width="2.28515625" style="234" customWidth="1"/>
    <col min="6148" max="6148" width="6.42578125" style="234" customWidth="1"/>
    <col min="6149" max="6149" width="4" style="234" customWidth="1"/>
    <col min="6150" max="6150" width="1.5703125" style="234" customWidth="1"/>
    <col min="6151" max="6151" width="4" style="234" customWidth="1"/>
    <col min="6152" max="6152" width="8" style="234" customWidth="1"/>
    <col min="6153" max="6370" width="9.140625" style="234"/>
    <col min="6371" max="6371" width="3.85546875" style="234" bestFit="1" customWidth="1"/>
    <col min="6372" max="6372" width="12.85546875" style="234" customWidth="1"/>
    <col min="6373" max="6373" width="21.28515625" style="234" customWidth="1"/>
    <col min="6374" max="6403" width="2.28515625" style="234" customWidth="1"/>
    <col min="6404" max="6404" width="6.42578125" style="234" customWidth="1"/>
    <col min="6405" max="6405" width="4" style="234" customWidth="1"/>
    <col min="6406" max="6406" width="1.5703125" style="234" customWidth="1"/>
    <col min="6407" max="6407" width="4" style="234" customWidth="1"/>
    <col min="6408" max="6408" width="8" style="234" customWidth="1"/>
    <col min="6409" max="6626" width="9.140625" style="234"/>
    <col min="6627" max="6627" width="3.85546875" style="234" bestFit="1" customWidth="1"/>
    <col min="6628" max="6628" width="12.85546875" style="234" customWidth="1"/>
    <col min="6629" max="6629" width="21.28515625" style="234" customWidth="1"/>
    <col min="6630" max="6659" width="2.28515625" style="234" customWidth="1"/>
    <col min="6660" max="6660" width="6.42578125" style="234" customWidth="1"/>
    <col min="6661" max="6661" width="4" style="234" customWidth="1"/>
    <col min="6662" max="6662" width="1.5703125" style="234" customWidth="1"/>
    <col min="6663" max="6663" width="4" style="234" customWidth="1"/>
    <col min="6664" max="6664" width="8" style="234" customWidth="1"/>
    <col min="6665" max="6882" width="9.140625" style="234"/>
    <col min="6883" max="6883" width="3.85546875" style="234" bestFit="1" customWidth="1"/>
    <col min="6884" max="6884" width="12.85546875" style="234" customWidth="1"/>
    <col min="6885" max="6885" width="21.28515625" style="234" customWidth="1"/>
    <col min="6886" max="6915" width="2.28515625" style="234" customWidth="1"/>
    <col min="6916" max="6916" width="6.42578125" style="234" customWidth="1"/>
    <col min="6917" max="6917" width="4" style="234" customWidth="1"/>
    <col min="6918" max="6918" width="1.5703125" style="234" customWidth="1"/>
    <col min="6919" max="6919" width="4" style="234" customWidth="1"/>
    <col min="6920" max="6920" width="8" style="234" customWidth="1"/>
    <col min="6921" max="7138" width="9.140625" style="234"/>
    <col min="7139" max="7139" width="3.85546875" style="234" bestFit="1" customWidth="1"/>
    <col min="7140" max="7140" width="12.85546875" style="234" customWidth="1"/>
    <col min="7141" max="7141" width="21.28515625" style="234" customWidth="1"/>
    <col min="7142" max="7171" width="2.28515625" style="234" customWidth="1"/>
    <col min="7172" max="7172" width="6.42578125" style="234" customWidth="1"/>
    <col min="7173" max="7173" width="4" style="234" customWidth="1"/>
    <col min="7174" max="7174" width="1.5703125" style="234" customWidth="1"/>
    <col min="7175" max="7175" width="4" style="234" customWidth="1"/>
    <col min="7176" max="7176" width="8" style="234" customWidth="1"/>
    <col min="7177" max="7394" width="9.140625" style="234"/>
    <col min="7395" max="7395" width="3.85546875" style="234" bestFit="1" customWidth="1"/>
    <col min="7396" max="7396" width="12.85546875" style="234" customWidth="1"/>
    <col min="7397" max="7397" width="21.28515625" style="234" customWidth="1"/>
    <col min="7398" max="7427" width="2.28515625" style="234" customWidth="1"/>
    <col min="7428" max="7428" width="6.42578125" style="234" customWidth="1"/>
    <col min="7429" max="7429" width="4" style="234" customWidth="1"/>
    <col min="7430" max="7430" width="1.5703125" style="234" customWidth="1"/>
    <col min="7431" max="7431" width="4" style="234" customWidth="1"/>
    <col min="7432" max="7432" width="8" style="234" customWidth="1"/>
    <col min="7433" max="7650" width="9.140625" style="234"/>
    <col min="7651" max="7651" width="3.85546875" style="234" bestFit="1" customWidth="1"/>
    <col min="7652" max="7652" width="12.85546875" style="234" customWidth="1"/>
    <col min="7653" max="7653" width="21.28515625" style="234" customWidth="1"/>
    <col min="7654" max="7683" width="2.28515625" style="234" customWidth="1"/>
    <col min="7684" max="7684" width="6.42578125" style="234" customWidth="1"/>
    <col min="7685" max="7685" width="4" style="234" customWidth="1"/>
    <col min="7686" max="7686" width="1.5703125" style="234" customWidth="1"/>
    <col min="7687" max="7687" width="4" style="234" customWidth="1"/>
    <col min="7688" max="7688" width="8" style="234" customWidth="1"/>
    <col min="7689" max="7906" width="9.140625" style="234"/>
    <col min="7907" max="7907" width="3.85546875" style="234" bestFit="1" customWidth="1"/>
    <col min="7908" max="7908" width="12.85546875" style="234" customWidth="1"/>
    <col min="7909" max="7909" width="21.28515625" style="234" customWidth="1"/>
    <col min="7910" max="7939" width="2.28515625" style="234" customWidth="1"/>
    <col min="7940" max="7940" width="6.42578125" style="234" customWidth="1"/>
    <col min="7941" max="7941" width="4" style="234" customWidth="1"/>
    <col min="7942" max="7942" width="1.5703125" style="234" customWidth="1"/>
    <col min="7943" max="7943" width="4" style="234" customWidth="1"/>
    <col min="7944" max="7944" width="8" style="234" customWidth="1"/>
    <col min="7945" max="8162" width="9.140625" style="234"/>
    <col min="8163" max="8163" width="3.85546875" style="234" bestFit="1" customWidth="1"/>
    <col min="8164" max="8164" width="12.85546875" style="234" customWidth="1"/>
    <col min="8165" max="8165" width="21.28515625" style="234" customWidth="1"/>
    <col min="8166" max="8195" width="2.28515625" style="234" customWidth="1"/>
    <col min="8196" max="8196" width="6.42578125" style="234" customWidth="1"/>
    <col min="8197" max="8197" width="4" style="234" customWidth="1"/>
    <col min="8198" max="8198" width="1.5703125" style="234" customWidth="1"/>
    <col min="8199" max="8199" width="4" style="234" customWidth="1"/>
    <col min="8200" max="8200" width="8" style="234" customWidth="1"/>
    <col min="8201" max="8418" width="9.140625" style="234"/>
    <col min="8419" max="8419" width="3.85546875" style="234" bestFit="1" customWidth="1"/>
    <col min="8420" max="8420" width="12.85546875" style="234" customWidth="1"/>
    <col min="8421" max="8421" width="21.28515625" style="234" customWidth="1"/>
    <col min="8422" max="8451" width="2.28515625" style="234" customWidth="1"/>
    <col min="8452" max="8452" width="6.42578125" style="234" customWidth="1"/>
    <col min="8453" max="8453" width="4" style="234" customWidth="1"/>
    <col min="8454" max="8454" width="1.5703125" style="234" customWidth="1"/>
    <col min="8455" max="8455" width="4" style="234" customWidth="1"/>
    <col min="8456" max="8456" width="8" style="234" customWidth="1"/>
    <col min="8457" max="8674" width="9.140625" style="234"/>
    <col min="8675" max="8675" width="3.85546875" style="234" bestFit="1" customWidth="1"/>
    <col min="8676" max="8676" width="12.85546875" style="234" customWidth="1"/>
    <col min="8677" max="8677" width="21.28515625" style="234" customWidth="1"/>
    <col min="8678" max="8707" width="2.28515625" style="234" customWidth="1"/>
    <col min="8708" max="8708" width="6.42578125" style="234" customWidth="1"/>
    <col min="8709" max="8709" width="4" style="234" customWidth="1"/>
    <col min="8710" max="8710" width="1.5703125" style="234" customWidth="1"/>
    <col min="8711" max="8711" width="4" style="234" customWidth="1"/>
    <col min="8712" max="8712" width="8" style="234" customWidth="1"/>
    <col min="8713" max="8930" width="9.140625" style="234"/>
    <col min="8931" max="8931" width="3.85546875" style="234" bestFit="1" customWidth="1"/>
    <col min="8932" max="8932" width="12.85546875" style="234" customWidth="1"/>
    <col min="8933" max="8933" width="21.28515625" style="234" customWidth="1"/>
    <col min="8934" max="8963" width="2.28515625" style="234" customWidth="1"/>
    <col min="8964" max="8964" width="6.42578125" style="234" customWidth="1"/>
    <col min="8965" max="8965" width="4" style="234" customWidth="1"/>
    <col min="8966" max="8966" width="1.5703125" style="234" customWidth="1"/>
    <col min="8967" max="8967" width="4" style="234" customWidth="1"/>
    <col min="8968" max="8968" width="8" style="234" customWidth="1"/>
    <col min="8969" max="9186" width="9.140625" style="234"/>
    <col min="9187" max="9187" width="3.85546875" style="234" bestFit="1" customWidth="1"/>
    <col min="9188" max="9188" width="12.85546875" style="234" customWidth="1"/>
    <col min="9189" max="9189" width="21.28515625" style="234" customWidth="1"/>
    <col min="9190" max="9219" width="2.28515625" style="234" customWidth="1"/>
    <col min="9220" max="9220" width="6.42578125" style="234" customWidth="1"/>
    <col min="9221" max="9221" width="4" style="234" customWidth="1"/>
    <col min="9222" max="9222" width="1.5703125" style="234" customWidth="1"/>
    <col min="9223" max="9223" width="4" style="234" customWidth="1"/>
    <col min="9224" max="9224" width="8" style="234" customWidth="1"/>
    <col min="9225" max="9442" width="9.140625" style="234"/>
    <col min="9443" max="9443" width="3.85546875" style="234" bestFit="1" customWidth="1"/>
    <col min="9444" max="9444" width="12.85546875" style="234" customWidth="1"/>
    <col min="9445" max="9445" width="21.28515625" style="234" customWidth="1"/>
    <col min="9446" max="9475" width="2.28515625" style="234" customWidth="1"/>
    <col min="9476" max="9476" width="6.42578125" style="234" customWidth="1"/>
    <col min="9477" max="9477" width="4" style="234" customWidth="1"/>
    <col min="9478" max="9478" width="1.5703125" style="234" customWidth="1"/>
    <col min="9479" max="9479" width="4" style="234" customWidth="1"/>
    <col min="9480" max="9480" width="8" style="234" customWidth="1"/>
    <col min="9481" max="9698" width="9.140625" style="234"/>
    <col min="9699" max="9699" width="3.85546875" style="234" bestFit="1" customWidth="1"/>
    <col min="9700" max="9700" width="12.85546875" style="234" customWidth="1"/>
    <col min="9701" max="9701" width="21.28515625" style="234" customWidth="1"/>
    <col min="9702" max="9731" width="2.28515625" style="234" customWidth="1"/>
    <col min="9732" max="9732" width="6.42578125" style="234" customWidth="1"/>
    <col min="9733" max="9733" width="4" style="234" customWidth="1"/>
    <col min="9734" max="9734" width="1.5703125" style="234" customWidth="1"/>
    <col min="9735" max="9735" width="4" style="234" customWidth="1"/>
    <col min="9736" max="9736" width="8" style="234" customWidth="1"/>
    <col min="9737" max="9954" width="9.140625" style="234"/>
    <col min="9955" max="9955" width="3.85546875" style="234" bestFit="1" customWidth="1"/>
    <col min="9956" max="9956" width="12.85546875" style="234" customWidth="1"/>
    <col min="9957" max="9957" width="21.28515625" style="234" customWidth="1"/>
    <col min="9958" max="9987" width="2.28515625" style="234" customWidth="1"/>
    <col min="9988" max="9988" width="6.42578125" style="234" customWidth="1"/>
    <col min="9989" max="9989" width="4" style="234" customWidth="1"/>
    <col min="9990" max="9990" width="1.5703125" style="234" customWidth="1"/>
    <col min="9991" max="9991" width="4" style="234" customWidth="1"/>
    <col min="9992" max="9992" width="8" style="234" customWidth="1"/>
    <col min="9993" max="10210" width="9.140625" style="234"/>
    <col min="10211" max="10211" width="3.85546875" style="234" bestFit="1" customWidth="1"/>
    <col min="10212" max="10212" width="12.85546875" style="234" customWidth="1"/>
    <col min="10213" max="10213" width="21.28515625" style="234" customWidth="1"/>
    <col min="10214" max="10243" width="2.28515625" style="234" customWidth="1"/>
    <col min="10244" max="10244" width="6.42578125" style="234" customWidth="1"/>
    <col min="10245" max="10245" width="4" style="234" customWidth="1"/>
    <col min="10246" max="10246" width="1.5703125" style="234" customWidth="1"/>
    <col min="10247" max="10247" width="4" style="234" customWidth="1"/>
    <col min="10248" max="10248" width="8" style="234" customWidth="1"/>
    <col min="10249" max="10466" width="9.140625" style="234"/>
    <col min="10467" max="10467" width="3.85546875" style="234" bestFit="1" customWidth="1"/>
    <col min="10468" max="10468" width="12.85546875" style="234" customWidth="1"/>
    <col min="10469" max="10469" width="21.28515625" style="234" customWidth="1"/>
    <col min="10470" max="10499" width="2.28515625" style="234" customWidth="1"/>
    <col min="10500" max="10500" width="6.42578125" style="234" customWidth="1"/>
    <col min="10501" max="10501" width="4" style="234" customWidth="1"/>
    <col min="10502" max="10502" width="1.5703125" style="234" customWidth="1"/>
    <col min="10503" max="10503" width="4" style="234" customWidth="1"/>
    <col min="10504" max="10504" width="8" style="234" customWidth="1"/>
    <col min="10505" max="10722" width="9.140625" style="234"/>
    <col min="10723" max="10723" width="3.85546875" style="234" bestFit="1" customWidth="1"/>
    <col min="10724" max="10724" width="12.85546875" style="234" customWidth="1"/>
    <col min="10725" max="10725" width="21.28515625" style="234" customWidth="1"/>
    <col min="10726" max="10755" width="2.28515625" style="234" customWidth="1"/>
    <col min="10756" max="10756" width="6.42578125" style="234" customWidth="1"/>
    <col min="10757" max="10757" width="4" style="234" customWidth="1"/>
    <col min="10758" max="10758" width="1.5703125" style="234" customWidth="1"/>
    <col min="10759" max="10759" width="4" style="234" customWidth="1"/>
    <col min="10760" max="10760" width="8" style="234" customWidth="1"/>
    <col min="10761" max="10978" width="9.140625" style="234"/>
    <col min="10979" max="10979" width="3.85546875" style="234" bestFit="1" customWidth="1"/>
    <col min="10980" max="10980" width="12.85546875" style="234" customWidth="1"/>
    <col min="10981" max="10981" width="21.28515625" style="234" customWidth="1"/>
    <col min="10982" max="11011" width="2.28515625" style="234" customWidth="1"/>
    <col min="11012" max="11012" width="6.42578125" style="234" customWidth="1"/>
    <col min="11013" max="11013" width="4" style="234" customWidth="1"/>
    <col min="11014" max="11014" width="1.5703125" style="234" customWidth="1"/>
    <col min="11015" max="11015" width="4" style="234" customWidth="1"/>
    <col min="11016" max="11016" width="8" style="234" customWidth="1"/>
    <col min="11017" max="11234" width="9.140625" style="234"/>
    <col min="11235" max="11235" width="3.85546875" style="234" bestFit="1" customWidth="1"/>
    <col min="11236" max="11236" width="12.85546875" style="234" customWidth="1"/>
    <col min="11237" max="11237" width="21.28515625" style="234" customWidth="1"/>
    <col min="11238" max="11267" width="2.28515625" style="234" customWidth="1"/>
    <col min="11268" max="11268" width="6.42578125" style="234" customWidth="1"/>
    <col min="11269" max="11269" width="4" style="234" customWidth="1"/>
    <col min="11270" max="11270" width="1.5703125" style="234" customWidth="1"/>
    <col min="11271" max="11271" width="4" style="234" customWidth="1"/>
    <col min="11272" max="11272" width="8" style="234" customWidth="1"/>
    <col min="11273" max="11490" width="9.140625" style="234"/>
    <col min="11491" max="11491" width="3.85546875" style="234" bestFit="1" customWidth="1"/>
    <col min="11492" max="11492" width="12.85546875" style="234" customWidth="1"/>
    <col min="11493" max="11493" width="21.28515625" style="234" customWidth="1"/>
    <col min="11494" max="11523" width="2.28515625" style="234" customWidth="1"/>
    <col min="11524" max="11524" width="6.42578125" style="234" customWidth="1"/>
    <col min="11525" max="11525" width="4" style="234" customWidth="1"/>
    <col min="11526" max="11526" width="1.5703125" style="234" customWidth="1"/>
    <col min="11527" max="11527" width="4" style="234" customWidth="1"/>
    <col min="11528" max="11528" width="8" style="234" customWidth="1"/>
    <col min="11529" max="11746" width="9.140625" style="234"/>
    <col min="11747" max="11747" width="3.85546875" style="234" bestFit="1" customWidth="1"/>
    <col min="11748" max="11748" width="12.85546875" style="234" customWidth="1"/>
    <col min="11749" max="11749" width="21.28515625" style="234" customWidth="1"/>
    <col min="11750" max="11779" width="2.28515625" style="234" customWidth="1"/>
    <col min="11780" max="11780" width="6.42578125" style="234" customWidth="1"/>
    <col min="11781" max="11781" width="4" style="234" customWidth="1"/>
    <col min="11782" max="11782" width="1.5703125" style="234" customWidth="1"/>
    <col min="11783" max="11783" width="4" style="234" customWidth="1"/>
    <col min="11784" max="11784" width="8" style="234" customWidth="1"/>
    <col min="11785" max="12002" width="9.140625" style="234"/>
    <col min="12003" max="12003" width="3.85546875" style="234" bestFit="1" customWidth="1"/>
    <col min="12004" max="12004" width="12.85546875" style="234" customWidth="1"/>
    <col min="12005" max="12005" width="21.28515625" style="234" customWidth="1"/>
    <col min="12006" max="12035" width="2.28515625" style="234" customWidth="1"/>
    <col min="12036" max="12036" width="6.42578125" style="234" customWidth="1"/>
    <col min="12037" max="12037" width="4" style="234" customWidth="1"/>
    <col min="12038" max="12038" width="1.5703125" style="234" customWidth="1"/>
    <col min="12039" max="12039" width="4" style="234" customWidth="1"/>
    <col min="12040" max="12040" width="8" style="234" customWidth="1"/>
    <col min="12041" max="12258" width="9.140625" style="234"/>
    <col min="12259" max="12259" width="3.85546875" style="234" bestFit="1" customWidth="1"/>
    <col min="12260" max="12260" width="12.85546875" style="234" customWidth="1"/>
    <col min="12261" max="12261" width="21.28515625" style="234" customWidth="1"/>
    <col min="12262" max="12291" width="2.28515625" style="234" customWidth="1"/>
    <col min="12292" max="12292" width="6.42578125" style="234" customWidth="1"/>
    <col min="12293" max="12293" width="4" style="234" customWidth="1"/>
    <col min="12294" max="12294" width="1.5703125" style="234" customWidth="1"/>
    <col min="12295" max="12295" width="4" style="234" customWidth="1"/>
    <col min="12296" max="12296" width="8" style="234" customWidth="1"/>
    <col min="12297" max="12514" width="9.140625" style="234"/>
    <col min="12515" max="12515" width="3.85546875" style="234" bestFit="1" customWidth="1"/>
    <col min="12516" max="12516" width="12.85546875" style="234" customWidth="1"/>
    <col min="12517" max="12517" width="21.28515625" style="234" customWidth="1"/>
    <col min="12518" max="12547" width="2.28515625" style="234" customWidth="1"/>
    <col min="12548" max="12548" width="6.42578125" style="234" customWidth="1"/>
    <col min="12549" max="12549" width="4" style="234" customWidth="1"/>
    <col min="12550" max="12550" width="1.5703125" style="234" customWidth="1"/>
    <col min="12551" max="12551" width="4" style="234" customWidth="1"/>
    <col min="12552" max="12552" width="8" style="234" customWidth="1"/>
    <col min="12553" max="12770" width="9.140625" style="234"/>
    <col min="12771" max="12771" width="3.85546875" style="234" bestFit="1" customWidth="1"/>
    <col min="12772" max="12772" width="12.85546875" style="234" customWidth="1"/>
    <col min="12773" max="12773" width="21.28515625" style="234" customWidth="1"/>
    <col min="12774" max="12803" width="2.28515625" style="234" customWidth="1"/>
    <col min="12804" max="12804" width="6.42578125" style="234" customWidth="1"/>
    <col min="12805" max="12805" width="4" style="234" customWidth="1"/>
    <col min="12806" max="12806" width="1.5703125" style="234" customWidth="1"/>
    <col min="12807" max="12807" width="4" style="234" customWidth="1"/>
    <col min="12808" max="12808" width="8" style="234" customWidth="1"/>
    <col min="12809" max="13026" width="9.140625" style="234"/>
    <col min="13027" max="13027" width="3.85546875" style="234" bestFit="1" customWidth="1"/>
    <col min="13028" max="13028" width="12.85546875" style="234" customWidth="1"/>
    <col min="13029" max="13029" width="21.28515625" style="234" customWidth="1"/>
    <col min="13030" max="13059" width="2.28515625" style="234" customWidth="1"/>
    <col min="13060" max="13060" width="6.42578125" style="234" customWidth="1"/>
    <col min="13061" max="13061" width="4" style="234" customWidth="1"/>
    <col min="13062" max="13062" width="1.5703125" style="234" customWidth="1"/>
    <col min="13063" max="13063" width="4" style="234" customWidth="1"/>
    <col min="13064" max="13064" width="8" style="234" customWidth="1"/>
    <col min="13065" max="13282" width="9.140625" style="234"/>
    <col min="13283" max="13283" width="3.85546875" style="234" bestFit="1" customWidth="1"/>
    <col min="13284" max="13284" width="12.85546875" style="234" customWidth="1"/>
    <col min="13285" max="13285" width="21.28515625" style="234" customWidth="1"/>
    <col min="13286" max="13315" width="2.28515625" style="234" customWidth="1"/>
    <col min="13316" max="13316" width="6.42578125" style="234" customWidth="1"/>
    <col min="13317" max="13317" width="4" style="234" customWidth="1"/>
    <col min="13318" max="13318" width="1.5703125" style="234" customWidth="1"/>
    <col min="13319" max="13319" width="4" style="234" customWidth="1"/>
    <col min="13320" max="13320" width="8" style="234" customWidth="1"/>
    <col min="13321" max="13538" width="9.140625" style="234"/>
    <col min="13539" max="13539" width="3.85546875" style="234" bestFit="1" customWidth="1"/>
    <col min="13540" max="13540" width="12.85546875" style="234" customWidth="1"/>
    <col min="13541" max="13541" width="21.28515625" style="234" customWidth="1"/>
    <col min="13542" max="13571" width="2.28515625" style="234" customWidth="1"/>
    <col min="13572" max="13572" width="6.42578125" style="234" customWidth="1"/>
    <col min="13573" max="13573" width="4" style="234" customWidth="1"/>
    <col min="13574" max="13574" width="1.5703125" style="234" customWidth="1"/>
    <col min="13575" max="13575" width="4" style="234" customWidth="1"/>
    <col min="13576" max="13576" width="8" style="234" customWidth="1"/>
    <col min="13577" max="13794" width="9.140625" style="234"/>
    <col min="13795" max="13795" width="3.85546875" style="234" bestFit="1" customWidth="1"/>
    <col min="13796" max="13796" width="12.85546875" style="234" customWidth="1"/>
    <col min="13797" max="13797" width="21.28515625" style="234" customWidth="1"/>
    <col min="13798" max="13827" width="2.28515625" style="234" customWidth="1"/>
    <col min="13828" max="13828" width="6.42578125" style="234" customWidth="1"/>
    <col min="13829" max="13829" width="4" style="234" customWidth="1"/>
    <col min="13830" max="13830" width="1.5703125" style="234" customWidth="1"/>
    <col min="13831" max="13831" width="4" style="234" customWidth="1"/>
    <col min="13832" max="13832" width="8" style="234" customWidth="1"/>
    <col min="13833" max="14050" width="9.140625" style="234"/>
    <col min="14051" max="14051" width="3.85546875" style="234" bestFit="1" customWidth="1"/>
    <col min="14052" max="14052" width="12.85546875" style="234" customWidth="1"/>
    <col min="14053" max="14053" width="21.28515625" style="234" customWidth="1"/>
    <col min="14054" max="14083" width="2.28515625" style="234" customWidth="1"/>
    <col min="14084" max="14084" width="6.42578125" style="234" customWidth="1"/>
    <col min="14085" max="14085" width="4" style="234" customWidth="1"/>
    <col min="14086" max="14086" width="1.5703125" style="234" customWidth="1"/>
    <col min="14087" max="14087" width="4" style="234" customWidth="1"/>
    <col min="14088" max="14088" width="8" style="234" customWidth="1"/>
    <col min="14089" max="14306" width="9.140625" style="234"/>
    <col min="14307" max="14307" width="3.85546875" style="234" bestFit="1" customWidth="1"/>
    <col min="14308" max="14308" width="12.85546875" style="234" customWidth="1"/>
    <col min="14309" max="14309" width="21.28515625" style="234" customWidth="1"/>
    <col min="14310" max="14339" width="2.28515625" style="234" customWidth="1"/>
    <col min="14340" max="14340" width="6.42578125" style="234" customWidth="1"/>
    <col min="14341" max="14341" width="4" style="234" customWidth="1"/>
    <col min="14342" max="14342" width="1.5703125" style="234" customWidth="1"/>
    <col min="14343" max="14343" width="4" style="234" customWidth="1"/>
    <col min="14344" max="14344" width="8" style="234" customWidth="1"/>
    <col min="14345" max="14562" width="9.140625" style="234"/>
    <col min="14563" max="14563" width="3.85546875" style="234" bestFit="1" customWidth="1"/>
    <col min="14564" max="14564" width="12.85546875" style="234" customWidth="1"/>
    <col min="14565" max="14565" width="21.28515625" style="234" customWidth="1"/>
    <col min="14566" max="14595" width="2.28515625" style="234" customWidth="1"/>
    <col min="14596" max="14596" width="6.42578125" style="234" customWidth="1"/>
    <col min="14597" max="14597" width="4" style="234" customWidth="1"/>
    <col min="14598" max="14598" width="1.5703125" style="234" customWidth="1"/>
    <col min="14599" max="14599" width="4" style="234" customWidth="1"/>
    <col min="14600" max="14600" width="8" style="234" customWidth="1"/>
    <col min="14601" max="14818" width="9.140625" style="234"/>
    <col min="14819" max="14819" width="3.85546875" style="234" bestFit="1" customWidth="1"/>
    <col min="14820" max="14820" width="12.85546875" style="234" customWidth="1"/>
    <col min="14821" max="14821" width="21.28515625" style="234" customWidth="1"/>
    <col min="14822" max="14851" width="2.28515625" style="234" customWidth="1"/>
    <col min="14852" max="14852" width="6.42578125" style="234" customWidth="1"/>
    <col min="14853" max="14853" width="4" style="234" customWidth="1"/>
    <col min="14854" max="14854" width="1.5703125" style="234" customWidth="1"/>
    <col min="14855" max="14855" width="4" style="234" customWidth="1"/>
    <col min="14856" max="14856" width="8" style="234" customWidth="1"/>
    <col min="14857" max="15074" width="9.140625" style="234"/>
    <col min="15075" max="15075" width="3.85546875" style="234" bestFit="1" customWidth="1"/>
    <col min="15076" max="15076" width="12.85546875" style="234" customWidth="1"/>
    <col min="15077" max="15077" width="21.28515625" style="234" customWidth="1"/>
    <col min="15078" max="15107" width="2.28515625" style="234" customWidth="1"/>
    <col min="15108" max="15108" width="6.42578125" style="234" customWidth="1"/>
    <col min="15109" max="15109" width="4" style="234" customWidth="1"/>
    <col min="15110" max="15110" width="1.5703125" style="234" customWidth="1"/>
    <col min="15111" max="15111" width="4" style="234" customWidth="1"/>
    <col min="15112" max="15112" width="8" style="234" customWidth="1"/>
    <col min="15113" max="15330" width="9.140625" style="234"/>
    <col min="15331" max="15331" width="3.85546875" style="234" bestFit="1" customWidth="1"/>
    <col min="15332" max="15332" width="12.85546875" style="234" customWidth="1"/>
    <col min="15333" max="15333" width="21.28515625" style="234" customWidth="1"/>
    <col min="15334" max="15363" width="2.28515625" style="234" customWidth="1"/>
    <col min="15364" max="15364" width="6.42578125" style="234" customWidth="1"/>
    <col min="15365" max="15365" width="4" style="234" customWidth="1"/>
    <col min="15366" max="15366" width="1.5703125" style="234" customWidth="1"/>
    <col min="15367" max="15367" width="4" style="234" customWidth="1"/>
    <col min="15368" max="15368" width="8" style="234" customWidth="1"/>
    <col min="15369" max="15586" width="9.140625" style="234"/>
    <col min="15587" max="15587" width="3.85546875" style="234" bestFit="1" customWidth="1"/>
    <col min="15588" max="15588" width="12.85546875" style="234" customWidth="1"/>
    <col min="15589" max="15589" width="21.28515625" style="234" customWidth="1"/>
    <col min="15590" max="15619" width="2.28515625" style="234" customWidth="1"/>
    <col min="15620" max="15620" width="6.42578125" style="234" customWidth="1"/>
    <col min="15621" max="15621" width="4" style="234" customWidth="1"/>
    <col min="15622" max="15622" width="1.5703125" style="234" customWidth="1"/>
    <col min="15623" max="15623" width="4" style="234" customWidth="1"/>
    <col min="15624" max="15624" width="8" style="234" customWidth="1"/>
    <col min="15625" max="15842" width="9.140625" style="234"/>
    <col min="15843" max="15843" width="3.85546875" style="234" bestFit="1" customWidth="1"/>
    <col min="15844" max="15844" width="12.85546875" style="234" customWidth="1"/>
    <col min="15845" max="15845" width="21.28515625" style="234" customWidth="1"/>
    <col min="15846" max="15875" width="2.28515625" style="234" customWidth="1"/>
    <col min="15876" max="15876" width="6.42578125" style="234" customWidth="1"/>
    <col min="15877" max="15877" width="4" style="234" customWidth="1"/>
    <col min="15878" max="15878" width="1.5703125" style="234" customWidth="1"/>
    <col min="15879" max="15879" width="4" style="234" customWidth="1"/>
    <col min="15880" max="15880" width="8" style="234" customWidth="1"/>
    <col min="15881" max="16098" width="9.140625" style="234"/>
    <col min="16099" max="16099" width="3.85546875" style="234" bestFit="1" customWidth="1"/>
    <col min="16100" max="16100" width="12.85546875" style="234" customWidth="1"/>
    <col min="16101" max="16101" width="21.28515625" style="234" customWidth="1"/>
    <col min="16102" max="16131" width="2.28515625" style="234" customWidth="1"/>
    <col min="16132" max="16132" width="6.42578125" style="234" customWidth="1"/>
    <col min="16133" max="16133" width="4" style="234" customWidth="1"/>
    <col min="16134" max="16134" width="1.5703125" style="234" customWidth="1"/>
    <col min="16135" max="16135" width="4" style="234" customWidth="1"/>
    <col min="16136" max="16136" width="8" style="234" customWidth="1"/>
    <col min="16137" max="16384" width="9.140625" style="234"/>
  </cols>
  <sheetData>
    <row r="1" spans="1:39" ht="44.25" customHeight="1" x14ac:dyDescent="0.35">
      <c r="B1" s="418" t="s">
        <v>229</v>
      </c>
      <c r="C1" s="418"/>
      <c r="D1" s="418"/>
      <c r="E1" s="418"/>
      <c r="F1" s="418"/>
      <c r="G1" s="418"/>
      <c r="H1" s="418"/>
      <c r="I1" s="418"/>
      <c r="J1" s="418"/>
      <c r="K1" s="418"/>
      <c r="L1" s="418"/>
      <c r="M1" s="418"/>
      <c r="N1" s="418"/>
      <c r="O1" s="418"/>
      <c r="P1" s="418"/>
      <c r="Q1" s="418"/>
      <c r="R1" s="418"/>
      <c r="S1" s="418"/>
      <c r="T1" s="418"/>
      <c r="U1" s="418"/>
      <c r="V1" s="418"/>
      <c r="W1" s="418"/>
      <c r="X1" s="418"/>
      <c r="Y1" s="418"/>
      <c r="Z1" s="418"/>
      <c r="AA1" s="418"/>
      <c r="AB1" s="418"/>
      <c r="AC1" s="418"/>
      <c r="AD1" s="418"/>
      <c r="AE1" s="418"/>
      <c r="AF1" s="418"/>
      <c r="AG1" s="418"/>
      <c r="AH1" s="418"/>
      <c r="AI1" s="418"/>
      <c r="AJ1" s="418"/>
      <c r="AK1" s="418"/>
      <c r="AL1" s="418"/>
      <c r="AM1" s="338"/>
    </row>
    <row r="2" spans="1:39" ht="4.5" customHeight="1" x14ac:dyDescent="0.25"/>
    <row r="3" spans="1:39" ht="12.75" customHeight="1" thickBot="1" x14ac:dyDescent="0.3">
      <c r="A3" s="238" t="s">
        <v>214</v>
      </c>
      <c r="B3" s="239"/>
      <c r="C3" s="239" t="s">
        <v>215</v>
      </c>
      <c r="D3" s="240"/>
      <c r="E3" s="240">
        <v>1</v>
      </c>
      <c r="F3" s="240"/>
      <c r="G3" s="240"/>
      <c r="H3" s="240">
        <v>2</v>
      </c>
      <c r="I3" s="240"/>
      <c r="J3" s="240"/>
      <c r="K3" s="240">
        <v>3</v>
      </c>
      <c r="L3" s="240"/>
      <c r="M3" s="240"/>
      <c r="N3" s="240">
        <v>4</v>
      </c>
      <c r="O3" s="240"/>
      <c r="P3" s="240"/>
      <c r="Q3" s="240">
        <v>5</v>
      </c>
      <c r="R3" s="240"/>
      <c r="S3" s="240"/>
      <c r="T3" s="240">
        <v>6</v>
      </c>
      <c r="U3" s="240"/>
      <c r="V3" s="240"/>
      <c r="W3" s="240">
        <v>7</v>
      </c>
      <c r="X3" s="240"/>
      <c r="Y3" s="240"/>
      <c r="Z3" s="240">
        <v>8</v>
      </c>
      <c r="AA3" s="240"/>
      <c r="AB3" s="240"/>
      <c r="AC3" s="240">
        <v>9</v>
      </c>
      <c r="AD3" s="240"/>
      <c r="AE3" s="419">
        <v>10</v>
      </c>
      <c r="AF3" s="419"/>
      <c r="AG3" s="419"/>
      <c r="AH3" s="241" t="s">
        <v>1</v>
      </c>
      <c r="AI3" s="409" t="s">
        <v>216</v>
      </c>
      <c r="AJ3" s="409"/>
      <c r="AK3" s="409"/>
      <c r="AL3" s="239" t="s">
        <v>2</v>
      </c>
      <c r="AM3" s="340"/>
    </row>
    <row r="4" spans="1:39" ht="12.95" customHeight="1" x14ac:dyDescent="0.2">
      <c r="A4" s="406">
        <v>1</v>
      </c>
      <c r="B4" s="263" t="s">
        <v>3</v>
      </c>
      <c r="C4" s="243" t="s">
        <v>24</v>
      </c>
      <c r="D4" s="244"/>
      <c r="E4" s="245"/>
      <c r="F4" s="246"/>
      <c r="G4" s="250"/>
      <c r="H4" s="251">
        <v>1</v>
      </c>
      <c r="I4" s="257"/>
      <c r="J4" s="291"/>
      <c r="K4" s="292">
        <v>2</v>
      </c>
      <c r="L4" s="305"/>
      <c r="M4" s="250"/>
      <c r="N4" s="354">
        <v>1</v>
      </c>
      <c r="O4" s="257"/>
      <c r="P4" s="341"/>
      <c r="Q4" s="342">
        <v>2</v>
      </c>
      <c r="R4" s="343"/>
      <c r="S4" s="291"/>
      <c r="T4" s="292">
        <v>2</v>
      </c>
      <c r="U4" s="293"/>
      <c r="V4" s="291"/>
      <c r="W4" s="292">
        <v>2</v>
      </c>
      <c r="X4" s="293"/>
      <c r="Y4" s="291"/>
      <c r="Z4" s="292">
        <v>2</v>
      </c>
      <c r="AA4" s="293"/>
      <c r="AB4" s="304"/>
      <c r="AC4" s="292">
        <v>2</v>
      </c>
      <c r="AD4" s="305"/>
      <c r="AE4" s="315"/>
      <c r="AF4" s="283">
        <v>2</v>
      </c>
      <c r="AG4" s="284"/>
      <c r="AH4" s="395">
        <f>SUM(E4+H4+K4+N4+Q4+T4+W4+Z4+AC4+AF4)</f>
        <v>16</v>
      </c>
      <c r="AI4" s="397">
        <f>SUM(D5+G5+J5+M5+P5+S5+V5+Y5+AB5+AE5)</f>
        <v>25</v>
      </c>
      <c r="AJ4" s="402" t="s">
        <v>217</v>
      </c>
      <c r="AK4" s="400">
        <f>SUM(F5+I5+L5+O5+R5+U5+X5+AA5+AD5+AG5)</f>
        <v>6</v>
      </c>
      <c r="AL4" s="412">
        <v>1</v>
      </c>
      <c r="AM4" s="339"/>
    </row>
    <row r="5" spans="1:39" ht="12.95" customHeight="1" thickBot="1" x14ac:dyDescent="0.25">
      <c r="A5" s="407"/>
      <c r="B5" s="306" t="s">
        <v>3</v>
      </c>
      <c r="C5" s="264" t="s">
        <v>230</v>
      </c>
      <c r="D5" s="265"/>
      <c r="E5" s="266"/>
      <c r="F5" s="267"/>
      <c r="G5" s="271">
        <v>2</v>
      </c>
      <c r="H5" s="272"/>
      <c r="I5" s="279">
        <v>2</v>
      </c>
      <c r="J5" s="296">
        <v>3</v>
      </c>
      <c r="K5" s="297"/>
      <c r="L5" s="310">
        <v>0</v>
      </c>
      <c r="M5" s="355">
        <v>2</v>
      </c>
      <c r="N5" s="273"/>
      <c r="O5" s="279">
        <v>2</v>
      </c>
      <c r="P5" s="344">
        <v>3</v>
      </c>
      <c r="Q5" s="345"/>
      <c r="R5" s="346">
        <v>1</v>
      </c>
      <c r="S5" s="296">
        <v>3</v>
      </c>
      <c r="T5" s="297"/>
      <c r="U5" s="298">
        <v>0</v>
      </c>
      <c r="V5" s="296">
        <v>3</v>
      </c>
      <c r="W5" s="297"/>
      <c r="X5" s="298">
        <v>1</v>
      </c>
      <c r="Y5" s="296">
        <v>3</v>
      </c>
      <c r="Z5" s="297"/>
      <c r="AA5" s="298">
        <v>0</v>
      </c>
      <c r="AB5" s="309">
        <v>3</v>
      </c>
      <c r="AC5" s="297"/>
      <c r="AD5" s="310">
        <v>0</v>
      </c>
      <c r="AE5" s="328">
        <v>3</v>
      </c>
      <c r="AF5" s="297"/>
      <c r="AG5" s="298">
        <v>0</v>
      </c>
      <c r="AH5" s="396"/>
      <c r="AI5" s="398"/>
      <c r="AJ5" s="403"/>
      <c r="AK5" s="401"/>
      <c r="AL5" s="413"/>
      <c r="AM5" s="339"/>
    </row>
    <row r="6" spans="1:39" ht="12.95" customHeight="1" x14ac:dyDescent="0.2">
      <c r="A6" s="406">
        <v>2</v>
      </c>
      <c r="B6" s="263" t="s">
        <v>65</v>
      </c>
      <c r="C6" s="371" t="s">
        <v>66</v>
      </c>
      <c r="D6" s="356"/>
      <c r="E6" s="329">
        <v>1</v>
      </c>
      <c r="F6" s="321"/>
      <c r="G6" s="285"/>
      <c r="H6" s="286"/>
      <c r="I6" s="287"/>
      <c r="J6" s="288"/>
      <c r="K6" s="283">
        <v>2</v>
      </c>
      <c r="L6" s="284"/>
      <c r="M6" s="250"/>
      <c r="N6" s="251">
        <v>1</v>
      </c>
      <c r="O6" s="257"/>
      <c r="P6" s="289"/>
      <c r="Q6" s="290">
        <v>0</v>
      </c>
      <c r="R6" s="262"/>
      <c r="S6" s="288"/>
      <c r="T6" s="347">
        <v>2</v>
      </c>
      <c r="U6" s="284"/>
      <c r="V6" s="349"/>
      <c r="W6" s="248">
        <v>0</v>
      </c>
      <c r="X6" s="249"/>
      <c r="Y6" s="291"/>
      <c r="Z6" s="292">
        <v>2</v>
      </c>
      <c r="AA6" s="293"/>
      <c r="AB6" s="348"/>
      <c r="AC6" s="292">
        <v>2</v>
      </c>
      <c r="AD6" s="293"/>
      <c r="AE6" s="315"/>
      <c r="AF6" s="283">
        <v>2</v>
      </c>
      <c r="AG6" s="284"/>
      <c r="AH6" s="395">
        <f>SUM(E6+H6+K6+N6+Q6+T6+W6+Z6+AC6+AF6)</f>
        <v>12</v>
      </c>
      <c r="AI6" s="397">
        <f>SUM(D7+G7+J7+M7+P7+S7+V7+Y7+AB7+AE7)</f>
        <v>21</v>
      </c>
      <c r="AJ6" s="402" t="s">
        <v>217</v>
      </c>
      <c r="AK6" s="400">
        <f>SUM(F7+I7+L7+O7+R7+U7+X7+AA7+AD7+AG7)</f>
        <v>11</v>
      </c>
      <c r="AL6" s="412" t="s">
        <v>223</v>
      </c>
      <c r="AM6" s="339"/>
    </row>
    <row r="7" spans="1:39" ht="12.95" customHeight="1" thickBot="1" x14ac:dyDescent="0.25">
      <c r="A7" s="407">
        <v>2</v>
      </c>
      <c r="B7" s="372" t="s">
        <v>65</v>
      </c>
      <c r="C7" s="370" t="s">
        <v>220</v>
      </c>
      <c r="D7" s="356">
        <v>2</v>
      </c>
      <c r="E7" s="329"/>
      <c r="F7" s="321">
        <v>2</v>
      </c>
      <c r="G7" s="285"/>
      <c r="H7" s="286"/>
      <c r="I7" s="287"/>
      <c r="J7" s="288">
        <v>3</v>
      </c>
      <c r="K7" s="283"/>
      <c r="L7" s="284">
        <v>0</v>
      </c>
      <c r="M7" s="271">
        <v>3</v>
      </c>
      <c r="N7" s="272"/>
      <c r="O7" s="279">
        <v>3</v>
      </c>
      <c r="P7" s="289">
        <v>0</v>
      </c>
      <c r="Q7" s="290"/>
      <c r="R7" s="262">
        <v>3</v>
      </c>
      <c r="S7" s="288">
        <v>3</v>
      </c>
      <c r="T7" s="347"/>
      <c r="U7" s="284">
        <v>0</v>
      </c>
      <c r="V7" s="268">
        <v>1</v>
      </c>
      <c r="W7" s="269"/>
      <c r="X7" s="270">
        <v>3</v>
      </c>
      <c r="Y7" s="296">
        <v>3</v>
      </c>
      <c r="Z7" s="297"/>
      <c r="AA7" s="298">
        <v>0</v>
      </c>
      <c r="AB7" s="328">
        <v>3</v>
      </c>
      <c r="AC7" s="297"/>
      <c r="AD7" s="298">
        <v>0</v>
      </c>
      <c r="AE7" s="315">
        <v>3</v>
      </c>
      <c r="AF7" s="283"/>
      <c r="AG7" s="284">
        <v>0</v>
      </c>
      <c r="AH7" s="396"/>
      <c r="AI7" s="398"/>
      <c r="AJ7" s="403"/>
      <c r="AK7" s="401"/>
      <c r="AL7" s="413"/>
      <c r="AM7" s="339"/>
    </row>
    <row r="8" spans="1:39" ht="12.95" customHeight="1" x14ac:dyDescent="0.2">
      <c r="A8" s="406">
        <v>3</v>
      </c>
      <c r="B8" s="263" t="s">
        <v>44</v>
      </c>
      <c r="C8" s="371" t="s">
        <v>160</v>
      </c>
      <c r="D8" s="247"/>
      <c r="E8" s="248">
        <v>0</v>
      </c>
      <c r="F8" s="249"/>
      <c r="G8" s="300"/>
      <c r="H8" s="248">
        <v>0</v>
      </c>
      <c r="I8" s="259"/>
      <c r="J8" s="301"/>
      <c r="K8" s="302"/>
      <c r="L8" s="303"/>
      <c r="M8" s="250"/>
      <c r="N8" s="251">
        <v>1</v>
      </c>
      <c r="O8" s="257"/>
      <c r="P8" s="250"/>
      <c r="Q8" s="251">
        <v>1</v>
      </c>
      <c r="R8" s="257"/>
      <c r="S8" s="314"/>
      <c r="T8" s="251">
        <v>1</v>
      </c>
      <c r="U8" s="252"/>
      <c r="V8" s="291"/>
      <c r="W8" s="292">
        <v>2</v>
      </c>
      <c r="X8" s="293"/>
      <c r="Y8" s="291"/>
      <c r="Z8" s="292">
        <v>2</v>
      </c>
      <c r="AA8" s="293"/>
      <c r="AB8" s="291"/>
      <c r="AC8" s="292">
        <v>2</v>
      </c>
      <c r="AD8" s="293"/>
      <c r="AE8" s="348"/>
      <c r="AF8" s="292">
        <v>2</v>
      </c>
      <c r="AG8" s="293"/>
      <c r="AH8" s="395">
        <f>SUM(E8+H8+K8+N8+Q8+T8+W8+Z8+AC8+AF8)</f>
        <v>11</v>
      </c>
      <c r="AI8" s="397">
        <f>SUM(D9+G9+J9+M9+P9+S9+V9+Y9+AB9+AE9)</f>
        <v>18</v>
      </c>
      <c r="AJ8" s="399" t="s">
        <v>217</v>
      </c>
      <c r="AK8" s="400">
        <f>SUM(F9+I9+L9+O9+R9+U9+X9+AA9+AD9+AG9)</f>
        <v>15</v>
      </c>
      <c r="AL8" s="410">
        <v>4</v>
      </c>
      <c r="AM8" s="339"/>
    </row>
    <row r="9" spans="1:39" ht="12.95" customHeight="1" thickBot="1" x14ac:dyDescent="0.25">
      <c r="A9" s="407"/>
      <c r="B9" s="306" t="s">
        <v>44</v>
      </c>
      <c r="C9" s="370" t="s">
        <v>20</v>
      </c>
      <c r="D9" s="268">
        <v>0</v>
      </c>
      <c r="E9" s="269"/>
      <c r="F9" s="270">
        <v>3</v>
      </c>
      <c r="G9" s="307">
        <v>0</v>
      </c>
      <c r="H9" s="269"/>
      <c r="I9" s="275">
        <v>3</v>
      </c>
      <c r="J9" s="308"/>
      <c r="K9" s="266"/>
      <c r="L9" s="267"/>
      <c r="M9" s="271">
        <v>2</v>
      </c>
      <c r="N9" s="272"/>
      <c r="O9" s="279">
        <v>2</v>
      </c>
      <c r="P9" s="271">
        <v>2</v>
      </c>
      <c r="Q9" s="272"/>
      <c r="R9" s="279">
        <v>2</v>
      </c>
      <c r="S9" s="317">
        <v>2</v>
      </c>
      <c r="T9" s="272"/>
      <c r="U9" s="273">
        <v>2</v>
      </c>
      <c r="V9" s="296">
        <v>3</v>
      </c>
      <c r="W9" s="297"/>
      <c r="X9" s="298">
        <v>1</v>
      </c>
      <c r="Y9" s="296">
        <v>3</v>
      </c>
      <c r="Z9" s="297"/>
      <c r="AA9" s="298">
        <v>0</v>
      </c>
      <c r="AB9" s="296">
        <v>3</v>
      </c>
      <c r="AC9" s="297"/>
      <c r="AD9" s="298">
        <v>1</v>
      </c>
      <c r="AE9" s="328">
        <v>3</v>
      </c>
      <c r="AF9" s="297"/>
      <c r="AG9" s="298">
        <v>1</v>
      </c>
      <c r="AH9" s="396"/>
      <c r="AI9" s="398"/>
      <c r="AJ9" s="399"/>
      <c r="AK9" s="401"/>
      <c r="AL9" s="411"/>
      <c r="AM9" s="339"/>
    </row>
    <row r="10" spans="1:39" ht="12.95" customHeight="1" x14ac:dyDescent="0.2">
      <c r="A10" s="393">
        <v>4</v>
      </c>
      <c r="B10" s="372" t="s">
        <v>3</v>
      </c>
      <c r="C10" s="282" t="s">
        <v>37</v>
      </c>
      <c r="D10" s="357"/>
      <c r="E10" s="329">
        <v>1</v>
      </c>
      <c r="F10" s="321"/>
      <c r="G10" s="311"/>
      <c r="H10" s="312">
        <v>1</v>
      </c>
      <c r="I10" s="313"/>
      <c r="J10" s="357"/>
      <c r="K10" s="329">
        <v>1</v>
      </c>
      <c r="L10" s="321"/>
      <c r="M10" s="285"/>
      <c r="N10" s="286"/>
      <c r="O10" s="287"/>
      <c r="P10" s="314"/>
      <c r="Q10" s="251">
        <v>1</v>
      </c>
      <c r="R10" s="252"/>
      <c r="S10" s="291"/>
      <c r="T10" s="292">
        <v>2</v>
      </c>
      <c r="U10" s="293"/>
      <c r="V10" s="291"/>
      <c r="W10" s="292">
        <v>2</v>
      </c>
      <c r="X10" s="293"/>
      <c r="Y10" s="250"/>
      <c r="Z10" s="251">
        <v>1</v>
      </c>
      <c r="AA10" s="257"/>
      <c r="AB10" s="247"/>
      <c r="AC10" s="248">
        <v>0</v>
      </c>
      <c r="AD10" s="249"/>
      <c r="AE10" s="315"/>
      <c r="AF10" s="283">
        <v>2</v>
      </c>
      <c r="AG10" s="284"/>
      <c r="AH10" s="395">
        <f>SUM(E10+H10+K10+N10+Q10+T10+W10+Z10+AC10+AF10)</f>
        <v>11</v>
      </c>
      <c r="AI10" s="397">
        <f>SUM(D11+G11+J11+M11+P11+S11+V11+Y11+AB11+AE11)</f>
        <v>21</v>
      </c>
      <c r="AJ10" s="402" t="s">
        <v>217</v>
      </c>
      <c r="AK10" s="400">
        <f>SUM(F11+I11+L11+O11+R11+U11+X11+AA11+AD11+AG11)</f>
        <v>14</v>
      </c>
      <c r="AL10" s="410">
        <v>5</v>
      </c>
      <c r="AM10" s="339"/>
    </row>
    <row r="11" spans="1:39" ht="12.95" customHeight="1" thickBot="1" x14ac:dyDescent="0.25">
      <c r="A11" s="394">
        <v>4</v>
      </c>
      <c r="B11" s="306" t="s">
        <v>3</v>
      </c>
      <c r="C11" s="295" t="s">
        <v>34</v>
      </c>
      <c r="D11" s="358" t="s">
        <v>223</v>
      </c>
      <c r="E11" s="329"/>
      <c r="F11" s="321">
        <v>2</v>
      </c>
      <c r="G11" s="311">
        <v>3</v>
      </c>
      <c r="H11" s="312"/>
      <c r="I11" s="313">
        <v>3</v>
      </c>
      <c r="J11" s="357">
        <v>2</v>
      </c>
      <c r="K11" s="329"/>
      <c r="L11" s="321">
        <v>2</v>
      </c>
      <c r="M11" s="285"/>
      <c r="N11" s="286"/>
      <c r="O11" s="287"/>
      <c r="P11" s="317">
        <v>2</v>
      </c>
      <c r="Q11" s="272"/>
      <c r="R11" s="273">
        <v>2</v>
      </c>
      <c r="S11" s="296">
        <v>3</v>
      </c>
      <c r="T11" s="297"/>
      <c r="U11" s="298">
        <v>0</v>
      </c>
      <c r="V11" s="296">
        <v>3</v>
      </c>
      <c r="W11" s="297"/>
      <c r="X11" s="298">
        <v>0</v>
      </c>
      <c r="Y11" s="271">
        <v>2</v>
      </c>
      <c r="Z11" s="272"/>
      <c r="AA11" s="279">
        <v>2</v>
      </c>
      <c r="AB11" s="268">
        <v>1</v>
      </c>
      <c r="AC11" s="269"/>
      <c r="AD11" s="270">
        <v>3</v>
      </c>
      <c r="AE11" s="315">
        <v>3</v>
      </c>
      <c r="AF11" s="283"/>
      <c r="AG11" s="284">
        <v>0</v>
      </c>
      <c r="AH11" s="396"/>
      <c r="AI11" s="398"/>
      <c r="AJ11" s="403"/>
      <c r="AK11" s="401"/>
      <c r="AL11" s="411"/>
      <c r="AM11" s="339"/>
    </row>
    <row r="12" spans="1:39" ht="12.95" customHeight="1" x14ac:dyDescent="0.2">
      <c r="A12" s="393">
        <v>5</v>
      </c>
      <c r="B12" s="306" t="s">
        <v>13</v>
      </c>
      <c r="C12" s="326" t="s">
        <v>14</v>
      </c>
      <c r="D12" s="247"/>
      <c r="E12" s="248">
        <v>0</v>
      </c>
      <c r="F12" s="249"/>
      <c r="G12" s="318"/>
      <c r="H12" s="292">
        <v>2</v>
      </c>
      <c r="I12" s="305"/>
      <c r="J12" s="250"/>
      <c r="K12" s="251">
        <v>1</v>
      </c>
      <c r="L12" s="257"/>
      <c r="M12" s="319"/>
      <c r="N12" s="320">
        <v>1</v>
      </c>
      <c r="O12" s="321"/>
      <c r="P12" s="301"/>
      <c r="Q12" s="322"/>
      <c r="R12" s="303"/>
      <c r="S12" s="250"/>
      <c r="T12" s="251">
        <v>1</v>
      </c>
      <c r="U12" s="257"/>
      <c r="V12" s="291"/>
      <c r="W12" s="292">
        <v>2</v>
      </c>
      <c r="X12" s="293"/>
      <c r="Y12" s="318"/>
      <c r="Z12" s="292">
        <v>2</v>
      </c>
      <c r="AA12" s="305"/>
      <c r="AB12" s="247"/>
      <c r="AC12" s="248">
        <v>0</v>
      </c>
      <c r="AD12" s="249"/>
      <c r="AE12" s="291"/>
      <c r="AF12" s="292">
        <v>2</v>
      </c>
      <c r="AG12" s="293"/>
      <c r="AH12" s="395">
        <f>SUM(E12+H12+K12+N12+Q12+T12+W12+Z12+AC12+AF12)</f>
        <v>11</v>
      </c>
      <c r="AI12" s="414">
        <f>SUM(D13+G13+J13+M13+P13+S13+V13+Y13+AB13+AE13)</f>
        <v>19</v>
      </c>
      <c r="AJ12" s="399" t="s">
        <v>217</v>
      </c>
      <c r="AK12" s="416">
        <f>SUM(F13+I13+L13+O13+R13+U13+X13+AA13+AD13+AG13)</f>
        <v>13</v>
      </c>
      <c r="AL12" s="410">
        <v>6</v>
      </c>
      <c r="AM12" s="339"/>
    </row>
    <row r="13" spans="1:39" ht="12.95" customHeight="1" thickBot="1" x14ac:dyDescent="0.25">
      <c r="A13" s="394">
        <v>5</v>
      </c>
      <c r="B13" s="242" t="s">
        <v>31</v>
      </c>
      <c r="C13" s="327" t="s">
        <v>32</v>
      </c>
      <c r="D13" s="268">
        <v>1</v>
      </c>
      <c r="E13" s="269"/>
      <c r="F13" s="270">
        <v>3</v>
      </c>
      <c r="G13" s="323">
        <v>3</v>
      </c>
      <c r="H13" s="297"/>
      <c r="I13" s="310">
        <v>0</v>
      </c>
      <c r="J13" s="271">
        <v>2</v>
      </c>
      <c r="K13" s="272"/>
      <c r="L13" s="279">
        <v>2</v>
      </c>
      <c r="M13" s="324">
        <v>2</v>
      </c>
      <c r="N13" s="272"/>
      <c r="O13" s="279">
        <v>2</v>
      </c>
      <c r="P13" s="308"/>
      <c r="Q13" s="325"/>
      <c r="R13" s="267"/>
      <c r="S13" s="271">
        <v>2</v>
      </c>
      <c r="T13" s="272"/>
      <c r="U13" s="279">
        <v>2</v>
      </c>
      <c r="V13" s="296">
        <v>3</v>
      </c>
      <c r="W13" s="297"/>
      <c r="X13" s="298">
        <v>0</v>
      </c>
      <c r="Y13" s="323">
        <v>3</v>
      </c>
      <c r="Z13" s="297"/>
      <c r="AA13" s="310">
        <v>1</v>
      </c>
      <c r="AB13" s="268">
        <v>0</v>
      </c>
      <c r="AC13" s="269"/>
      <c r="AD13" s="270">
        <v>3</v>
      </c>
      <c r="AE13" s="296">
        <v>3</v>
      </c>
      <c r="AF13" s="297"/>
      <c r="AG13" s="298">
        <v>0</v>
      </c>
      <c r="AH13" s="396"/>
      <c r="AI13" s="415"/>
      <c r="AJ13" s="399"/>
      <c r="AK13" s="417"/>
      <c r="AL13" s="411"/>
      <c r="AM13" s="339"/>
    </row>
    <row r="14" spans="1:39" ht="12.95" customHeight="1" x14ac:dyDescent="0.2">
      <c r="A14" s="393">
        <v>6</v>
      </c>
      <c r="B14" s="242" t="s">
        <v>17</v>
      </c>
      <c r="C14" s="282" t="s">
        <v>232</v>
      </c>
      <c r="D14" s="247"/>
      <c r="E14" s="259">
        <v>0</v>
      </c>
      <c r="F14" s="249"/>
      <c r="G14" s="350"/>
      <c r="H14" s="351">
        <v>0</v>
      </c>
      <c r="I14" s="352"/>
      <c r="J14" s="319"/>
      <c r="K14" s="329">
        <v>1</v>
      </c>
      <c r="L14" s="359"/>
      <c r="M14" s="247"/>
      <c r="N14" s="248">
        <v>0</v>
      </c>
      <c r="O14" s="249"/>
      <c r="P14" s="314"/>
      <c r="Q14" s="251">
        <v>1</v>
      </c>
      <c r="R14" s="252"/>
      <c r="S14" s="285"/>
      <c r="T14" s="287"/>
      <c r="U14" s="287"/>
      <c r="V14" s="288"/>
      <c r="W14" s="283">
        <v>2</v>
      </c>
      <c r="X14" s="284"/>
      <c r="Y14" s="291"/>
      <c r="Z14" s="292">
        <v>2</v>
      </c>
      <c r="AA14" s="293"/>
      <c r="AB14" s="250"/>
      <c r="AC14" s="251">
        <v>1</v>
      </c>
      <c r="AD14" s="257"/>
      <c r="AE14" s="315"/>
      <c r="AF14" s="283">
        <v>2</v>
      </c>
      <c r="AG14" s="284"/>
      <c r="AH14" s="395">
        <f>SUM(E14+H14+K14+N14+Q14+T14+W14+Z14+AC14+AF14)</f>
        <v>9</v>
      </c>
      <c r="AI14" s="397">
        <f>SUM(D15+G15+J15+M15+P15+S15+V15+Y15+AB15+AE15)</f>
        <v>15</v>
      </c>
      <c r="AJ14" s="402" t="s">
        <v>217</v>
      </c>
      <c r="AK14" s="400">
        <f>SUM(F15+I15+L15+O15+R15+U15+X15+AA15+AD15+AG15)</f>
        <v>17</v>
      </c>
      <c r="AL14" s="410">
        <v>7</v>
      </c>
      <c r="AM14" s="339"/>
    </row>
    <row r="15" spans="1:39" ht="12.95" customHeight="1" thickBot="1" x14ac:dyDescent="0.25">
      <c r="A15" s="394">
        <v>6</v>
      </c>
      <c r="B15" s="294" t="s">
        <v>17</v>
      </c>
      <c r="C15" s="295" t="s">
        <v>49</v>
      </c>
      <c r="D15" s="268">
        <v>0</v>
      </c>
      <c r="E15" s="275"/>
      <c r="F15" s="270">
        <v>3</v>
      </c>
      <c r="G15" s="350">
        <v>0</v>
      </c>
      <c r="H15" s="351"/>
      <c r="I15" s="352">
        <v>3</v>
      </c>
      <c r="J15" s="299">
        <v>2</v>
      </c>
      <c r="K15" s="272"/>
      <c r="L15" s="273">
        <v>2</v>
      </c>
      <c r="M15" s="268">
        <v>0</v>
      </c>
      <c r="N15" s="269"/>
      <c r="O15" s="270">
        <v>3</v>
      </c>
      <c r="P15" s="317">
        <v>2</v>
      </c>
      <c r="Q15" s="272"/>
      <c r="R15" s="273">
        <v>2</v>
      </c>
      <c r="S15" s="285"/>
      <c r="T15" s="287"/>
      <c r="U15" s="287"/>
      <c r="V15" s="316" t="s">
        <v>221</v>
      </c>
      <c r="W15" s="283"/>
      <c r="X15" s="284">
        <v>1</v>
      </c>
      <c r="Y15" s="296">
        <v>3</v>
      </c>
      <c r="Z15" s="297"/>
      <c r="AA15" s="298">
        <v>1</v>
      </c>
      <c r="AB15" s="271">
        <v>2</v>
      </c>
      <c r="AC15" s="272"/>
      <c r="AD15" s="279">
        <v>2</v>
      </c>
      <c r="AE15" s="315">
        <v>3</v>
      </c>
      <c r="AF15" s="283"/>
      <c r="AG15" s="284">
        <v>0</v>
      </c>
      <c r="AH15" s="396"/>
      <c r="AI15" s="398"/>
      <c r="AJ15" s="403"/>
      <c r="AK15" s="401"/>
      <c r="AL15" s="411"/>
      <c r="AM15" s="339"/>
    </row>
    <row r="16" spans="1:39" ht="12.95" customHeight="1" x14ac:dyDescent="0.2">
      <c r="A16" s="393">
        <v>7</v>
      </c>
      <c r="B16" s="334" t="s">
        <v>17</v>
      </c>
      <c r="C16" s="282" t="s">
        <v>18</v>
      </c>
      <c r="D16" s="247"/>
      <c r="E16" s="248">
        <v>0</v>
      </c>
      <c r="F16" s="249"/>
      <c r="G16" s="291"/>
      <c r="H16" s="292">
        <v>2</v>
      </c>
      <c r="I16" s="293"/>
      <c r="J16" s="247"/>
      <c r="K16" s="248">
        <v>0</v>
      </c>
      <c r="L16" s="249"/>
      <c r="M16" s="247"/>
      <c r="N16" s="248">
        <v>0</v>
      </c>
      <c r="O16" s="249"/>
      <c r="P16" s="247"/>
      <c r="Q16" s="248">
        <v>0</v>
      </c>
      <c r="R16" s="249"/>
      <c r="S16" s="300"/>
      <c r="T16" s="259">
        <v>0</v>
      </c>
      <c r="U16" s="259"/>
      <c r="V16" s="301"/>
      <c r="W16" s="302"/>
      <c r="X16" s="303"/>
      <c r="Y16" s="291"/>
      <c r="Z16" s="292">
        <v>2</v>
      </c>
      <c r="AA16" s="293"/>
      <c r="AB16" s="254"/>
      <c r="AC16" s="255">
        <v>0</v>
      </c>
      <c r="AD16" s="256"/>
      <c r="AE16" s="291"/>
      <c r="AF16" s="292">
        <v>2</v>
      </c>
      <c r="AG16" s="293"/>
      <c r="AH16" s="395">
        <f>SUM(E16+H16+K16+N16+Q16+T16+W16+Z16+AC16+AF16)</f>
        <v>6</v>
      </c>
      <c r="AI16" s="397">
        <f>SUM(D17+G17+J17+M17+P17+S17+V17+Y17+AB17+AE17)</f>
        <v>12</v>
      </c>
      <c r="AJ16" s="399" t="s">
        <v>217</v>
      </c>
      <c r="AK16" s="400">
        <f>SUM(F17+I17+L17+O17+R17+U17+X17+AA17+AD17+AG17)</f>
        <v>20</v>
      </c>
      <c r="AL16" s="410">
        <v>8</v>
      </c>
      <c r="AM16" s="339"/>
    </row>
    <row r="17" spans="1:39" ht="12.95" customHeight="1" thickBot="1" x14ac:dyDescent="0.25">
      <c r="A17" s="394">
        <v>7</v>
      </c>
      <c r="B17" s="294" t="s">
        <v>17</v>
      </c>
      <c r="C17" s="295" t="s">
        <v>51</v>
      </c>
      <c r="D17" s="268">
        <v>1</v>
      </c>
      <c r="E17" s="269"/>
      <c r="F17" s="270">
        <v>3</v>
      </c>
      <c r="G17" s="296">
        <v>3</v>
      </c>
      <c r="H17" s="297"/>
      <c r="I17" s="298">
        <v>1</v>
      </c>
      <c r="J17" s="268">
        <v>1</v>
      </c>
      <c r="K17" s="269"/>
      <c r="L17" s="270">
        <v>3</v>
      </c>
      <c r="M17" s="268">
        <v>0</v>
      </c>
      <c r="N17" s="269"/>
      <c r="O17" s="270">
        <v>3</v>
      </c>
      <c r="P17" s="268">
        <v>0</v>
      </c>
      <c r="Q17" s="269"/>
      <c r="R17" s="270">
        <v>3</v>
      </c>
      <c r="S17" s="307">
        <v>1</v>
      </c>
      <c r="T17" s="275"/>
      <c r="U17" s="275">
        <v>3</v>
      </c>
      <c r="V17" s="308"/>
      <c r="W17" s="266"/>
      <c r="X17" s="267"/>
      <c r="Y17" s="296">
        <v>3</v>
      </c>
      <c r="Z17" s="297"/>
      <c r="AA17" s="298">
        <v>1</v>
      </c>
      <c r="AB17" s="276">
        <v>0</v>
      </c>
      <c r="AC17" s="277"/>
      <c r="AD17" s="278">
        <v>3</v>
      </c>
      <c r="AE17" s="296">
        <v>3</v>
      </c>
      <c r="AF17" s="297"/>
      <c r="AG17" s="298">
        <v>0</v>
      </c>
      <c r="AH17" s="396"/>
      <c r="AI17" s="398"/>
      <c r="AJ17" s="399"/>
      <c r="AK17" s="401"/>
      <c r="AL17" s="411"/>
      <c r="AM17" s="339"/>
    </row>
    <row r="18" spans="1:39" ht="12.95" customHeight="1" x14ac:dyDescent="0.2">
      <c r="A18" s="393">
        <v>8</v>
      </c>
      <c r="B18" s="334" t="s">
        <v>17</v>
      </c>
      <c r="C18" s="326" t="s">
        <v>46</v>
      </c>
      <c r="D18" s="247"/>
      <c r="E18" s="248">
        <v>0</v>
      </c>
      <c r="F18" s="249"/>
      <c r="G18" s="247"/>
      <c r="H18" s="248">
        <v>0</v>
      </c>
      <c r="I18" s="249"/>
      <c r="J18" s="247"/>
      <c r="K18" s="248">
        <v>0</v>
      </c>
      <c r="L18" s="249"/>
      <c r="M18" s="250"/>
      <c r="N18" s="251">
        <v>1</v>
      </c>
      <c r="O18" s="257"/>
      <c r="P18" s="247"/>
      <c r="Q18" s="259">
        <v>0</v>
      </c>
      <c r="R18" s="249"/>
      <c r="S18" s="247"/>
      <c r="T18" s="248">
        <v>0</v>
      </c>
      <c r="U18" s="249"/>
      <c r="V18" s="247"/>
      <c r="W18" s="248">
        <v>0</v>
      </c>
      <c r="X18" s="249"/>
      <c r="Y18" s="244"/>
      <c r="Z18" s="302"/>
      <c r="AA18" s="322"/>
      <c r="AB18" s="247"/>
      <c r="AC18" s="248">
        <v>0</v>
      </c>
      <c r="AD18" s="249"/>
      <c r="AE18" s="319"/>
      <c r="AF18" s="329">
        <v>1</v>
      </c>
      <c r="AG18" s="321"/>
      <c r="AH18" s="395">
        <f>SUM(E18+H18+K18+N18+Q18+T18+W18+Z18+AC18+AF18)</f>
        <v>2</v>
      </c>
      <c r="AI18" s="414">
        <f>SUM(D19+G19+J19+M19+P19+S19+V19+Y19+AB19+AE19)</f>
        <v>7</v>
      </c>
      <c r="AJ18" s="402" t="s">
        <v>217</v>
      </c>
      <c r="AK18" s="416">
        <f>SUM(F19+I19+L19+O19+R19+U19+X19+AA19+AD19+AG19)</f>
        <v>25</v>
      </c>
      <c r="AL18" s="410" t="s">
        <v>219</v>
      </c>
      <c r="AM18" s="339"/>
    </row>
    <row r="19" spans="1:39" ht="12.95" customHeight="1" thickBot="1" x14ac:dyDescent="0.25">
      <c r="A19" s="394">
        <v>8</v>
      </c>
      <c r="B19" s="294" t="s">
        <v>17</v>
      </c>
      <c r="C19" s="327" t="s">
        <v>41</v>
      </c>
      <c r="D19" s="268">
        <v>0</v>
      </c>
      <c r="E19" s="269"/>
      <c r="F19" s="270">
        <v>3</v>
      </c>
      <c r="G19" s="268">
        <v>0</v>
      </c>
      <c r="H19" s="269"/>
      <c r="I19" s="270">
        <v>3</v>
      </c>
      <c r="J19" s="268">
        <v>0</v>
      </c>
      <c r="K19" s="269"/>
      <c r="L19" s="270">
        <v>3</v>
      </c>
      <c r="M19" s="271">
        <v>2</v>
      </c>
      <c r="N19" s="272"/>
      <c r="O19" s="279">
        <v>2</v>
      </c>
      <c r="P19" s="268">
        <v>1</v>
      </c>
      <c r="Q19" s="275"/>
      <c r="R19" s="270">
        <v>3</v>
      </c>
      <c r="S19" s="268">
        <v>1</v>
      </c>
      <c r="T19" s="269"/>
      <c r="U19" s="270">
        <v>3</v>
      </c>
      <c r="V19" s="268">
        <v>1</v>
      </c>
      <c r="W19" s="269"/>
      <c r="X19" s="270">
        <v>3</v>
      </c>
      <c r="Y19" s="265"/>
      <c r="Z19" s="266"/>
      <c r="AA19" s="325"/>
      <c r="AB19" s="268">
        <v>0</v>
      </c>
      <c r="AC19" s="269"/>
      <c r="AD19" s="270">
        <v>3</v>
      </c>
      <c r="AE19" s="299">
        <v>2</v>
      </c>
      <c r="AF19" s="272"/>
      <c r="AG19" s="279">
        <v>2</v>
      </c>
      <c r="AH19" s="396"/>
      <c r="AI19" s="415"/>
      <c r="AJ19" s="403"/>
      <c r="AK19" s="417"/>
      <c r="AL19" s="411"/>
      <c r="AM19" s="339"/>
    </row>
    <row r="20" spans="1:39" ht="12.95" customHeight="1" x14ac:dyDescent="0.2">
      <c r="A20" s="393">
        <v>9</v>
      </c>
      <c r="B20" s="263" t="s">
        <v>3</v>
      </c>
      <c r="C20" s="326" t="s">
        <v>9</v>
      </c>
      <c r="D20" s="260"/>
      <c r="E20" s="261">
        <v>0</v>
      </c>
      <c r="F20" s="262"/>
      <c r="G20" s="260"/>
      <c r="H20" s="261">
        <v>0</v>
      </c>
      <c r="I20" s="262"/>
      <c r="J20" s="247"/>
      <c r="K20" s="248">
        <v>0</v>
      </c>
      <c r="L20" s="249"/>
      <c r="M20" s="291"/>
      <c r="N20" s="292">
        <v>2</v>
      </c>
      <c r="O20" s="293"/>
      <c r="P20" s="291"/>
      <c r="Q20" s="292">
        <v>2</v>
      </c>
      <c r="R20" s="293"/>
      <c r="S20" s="250"/>
      <c r="T20" s="251">
        <v>1</v>
      </c>
      <c r="U20" s="257"/>
      <c r="V20" s="291"/>
      <c r="W20" s="292">
        <v>2</v>
      </c>
      <c r="X20" s="293"/>
      <c r="Y20" s="291"/>
      <c r="Z20" s="292">
        <v>2</v>
      </c>
      <c r="AA20" s="293"/>
      <c r="AB20" s="330"/>
      <c r="AC20" s="331"/>
      <c r="AD20" s="331"/>
      <c r="AE20" s="291"/>
      <c r="AF20" s="292">
        <v>2</v>
      </c>
      <c r="AG20" s="293"/>
      <c r="AH20" s="395">
        <f>SUM(E20+H20+K20+N20+Q20+T20+W20+Z20+AC20+AF20)</f>
        <v>11</v>
      </c>
      <c r="AI20" s="397">
        <f>SUM(D21+G21+J21+M21+P21+S21+V21+Y21+AB21+AE21)</f>
        <v>18</v>
      </c>
      <c r="AJ20" s="402" t="s">
        <v>217</v>
      </c>
      <c r="AK20" s="400">
        <f>SUM(F21+I21+L21+O21+R21+U21+X21+AA21+AD21+AG21)</f>
        <v>12</v>
      </c>
      <c r="AL20" s="412">
        <v>3</v>
      </c>
      <c r="AM20" s="339"/>
    </row>
    <row r="21" spans="1:39" ht="12.95" customHeight="1" thickBot="1" x14ac:dyDescent="0.25">
      <c r="A21" s="394">
        <v>9</v>
      </c>
      <c r="B21" s="372" t="s">
        <v>3</v>
      </c>
      <c r="C21" s="327" t="s">
        <v>163</v>
      </c>
      <c r="D21" s="281">
        <v>0</v>
      </c>
      <c r="E21" s="269"/>
      <c r="F21" s="270">
        <v>3</v>
      </c>
      <c r="G21" s="281">
        <v>0</v>
      </c>
      <c r="H21" s="269"/>
      <c r="I21" s="270">
        <v>3</v>
      </c>
      <c r="J21" s="268">
        <v>1</v>
      </c>
      <c r="K21" s="269"/>
      <c r="L21" s="270">
        <v>3</v>
      </c>
      <c r="M21" s="296">
        <v>3</v>
      </c>
      <c r="N21" s="297"/>
      <c r="O21" s="298">
        <v>1</v>
      </c>
      <c r="P21" s="296">
        <v>3</v>
      </c>
      <c r="Q21" s="297"/>
      <c r="R21" s="298">
        <v>0</v>
      </c>
      <c r="S21" s="271">
        <v>2</v>
      </c>
      <c r="T21" s="272"/>
      <c r="U21" s="279">
        <v>2</v>
      </c>
      <c r="V21" s="296">
        <v>3</v>
      </c>
      <c r="W21" s="297"/>
      <c r="X21" s="298">
        <v>0</v>
      </c>
      <c r="Y21" s="296">
        <v>3</v>
      </c>
      <c r="Z21" s="297"/>
      <c r="AA21" s="298">
        <v>0</v>
      </c>
      <c r="AB21" s="330"/>
      <c r="AC21" s="331"/>
      <c r="AD21" s="331"/>
      <c r="AE21" s="296">
        <v>3</v>
      </c>
      <c r="AF21" s="297"/>
      <c r="AG21" s="298">
        <v>0</v>
      </c>
      <c r="AH21" s="396"/>
      <c r="AI21" s="398"/>
      <c r="AJ21" s="403"/>
      <c r="AK21" s="401"/>
      <c r="AL21" s="413"/>
      <c r="AM21" s="339"/>
    </row>
    <row r="22" spans="1:39" ht="12.95" customHeight="1" x14ac:dyDescent="0.2">
      <c r="A22" s="406">
        <v>10</v>
      </c>
      <c r="B22" s="263" t="s">
        <v>44</v>
      </c>
      <c r="C22" s="243" t="s">
        <v>45</v>
      </c>
      <c r="D22" s="247"/>
      <c r="E22" s="253">
        <v>0</v>
      </c>
      <c r="F22" s="249"/>
      <c r="G22" s="258"/>
      <c r="H22" s="248">
        <v>0</v>
      </c>
      <c r="I22" s="259"/>
      <c r="J22" s="353"/>
      <c r="K22" s="248">
        <v>0</v>
      </c>
      <c r="L22" s="249"/>
      <c r="M22" s="258"/>
      <c r="N22" s="248">
        <v>0</v>
      </c>
      <c r="O22" s="259"/>
      <c r="P22" s="247"/>
      <c r="Q22" s="248">
        <v>0</v>
      </c>
      <c r="R22" s="249"/>
      <c r="S22" s="258"/>
      <c r="T22" s="248">
        <v>0</v>
      </c>
      <c r="U22" s="259"/>
      <c r="V22" s="289"/>
      <c r="W22" s="261">
        <v>0</v>
      </c>
      <c r="X22" s="262"/>
      <c r="Y22" s="314"/>
      <c r="Z22" s="251">
        <v>1</v>
      </c>
      <c r="AA22" s="252"/>
      <c r="AB22" s="247"/>
      <c r="AC22" s="248">
        <v>0</v>
      </c>
      <c r="AD22" s="249"/>
      <c r="AE22" s="332"/>
      <c r="AF22" s="245"/>
      <c r="AG22" s="246"/>
      <c r="AH22" s="395">
        <f>SUM(E22+H22+K22+N22+Q22+T22+W22+Z22+AC22+AF22)</f>
        <v>1</v>
      </c>
      <c r="AI22" s="397">
        <f>SUM(D23+G23+J23+M23+P23+S23+V23+Y23+AB23+AE23)</f>
        <v>3</v>
      </c>
      <c r="AJ22" s="402" t="s">
        <v>217</v>
      </c>
      <c r="AK22" s="400">
        <f>SUM(F23+I23+L23+O23+R23+U23+X23+AA23+AD23+AG23)</f>
        <v>26</v>
      </c>
      <c r="AL22" s="410" t="s">
        <v>218</v>
      </c>
      <c r="AM22" s="339"/>
    </row>
    <row r="23" spans="1:39" ht="12.95" customHeight="1" thickBot="1" x14ac:dyDescent="0.25">
      <c r="A23" s="407">
        <v>10</v>
      </c>
      <c r="B23" s="306" t="s">
        <v>44</v>
      </c>
      <c r="C23" s="373" t="s">
        <v>130</v>
      </c>
      <c r="D23" s="274">
        <v>0</v>
      </c>
      <c r="E23" s="275"/>
      <c r="F23" s="270">
        <v>3</v>
      </c>
      <c r="G23" s="280">
        <v>0</v>
      </c>
      <c r="H23" s="269"/>
      <c r="I23" s="275">
        <v>3</v>
      </c>
      <c r="J23" s="281">
        <v>1</v>
      </c>
      <c r="K23" s="269"/>
      <c r="L23" s="270">
        <v>3</v>
      </c>
      <c r="M23" s="280">
        <v>0</v>
      </c>
      <c r="N23" s="269"/>
      <c r="O23" s="275">
        <v>3</v>
      </c>
      <c r="P23" s="268">
        <v>0</v>
      </c>
      <c r="Q23" s="269"/>
      <c r="R23" s="270">
        <v>3</v>
      </c>
      <c r="S23" s="280">
        <v>0</v>
      </c>
      <c r="T23" s="269"/>
      <c r="U23" s="275">
        <v>3</v>
      </c>
      <c r="V23" s="281">
        <v>0</v>
      </c>
      <c r="W23" s="269"/>
      <c r="X23" s="270">
        <v>3</v>
      </c>
      <c r="Y23" s="317">
        <v>2</v>
      </c>
      <c r="Z23" s="272"/>
      <c r="AA23" s="273">
        <v>2</v>
      </c>
      <c r="AB23" s="268">
        <v>0</v>
      </c>
      <c r="AC23" s="269"/>
      <c r="AD23" s="270">
        <v>3</v>
      </c>
      <c r="AE23" s="308"/>
      <c r="AF23" s="266"/>
      <c r="AG23" s="267"/>
      <c r="AH23" s="396"/>
      <c r="AI23" s="398"/>
      <c r="AJ23" s="403"/>
      <c r="AK23" s="401"/>
      <c r="AL23" s="411"/>
      <c r="AM23" s="339"/>
    </row>
    <row r="24" spans="1:39" ht="12.75" customHeight="1" x14ac:dyDescent="0.25">
      <c r="B24" s="233"/>
      <c r="C24" s="335"/>
      <c r="AI24" s="236">
        <v>159</v>
      </c>
      <c r="AK24" s="236">
        <v>159</v>
      </c>
      <c r="AM24" s="333"/>
    </row>
    <row r="25" spans="1:39" ht="12.75" customHeight="1" x14ac:dyDescent="0.2">
      <c r="A25" s="234"/>
      <c r="C25" s="420" t="s">
        <v>233</v>
      </c>
      <c r="D25" s="420"/>
      <c r="E25" s="420"/>
      <c r="F25" s="420"/>
      <c r="G25" s="420"/>
      <c r="H25" s="420"/>
      <c r="I25" s="420"/>
      <c r="M25" s="234"/>
      <c r="O25" s="234"/>
      <c r="P25" s="421" t="s">
        <v>1</v>
      </c>
      <c r="Q25" s="421"/>
      <c r="R25" s="421"/>
      <c r="S25" s="421" t="s">
        <v>216</v>
      </c>
      <c r="T25" s="421"/>
      <c r="U25" s="421"/>
      <c r="V25" s="421" t="s">
        <v>2</v>
      </c>
      <c r="W25" s="421"/>
      <c r="X25" s="421"/>
    </row>
    <row r="26" spans="1:39" ht="12.75" customHeight="1" x14ac:dyDescent="0.2">
      <c r="A26" s="393">
        <v>3</v>
      </c>
      <c r="B26" s="336" t="s">
        <v>44</v>
      </c>
      <c r="C26" s="282" t="s">
        <v>160</v>
      </c>
      <c r="D26" s="244"/>
      <c r="E26" s="302"/>
      <c r="F26" s="322"/>
      <c r="G26" s="360"/>
      <c r="H26" s="361">
        <v>1</v>
      </c>
      <c r="I26" s="362"/>
      <c r="J26" s="366"/>
      <c r="K26" s="367">
        <v>1</v>
      </c>
      <c r="L26" s="368"/>
      <c r="M26" s="291"/>
      <c r="N26" s="292">
        <v>2</v>
      </c>
      <c r="O26" s="293"/>
      <c r="P26" s="422" t="s">
        <v>227</v>
      </c>
      <c r="Q26" s="423"/>
      <c r="R26" s="424"/>
      <c r="S26" s="428" t="s">
        <v>234</v>
      </c>
      <c r="T26" s="429"/>
      <c r="U26" s="430"/>
      <c r="V26" s="434">
        <v>2</v>
      </c>
      <c r="W26" s="435"/>
      <c r="X26" s="436"/>
    </row>
    <row r="27" spans="1:39" ht="12.75" customHeight="1" x14ac:dyDescent="0.2">
      <c r="A27" s="394"/>
      <c r="B27" s="337" t="s">
        <v>44</v>
      </c>
      <c r="C27" s="295" t="s">
        <v>20</v>
      </c>
      <c r="D27" s="265"/>
      <c r="E27" s="266"/>
      <c r="F27" s="325"/>
      <c r="G27" s="363">
        <v>2</v>
      </c>
      <c r="H27" s="364"/>
      <c r="I27" s="365">
        <v>2</v>
      </c>
      <c r="J27" s="363">
        <v>2</v>
      </c>
      <c r="K27" s="364"/>
      <c r="L27" s="365">
        <v>2</v>
      </c>
      <c r="M27" s="296">
        <v>3</v>
      </c>
      <c r="N27" s="297"/>
      <c r="O27" s="298">
        <v>1</v>
      </c>
      <c r="P27" s="425"/>
      <c r="Q27" s="426"/>
      <c r="R27" s="427"/>
      <c r="S27" s="431"/>
      <c r="T27" s="432"/>
      <c r="U27" s="433"/>
      <c r="V27" s="437"/>
      <c r="W27" s="438"/>
      <c r="X27" s="439"/>
    </row>
    <row r="28" spans="1:39" ht="12.75" customHeight="1" x14ac:dyDescent="0.2">
      <c r="A28" s="393">
        <v>4</v>
      </c>
      <c r="B28" s="263" t="s">
        <v>3</v>
      </c>
      <c r="C28" s="282" t="s">
        <v>37</v>
      </c>
      <c r="D28" s="360"/>
      <c r="E28" s="361">
        <v>1</v>
      </c>
      <c r="F28" s="362"/>
      <c r="G28" s="244"/>
      <c r="H28" s="302"/>
      <c r="I28" s="322"/>
      <c r="J28" s="360"/>
      <c r="K28" s="361">
        <v>1</v>
      </c>
      <c r="L28" s="362"/>
      <c r="M28" s="300"/>
      <c r="N28" s="259">
        <v>0</v>
      </c>
      <c r="O28" s="259"/>
      <c r="P28" s="422" t="s">
        <v>223</v>
      </c>
      <c r="Q28" s="423"/>
      <c r="R28" s="424"/>
      <c r="S28" s="428" t="s">
        <v>235</v>
      </c>
      <c r="T28" s="429"/>
      <c r="U28" s="430"/>
      <c r="V28" s="434">
        <v>3</v>
      </c>
      <c r="W28" s="435"/>
      <c r="X28" s="436"/>
    </row>
    <row r="29" spans="1:39" ht="12.75" customHeight="1" x14ac:dyDescent="0.2">
      <c r="A29" s="394">
        <v>4</v>
      </c>
      <c r="B29" s="306" t="s">
        <v>3</v>
      </c>
      <c r="C29" s="295" t="s">
        <v>34</v>
      </c>
      <c r="D29" s="363">
        <v>2</v>
      </c>
      <c r="E29" s="364"/>
      <c r="F29" s="365">
        <v>2</v>
      </c>
      <c r="G29" s="265"/>
      <c r="H29" s="266"/>
      <c r="I29" s="325"/>
      <c r="J29" s="363">
        <v>2</v>
      </c>
      <c r="K29" s="364"/>
      <c r="L29" s="365">
        <v>2</v>
      </c>
      <c r="M29" s="307">
        <v>1</v>
      </c>
      <c r="N29" s="275"/>
      <c r="O29" s="275">
        <v>3</v>
      </c>
      <c r="P29" s="425"/>
      <c r="Q29" s="426"/>
      <c r="R29" s="427"/>
      <c r="S29" s="431"/>
      <c r="T29" s="432"/>
      <c r="U29" s="433"/>
      <c r="V29" s="437"/>
      <c r="W29" s="438"/>
      <c r="X29" s="439"/>
    </row>
    <row r="30" spans="1:39" ht="12.75" customHeight="1" x14ac:dyDescent="0.2">
      <c r="A30" s="393">
        <v>5</v>
      </c>
      <c r="B30" s="306" t="s">
        <v>13</v>
      </c>
      <c r="C30" s="326" t="s">
        <v>14</v>
      </c>
      <c r="D30" s="360"/>
      <c r="E30" s="361">
        <v>1</v>
      </c>
      <c r="F30" s="362"/>
      <c r="G30" s="360"/>
      <c r="H30" s="361">
        <v>1</v>
      </c>
      <c r="I30" s="362"/>
      <c r="J30" s="244"/>
      <c r="K30" s="302"/>
      <c r="L30" s="322"/>
      <c r="M30" s="258"/>
      <c r="N30" s="248">
        <v>0</v>
      </c>
      <c r="O30" s="259"/>
      <c r="P30" s="422" t="s">
        <v>223</v>
      </c>
      <c r="Q30" s="423"/>
      <c r="R30" s="424"/>
      <c r="S30" s="428" t="s">
        <v>236</v>
      </c>
      <c r="T30" s="429"/>
      <c r="U30" s="430"/>
      <c r="V30" s="434">
        <v>4</v>
      </c>
      <c r="W30" s="435"/>
      <c r="X30" s="436"/>
      <c r="AF30" s="369" t="s">
        <v>211</v>
      </c>
    </row>
    <row r="31" spans="1:39" ht="12.75" customHeight="1" x14ac:dyDescent="0.2">
      <c r="A31" s="394">
        <v>5</v>
      </c>
      <c r="B31" s="242" t="s">
        <v>31</v>
      </c>
      <c r="C31" s="327" t="s">
        <v>32</v>
      </c>
      <c r="D31" s="363">
        <v>2</v>
      </c>
      <c r="E31" s="364"/>
      <c r="F31" s="365">
        <v>2</v>
      </c>
      <c r="G31" s="363">
        <v>2</v>
      </c>
      <c r="H31" s="364"/>
      <c r="I31" s="365">
        <v>2</v>
      </c>
      <c r="J31" s="265"/>
      <c r="K31" s="266"/>
      <c r="L31" s="325"/>
      <c r="M31" s="280">
        <v>0</v>
      </c>
      <c r="N31" s="269"/>
      <c r="O31" s="275">
        <v>3</v>
      </c>
      <c r="P31" s="425"/>
      <c r="Q31" s="426"/>
      <c r="R31" s="427"/>
      <c r="S31" s="431"/>
      <c r="T31" s="432"/>
      <c r="U31" s="433"/>
      <c r="V31" s="437"/>
      <c r="W31" s="438"/>
      <c r="X31" s="439"/>
    </row>
    <row r="32" spans="1:39" ht="12.75" customHeight="1" x14ac:dyDescent="0.2">
      <c r="A32" s="393">
        <v>9</v>
      </c>
      <c r="B32" s="263" t="s">
        <v>3</v>
      </c>
      <c r="C32" s="326" t="s">
        <v>9</v>
      </c>
      <c r="D32" s="353"/>
      <c r="E32" s="248">
        <v>0</v>
      </c>
      <c r="F32" s="249"/>
      <c r="G32" s="291"/>
      <c r="H32" s="292">
        <v>2</v>
      </c>
      <c r="I32" s="293"/>
      <c r="J32" s="291"/>
      <c r="K32" s="292">
        <v>2</v>
      </c>
      <c r="L32" s="293"/>
      <c r="M32" s="244"/>
      <c r="N32" s="302"/>
      <c r="O32" s="322"/>
      <c r="P32" s="422" t="s">
        <v>227</v>
      </c>
      <c r="Q32" s="423"/>
      <c r="R32" s="424"/>
      <c r="S32" s="428" t="s">
        <v>237</v>
      </c>
      <c r="T32" s="429"/>
      <c r="U32" s="430"/>
      <c r="V32" s="440">
        <v>1</v>
      </c>
      <c r="W32" s="441"/>
      <c r="X32" s="442"/>
    </row>
    <row r="33" spans="1:24" ht="12.75" customHeight="1" x14ac:dyDescent="0.2">
      <c r="A33" s="394">
        <v>9</v>
      </c>
      <c r="B33" s="306" t="s">
        <v>3</v>
      </c>
      <c r="C33" s="327" t="s">
        <v>163</v>
      </c>
      <c r="D33" s="281">
        <v>1</v>
      </c>
      <c r="E33" s="269"/>
      <c r="F33" s="270">
        <v>3</v>
      </c>
      <c r="G33" s="296">
        <v>3</v>
      </c>
      <c r="H33" s="297"/>
      <c r="I33" s="298">
        <v>1</v>
      </c>
      <c r="J33" s="296">
        <v>3</v>
      </c>
      <c r="K33" s="297"/>
      <c r="L33" s="298">
        <v>0</v>
      </c>
      <c r="M33" s="265"/>
      <c r="N33" s="266"/>
      <c r="O33" s="325"/>
      <c r="P33" s="425"/>
      <c r="Q33" s="426"/>
      <c r="R33" s="427"/>
      <c r="S33" s="431"/>
      <c r="T33" s="432"/>
      <c r="U33" s="433"/>
      <c r="V33" s="443"/>
      <c r="W33" s="444"/>
      <c r="X33" s="445"/>
    </row>
  </sheetData>
  <protectedRanges>
    <protectedRange sqref="AF30" name="Diapazons1_9_2_1"/>
  </protectedRanges>
  <mergeCells count="83">
    <mergeCell ref="V30:X31"/>
    <mergeCell ref="V32:X33"/>
    <mergeCell ref="V25:X25"/>
    <mergeCell ref="V26:X27"/>
    <mergeCell ref="V28:X29"/>
    <mergeCell ref="P32:R33"/>
    <mergeCell ref="S32:U33"/>
    <mergeCell ref="A26:A27"/>
    <mergeCell ref="A28:A29"/>
    <mergeCell ref="A30:A31"/>
    <mergeCell ref="A32:A33"/>
    <mergeCell ref="P28:R29"/>
    <mergeCell ref="S28:U29"/>
    <mergeCell ref="P30:R31"/>
    <mergeCell ref="S30:U31"/>
    <mergeCell ref="C25:I25"/>
    <mergeCell ref="P25:R25"/>
    <mergeCell ref="S25:U25"/>
    <mergeCell ref="P26:R27"/>
    <mergeCell ref="S26:U27"/>
    <mergeCell ref="A4:A5"/>
    <mergeCell ref="AH4:AH5"/>
    <mergeCell ref="AI4:AI5"/>
    <mergeCell ref="AJ4:AJ5"/>
    <mergeCell ref="AK4:AK5"/>
    <mergeCell ref="AJ6:AJ7"/>
    <mergeCell ref="AK6:AK7"/>
    <mergeCell ref="B1:AL1"/>
    <mergeCell ref="AE3:AG3"/>
    <mergeCell ref="AI3:AK3"/>
    <mergeCell ref="AL4:AL5"/>
    <mergeCell ref="AL6:AL7"/>
    <mergeCell ref="AL8:AL9"/>
    <mergeCell ref="A10:A11"/>
    <mergeCell ref="AH10:AH11"/>
    <mergeCell ref="AI10:AI11"/>
    <mergeCell ref="AJ10:AJ11"/>
    <mergeCell ref="AK10:AK11"/>
    <mergeCell ref="A8:A9"/>
    <mergeCell ref="AH8:AH9"/>
    <mergeCell ref="AI8:AI9"/>
    <mergeCell ref="AJ8:AJ9"/>
    <mergeCell ref="AK8:AK9"/>
    <mergeCell ref="A6:A7"/>
    <mergeCell ref="AH6:AH7"/>
    <mergeCell ref="AI6:AI7"/>
    <mergeCell ref="AL14:AL15"/>
    <mergeCell ref="A12:A13"/>
    <mergeCell ref="AH12:AH13"/>
    <mergeCell ref="AI12:AI13"/>
    <mergeCell ref="AJ12:AJ13"/>
    <mergeCell ref="AK12:AK13"/>
    <mergeCell ref="AL12:AL13"/>
    <mergeCell ref="A14:A15"/>
    <mergeCell ref="AH14:AH15"/>
    <mergeCell ref="AI14:AI15"/>
    <mergeCell ref="AJ14:AJ15"/>
    <mergeCell ref="AK14:AK15"/>
    <mergeCell ref="AL10:AL11"/>
    <mergeCell ref="AL18:AL19"/>
    <mergeCell ref="A16:A17"/>
    <mergeCell ref="AH16:AH17"/>
    <mergeCell ref="AI16:AI17"/>
    <mergeCell ref="AJ16:AJ17"/>
    <mergeCell ref="AK16:AK17"/>
    <mergeCell ref="AL16:AL17"/>
    <mergeCell ref="A18:A19"/>
    <mergeCell ref="AH18:AH19"/>
    <mergeCell ref="AI18:AI19"/>
    <mergeCell ref="AJ18:AJ19"/>
    <mergeCell ref="AK18:AK19"/>
    <mergeCell ref="AL22:AL23"/>
    <mergeCell ref="A20:A21"/>
    <mergeCell ref="AH20:AH21"/>
    <mergeCell ref="AI20:AI21"/>
    <mergeCell ref="AJ20:AJ21"/>
    <mergeCell ref="AK20:AK21"/>
    <mergeCell ref="AL20:AL21"/>
    <mergeCell ref="A22:A23"/>
    <mergeCell ref="AH22:AH23"/>
    <mergeCell ref="AI22:AI23"/>
    <mergeCell ref="AJ22:AJ23"/>
    <mergeCell ref="AK22:AK23"/>
  </mergeCells>
  <pageMargins left="0" right="0" top="0.74803149606299213" bottom="0.7480314960629921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8"/>
  <sheetViews>
    <sheetView topLeftCell="A16" workbookViewId="0">
      <selection activeCell="D69" sqref="D69"/>
    </sheetView>
  </sheetViews>
  <sheetFormatPr defaultColWidth="0.7109375" defaultRowHeight="12.75" x14ac:dyDescent="0.2"/>
  <cols>
    <col min="1" max="2" width="0.7109375" style="79" customWidth="1"/>
    <col min="3" max="3" width="5.5703125" style="85" customWidth="1"/>
    <col min="4" max="4" width="14.140625" style="85" customWidth="1"/>
    <col min="5" max="5" width="27.5703125" style="85" customWidth="1"/>
    <col min="6" max="255" width="9.140625" style="2" customWidth="1"/>
    <col min="256" max="16384" width="0.7109375" style="2"/>
  </cols>
  <sheetData>
    <row r="1" spans="2:13" x14ac:dyDescent="0.2">
      <c r="B1" s="54"/>
      <c r="C1" s="55" t="s">
        <v>53</v>
      </c>
      <c r="D1" s="56"/>
      <c r="E1" s="56" t="s">
        <v>0</v>
      </c>
      <c r="G1" s="57" t="s">
        <v>54</v>
      </c>
      <c r="H1" s="58"/>
      <c r="I1" s="58"/>
      <c r="J1" s="58"/>
      <c r="K1" s="58"/>
      <c r="L1" s="59"/>
      <c r="M1" s="60"/>
    </row>
    <row r="2" spans="2:13" ht="18" x14ac:dyDescent="0.25">
      <c r="B2" s="61"/>
      <c r="C2" s="11">
        <v>1</v>
      </c>
      <c r="D2" s="62" t="s">
        <v>55</v>
      </c>
      <c r="E2" s="62" t="s">
        <v>56</v>
      </c>
      <c r="G2" s="63" t="s">
        <v>57</v>
      </c>
      <c r="H2" s="64"/>
      <c r="I2" s="64"/>
      <c r="J2" s="64"/>
      <c r="K2" s="64"/>
      <c r="L2" s="64"/>
      <c r="M2" s="65"/>
    </row>
    <row r="3" spans="2:13" ht="18" x14ac:dyDescent="0.25">
      <c r="B3" s="61"/>
      <c r="C3" s="11">
        <v>2</v>
      </c>
      <c r="D3" s="66" t="s">
        <v>3</v>
      </c>
      <c r="E3" s="67" t="s">
        <v>58</v>
      </c>
      <c r="G3" s="68" t="s">
        <v>59</v>
      </c>
      <c r="H3" s="6"/>
      <c r="I3" s="6"/>
      <c r="J3" s="6"/>
      <c r="K3" s="6"/>
      <c r="L3" s="6"/>
      <c r="M3" s="69"/>
    </row>
    <row r="4" spans="2:13" ht="18" x14ac:dyDescent="0.25">
      <c r="B4" s="61"/>
      <c r="C4" s="11">
        <v>3</v>
      </c>
      <c r="D4" s="70" t="s">
        <v>31</v>
      </c>
      <c r="E4" s="66" t="s">
        <v>60</v>
      </c>
      <c r="G4" s="68" t="s">
        <v>61</v>
      </c>
      <c r="H4" s="6"/>
      <c r="I4" s="6"/>
      <c r="J4" s="6"/>
      <c r="K4" s="6"/>
      <c r="L4" s="6"/>
      <c r="M4" s="69"/>
    </row>
    <row r="5" spans="2:13" ht="18" x14ac:dyDescent="0.25">
      <c r="B5" s="61"/>
      <c r="C5" s="11">
        <v>4</v>
      </c>
      <c r="D5" s="66" t="s">
        <v>3</v>
      </c>
      <c r="E5" s="66" t="s">
        <v>62</v>
      </c>
      <c r="G5" s="68" t="s">
        <v>63</v>
      </c>
      <c r="H5" s="6"/>
      <c r="I5" s="6"/>
      <c r="J5" s="6"/>
      <c r="K5" s="6"/>
      <c r="L5" s="6"/>
      <c r="M5" s="69"/>
    </row>
    <row r="6" spans="2:13" ht="18" x14ac:dyDescent="0.25">
      <c r="B6" s="61"/>
      <c r="C6" s="11">
        <v>5</v>
      </c>
      <c r="D6" s="70" t="s">
        <v>17</v>
      </c>
      <c r="E6" s="66" t="s">
        <v>41</v>
      </c>
      <c r="G6" s="68" t="s">
        <v>64</v>
      </c>
      <c r="H6" s="6"/>
      <c r="I6" s="6"/>
      <c r="J6" s="6"/>
      <c r="K6" s="6"/>
      <c r="L6" s="6"/>
      <c r="M6" s="69"/>
    </row>
    <row r="7" spans="2:13" ht="18" x14ac:dyDescent="0.25">
      <c r="B7" s="61"/>
      <c r="C7" s="11">
        <v>6</v>
      </c>
      <c r="D7" s="66" t="s">
        <v>65</v>
      </c>
      <c r="E7" s="66" t="s">
        <v>66</v>
      </c>
      <c r="G7" s="71" t="s">
        <v>67</v>
      </c>
      <c r="H7" s="72"/>
      <c r="I7" s="72"/>
      <c r="J7" s="72"/>
      <c r="K7" s="72"/>
      <c r="L7" s="72"/>
      <c r="M7" s="73"/>
    </row>
    <row r="8" spans="2:13" ht="18" x14ac:dyDescent="0.2">
      <c r="B8" s="61"/>
      <c r="C8" s="11">
        <v>7</v>
      </c>
      <c r="D8" s="66" t="s">
        <v>3</v>
      </c>
      <c r="E8" s="66" t="s">
        <v>4</v>
      </c>
    </row>
    <row r="9" spans="2:13" ht="18" x14ac:dyDescent="0.2">
      <c r="B9" s="61"/>
      <c r="C9" s="11">
        <v>8</v>
      </c>
      <c r="D9" s="66" t="s">
        <v>68</v>
      </c>
      <c r="E9" s="66" t="s">
        <v>69</v>
      </c>
    </row>
    <row r="10" spans="2:13" ht="18" x14ac:dyDescent="0.2">
      <c r="B10" s="61"/>
      <c r="C10" s="11">
        <v>9</v>
      </c>
      <c r="D10" s="66" t="s">
        <v>70</v>
      </c>
      <c r="E10" s="66" t="s">
        <v>71</v>
      </c>
    </row>
    <row r="11" spans="2:13" ht="18" x14ac:dyDescent="0.2">
      <c r="B11" s="61"/>
      <c r="C11" s="11">
        <v>10</v>
      </c>
      <c r="D11" s="74" t="s">
        <v>31</v>
      </c>
      <c r="E11" s="62" t="s">
        <v>72</v>
      </c>
    </row>
    <row r="12" spans="2:13" ht="18" x14ac:dyDescent="0.2">
      <c r="B12" s="61"/>
      <c r="C12" s="11">
        <v>11</v>
      </c>
      <c r="D12" s="66" t="s">
        <v>68</v>
      </c>
      <c r="E12" s="66" t="s">
        <v>73</v>
      </c>
    </row>
    <row r="13" spans="2:13" ht="18" x14ac:dyDescent="0.2">
      <c r="B13" s="61"/>
      <c r="C13" s="11">
        <v>12</v>
      </c>
      <c r="D13" s="66" t="s">
        <v>13</v>
      </c>
      <c r="E13" s="66" t="s">
        <v>14</v>
      </c>
      <c r="H13" s="75"/>
      <c r="I13" s="76"/>
    </row>
    <row r="14" spans="2:13" ht="18" x14ac:dyDescent="0.2">
      <c r="B14" s="61"/>
      <c r="C14" s="11">
        <v>13</v>
      </c>
      <c r="D14" s="66" t="s">
        <v>3</v>
      </c>
      <c r="E14" s="66" t="s">
        <v>74</v>
      </c>
    </row>
    <row r="15" spans="2:13" ht="18" x14ac:dyDescent="0.2">
      <c r="B15" s="61"/>
      <c r="C15" s="11">
        <v>14</v>
      </c>
      <c r="D15" s="66" t="s">
        <v>65</v>
      </c>
      <c r="E15" s="66" t="s">
        <v>75</v>
      </c>
    </row>
    <row r="16" spans="2:13" ht="18" x14ac:dyDescent="0.2">
      <c r="B16" s="61"/>
      <c r="C16" s="11">
        <v>15</v>
      </c>
      <c r="D16" s="66" t="s">
        <v>3</v>
      </c>
      <c r="E16" s="66" t="s">
        <v>24</v>
      </c>
    </row>
    <row r="17" spans="2:5" ht="18" x14ac:dyDescent="0.2">
      <c r="B17" s="61"/>
      <c r="C17" s="11">
        <v>16</v>
      </c>
      <c r="D17" s="66" t="s">
        <v>3</v>
      </c>
      <c r="E17" s="62" t="s">
        <v>76</v>
      </c>
    </row>
    <row r="18" spans="2:5" ht="18" x14ac:dyDescent="0.2">
      <c r="B18" s="61"/>
      <c r="C18" s="11">
        <v>17</v>
      </c>
      <c r="D18" s="62" t="s">
        <v>77</v>
      </c>
      <c r="E18" s="62" t="s">
        <v>78</v>
      </c>
    </row>
    <row r="19" spans="2:5" ht="18" x14ac:dyDescent="0.2">
      <c r="B19" s="61"/>
      <c r="C19" s="11">
        <v>18</v>
      </c>
      <c r="D19" s="66" t="s">
        <v>3</v>
      </c>
      <c r="E19" s="66" t="s">
        <v>79</v>
      </c>
    </row>
    <row r="20" spans="2:5" ht="18" x14ac:dyDescent="0.2">
      <c r="B20" s="61"/>
      <c r="C20" s="11">
        <v>19</v>
      </c>
      <c r="D20" s="70" t="s">
        <v>17</v>
      </c>
      <c r="E20" s="66" t="s">
        <v>18</v>
      </c>
    </row>
    <row r="21" spans="2:5" ht="18" x14ac:dyDescent="0.2">
      <c r="B21" s="61"/>
      <c r="C21" s="11">
        <v>20</v>
      </c>
      <c r="D21" s="66" t="s">
        <v>3</v>
      </c>
      <c r="E21" s="66" t="s">
        <v>80</v>
      </c>
    </row>
    <row r="22" spans="2:5" ht="18" x14ac:dyDescent="0.2">
      <c r="B22" s="61"/>
      <c r="C22" s="11">
        <v>21</v>
      </c>
      <c r="D22" s="66" t="s">
        <v>3</v>
      </c>
      <c r="E22" s="66" t="s">
        <v>81</v>
      </c>
    </row>
    <row r="23" spans="2:5" ht="18" x14ac:dyDescent="0.2">
      <c r="B23" s="61"/>
      <c r="C23" s="11">
        <v>22</v>
      </c>
      <c r="D23" s="66" t="s">
        <v>82</v>
      </c>
      <c r="E23" s="66" t="s">
        <v>83</v>
      </c>
    </row>
    <row r="24" spans="2:5" ht="18" x14ac:dyDescent="0.2">
      <c r="B24" s="61"/>
      <c r="C24" s="11">
        <v>23</v>
      </c>
      <c r="D24" s="70" t="s">
        <v>31</v>
      </c>
      <c r="E24" s="77" t="s">
        <v>84</v>
      </c>
    </row>
    <row r="25" spans="2:5" ht="18" x14ac:dyDescent="0.2">
      <c r="B25" s="61"/>
      <c r="C25" s="11">
        <v>24</v>
      </c>
      <c r="D25" s="70" t="s">
        <v>31</v>
      </c>
      <c r="E25" s="66" t="s">
        <v>32</v>
      </c>
    </row>
    <row r="26" spans="2:5" ht="18" x14ac:dyDescent="0.2">
      <c r="B26" s="61"/>
      <c r="C26" s="11">
        <v>25</v>
      </c>
      <c r="D26" s="70" t="s">
        <v>31</v>
      </c>
      <c r="E26" s="78" t="s">
        <v>85</v>
      </c>
    </row>
    <row r="27" spans="2:5" x14ac:dyDescent="0.2">
      <c r="C27" s="11">
        <v>26</v>
      </c>
      <c r="D27" s="66" t="s">
        <v>13</v>
      </c>
      <c r="E27" s="66" t="s">
        <v>86</v>
      </c>
    </row>
    <row r="28" spans="2:5" x14ac:dyDescent="0.2">
      <c r="C28" s="11">
        <v>27</v>
      </c>
      <c r="D28" s="66" t="s">
        <v>44</v>
      </c>
      <c r="E28" s="66" t="s">
        <v>20</v>
      </c>
    </row>
    <row r="29" spans="2:5" x14ac:dyDescent="0.2">
      <c r="C29" s="11">
        <v>28</v>
      </c>
      <c r="D29" s="66" t="s">
        <v>3</v>
      </c>
      <c r="E29" s="77" t="s">
        <v>87</v>
      </c>
    </row>
    <row r="30" spans="2:5" x14ac:dyDescent="0.2">
      <c r="C30" s="11">
        <v>29</v>
      </c>
      <c r="D30" s="66" t="s">
        <v>3</v>
      </c>
      <c r="E30" s="67" t="s">
        <v>87</v>
      </c>
    </row>
    <row r="31" spans="2:5" x14ac:dyDescent="0.2">
      <c r="C31" s="11">
        <v>30</v>
      </c>
      <c r="D31" s="62" t="s">
        <v>88</v>
      </c>
      <c r="E31" s="80" t="s">
        <v>89</v>
      </c>
    </row>
    <row r="32" spans="2:5" x14ac:dyDescent="0.2">
      <c r="C32" s="11">
        <v>31</v>
      </c>
      <c r="D32" s="70" t="s">
        <v>17</v>
      </c>
      <c r="E32" s="66" t="s">
        <v>90</v>
      </c>
    </row>
    <row r="33" spans="3:5" x14ac:dyDescent="0.2">
      <c r="C33" s="11">
        <v>32</v>
      </c>
      <c r="D33" s="66" t="s">
        <v>3</v>
      </c>
      <c r="E33" s="62" t="s">
        <v>91</v>
      </c>
    </row>
    <row r="34" spans="3:5" x14ac:dyDescent="0.2">
      <c r="C34" s="11">
        <v>33</v>
      </c>
      <c r="D34" s="66" t="s">
        <v>3</v>
      </c>
      <c r="E34" s="62" t="s">
        <v>92</v>
      </c>
    </row>
    <row r="35" spans="3:5" x14ac:dyDescent="0.2">
      <c r="C35" s="11">
        <v>34</v>
      </c>
      <c r="D35" s="66" t="s">
        <v>3</v>
      </c>
      <c r="E35" s="66" t="s">
        <v>33</v>
      </c>
    </row>
    <row r="36" spans="3:5" x14ac:dyDescent="0.2">
      <c r="C36" s="11">
        <v>35</v>
      </c>
      <c r="D36" s="66" t="s">
        <v>88</v>
      </c>
      <c r="E36" s="66" t="s">
        <v>93</v>
      </c>
    </row>
    <row r="37" spans="3:5" x14ac:dyDescent="0.2">
      <c r="C37" s="11">
        <v>36</v>
      </c>
      <c r="D37" s="66" t="s">
        <v>3</v>
      </c>
      <c r="E37" s="66" t="s">
        <v>94</v>
      </c>
    </row>
    <row r="38" spans="3:5" x14ac:dyDescent="0.2">
      <c r="C38" s="11">
        <v>37</v>
      </c>
      <c r="D38" s="70" t="s">
        <v>17</v>
      </c>
      <c r="E38" s="66" t="s">
        <v>95</v>
      </c>
    </row>
    <row r="39" spans="3:5" x14ac:dyDescent="0.2">
      <c r="C39" s="11">
        <v>38</v>
      </c>
      <c r="D39" s="70" t="s">
        <v>17</v>
      </c>
      <c r="E39" s="66" t="s">
        <v>96</v>
      </c>
    </row>
    <row r="40" spans="3:5" x14ac:dyDescent="0.2">
      <c r="C40" s="11">
        <v>39</v>
      </c>
      <c r="D40" s="70" t="s">
        <v>17</v>
      </c>
      <c r="E40" s="66" t="s">
        <v>97</v>
      </c>
    </row>
    <row r="41" spans="3:5" x14ac:dyDescent="0.2">
      <c r="C41" s="11">
        <v>40</v>
      </c>
      <c r="D41" s="66" t="s">
        <v>98</v>
      </c>
      <c r="E41" s="67" t="s">
        <v>99</v>
      </c>
    </row>
    <row r="42" spans="3:5" x14ac:dyDescent="0.2">
      <c r="C42" s="11">
        <v>41</v>
      </c>
      <c r="D42" s="62" t="s">
        <v>88</v>
      </c>
      <c r="E42" s="80" t="s">
        <v>100</v>
      </c>
    </row>
    <row r="43" spans="3:5" x14ac:dyDescent="0.2">
      <c r="C43" s="11">
        <v>42</v>
      </c>
      <c r="D43" s="62" t="s">
        <v>101</v>
      </c>
      <c r="E43" s="62" t="s">
        <v>102</v>
      </c>
    </row>
    <row r="44" spans="3:5" x14ac:dyDescent="0.2">
      <c r="C44" s="11">
        <v>43</v>
      </c>
      <c r="D44" s="66" t="s">
        <v>3</v>
      </c>
      <c r="E44" s="62" t="s">
        <v>103</v>
      </c>
    </row>
    <row r="45" spans="3:5" x14ac:dyDescent="0.2">
      <c r="C45" s="11">
        <v>44</v>
      </c>
      <c r="D45" s="66" t="s">
        <v>3</v>
      </c>
      <c r="E45" s="62" t="s">
        <v>104</v>
      </c>
    </row>
    <row r="46" spans="3:5" x14ac:dyDescent="0.2">
      <c r="C46" s="11">
        <v>45</v>
      </c>
      <c r="D46" s="66" t="s">
        <v>13</v>
      </c>
      <c r="E46" s="66" t="s">
        <v>105</v>
      </c>
    </row>
    <row r="47" spans="3:5" x14ac:dyDescent="0.2">
      <c r="C47" s="11">
        <v>46</v>
      </c>
      <c r="D47" s="66" t="s">
        <v>3</v>
      </c>
      <c r="E47" s="66" t="s">
        <v>106</v>
      </c>
    </row>
    <row r="48" spans="3:5" x14ac:dyDescent="0.2">
      <c r="C48" s="11">
        <v>47</v>
      </c>
      <c r="D48" s="66" t="s">
        <v>3</v>
      </c>
      <c r="E48" s="67" t="s">
        <v>107</v>
      </c>
    </row>
    <row r="49" spans="3:10" x14ac:dyDescent="0.2">
      <c r="C49" s="11">
        <v>48</v>
      </c>
      <c r="D49" s="62" t="s">
        <v>88</v>
      </c>
      <c r="E49" s="62" t="s">
        <v>108</v>
      </c>
    </row>
    <row r="50" spans="3:10" x14ac:dyDescent="0.2">
      <c r="C50" s="11">
        <v>49</v>
      </c>
      <c r="D50" s="66" t="s">
        <v>65</v>
      </c>
      <c r="E50" s="66" t="s">
        <v>109</v>
      </c>
    </row>
    <row r="51" spans="3:10" x14ac:dyDescent="0.2">
      <c r="C51" s="11">
        <v>50</v>
      </c>
      <c r="D51" s="66" t="s">
        <v>3</v>
      </c>
      <c r="E51" s="66" t="s">
        <v>110</v>
      </c>
      <c r="J51" s="77"/>
    </row>
    <row r="52" spans="3:10" x14ac:dyDescent="0.2">
      <c r="C52" s="11">
        <v>51</v>
      </c>
      <c r="D52" s="66" t="s">
        <v>3</v>
      </c>
      <c r="E52" s="67" t="s">
        <v>111</v>
      </c>
    </row>
    <row r="53" spans="3:10" x14ac:dyDescent="0.2">
      <c r="C53" s="11">
        <v>52</v>
      </c>
      <c r="D53" s="66" t="s">
        <v>3</v>
      </c>
      <c r="E53" s="67" t="s">
        <v>112</v>
      </c>
    </row>
    <row r="54" spans="3:10" x14ac:dyDescent="0.2">
      <c r="C54" s="11">
        <v>53</v>
      </c>
      <c r="D54" s="62" t="s">
        <v>113</v>
      </c>
      <c r="E54" s="62" t="s">
        <v>114</v>
      </c>
    </row>
    <row r="55" spans="3:10" x14ac:dyDescent="0.2">
      <c r="C55" s="11">
        <v>54</v>
      </c>
      <c r="D55" s="66" t="s">
        <v>65</v>
      </c>
      <c r="E55" s="66" t="s">
        <v>115</v>
      </c>
    </row>
    <row r="56" spans="3:10" x14ac:dyDescent="0.2">
      <c r="C56" s="11">
        <v>55</v>
      </c>
      <c r="D56" s="66" t="s">
        <v>3</v>
      </c>
      <c r="E56" s="67" t="s">
        <v>116</v>
      </c>
    </row>
    <row r="57" spans="3:10" x14ac:dyDescent="0.2">
      <c r="C57" s="11">
        <v>56</v>
      </c>
      <c r="D57" s="62" t="s">
        <v>88</v>
      </c>
      <c r="E57" s="62" t="s">
        <v>117</v>
      </c>
    </row>
    <row r="58" spans="3:10" x14ac:dyDescent="0.2">
      <c r="C58" s="11">
        <v>57</v>
      </c>
      <c r="D58" s="62" t="s">
        <v>17</v>
      </c>
      <c r="E58" s="62" t="s">
        <v>118</v>
      </c>
    </row>
    <row r="59" spans="3:10" x14ac:dyDescent="0.2">
      <c r="C59" s="11">
        <v>58</v>
      </c>
      <c r="D59" s="62" t="s">
        <v>88</v>
      </c>
      <c r="E59" s="80" t="s">
        <v>119</v>
      </c>
    </row>
    <row r="60" spans="3:10" x14ac:dyDescent="0.2">
      <c r="C60" s="11">
        <v>59</v>
      </c>
      <c r="D60" s="66" t="s">
        <v>3</v>
      </c>
      <c r="E60" s="62" t="s">
        <v>48</v>
      </c>
    </row>
    <row r="61" spans="3:10" x14ac:dyDescent="0.2">
      <c r="C61" s="11">
        <v>60</v>
      </c>
      <c r="D61" s="66" t="s">
        <v>120</v>
      </c>
      <c r="E61" s="75" t="s">
        <v>121</v>
      </c>
    </row>
    <row r="62" spans="3:10" x14ac:dyDescent="0.2">
      <c r="C62" s="11">
        <v>61</v>
      </c>
      <c r="D62" s="66" t="s">
        <v>3</v>
      </c>
      <c r="E62" s="62" t="s">
        <v>122</v>
      </c>
    </row>
    <row r="63" spans="3:10" x14ac:dyDescent="0.2">
      <c r="C63" s="11">
        <v>62</v>
      </c>
      <c r="D63" s="62" t="s">
        <v>123</v>
      </c>
      <c r="E63" s="62" t="s">
        <v>124</v>
      </c>
    </row>
    <row r="64" spans="3:10" x14ac:dyDescent="0.2">
      <c r="C64" s="11">
        <v>63</v>
      </c>
      <c r="D64" s="70" t="s">
        <v>17</v>
      </c>
      <c r="E64" s="77" t="s">
        <v>125</v>
      </c>
    </row>
    <row r="65" spans="3:5" x14ac:dyDescent="0.2">
      <c r="C65" s="11">
        <v>64</v>
      </c>
      <c r="D65" s="66" t="s">
        <v>3</v>
      </c>
      <c r="E65" s="78" t="s">
        <v>126</v>
      </c>
    </row>
    <row r="66" spans="3:5" x14ac:dyDescent="0.2">
      <c r="C66" s="11">
        <v>65</v>
      </c>
      <c r="D66" s="66" t="s">
        <v>13</v>
      </c>
      <c r="E66" s="66" t="s">
        <v>127</v>
      </c>
    </row>
    <row r="67" spans="3:5" x14ac:dyDescent="0.2">
      <c r="C67" s="11">
        <v>66</v>
      </c>
      <c r="D67" s="66" t="s">
        <v>77</v>
      </c>
      <c r="E67" s="77" t="s">
        <v>128</v>
      </c>
    </row>
    <row r="68" spans="3:5" x14ac:dyDescent="0.2">
      <c r="C68" s="11">
        <v>67</v>
      </c>
      <c r="D68" s="66" t="s">
        <v>3</v>
      </c>
      <c r="E68" s="66" t="s">
        <v>129</v>
      </c>
    </row>
    <row r="69" spans="3:5" x14ac:dyDescent="0.2">
      <c r="C69" s="11">
        <v>68</v>
      </c>
      <c r="D69" s="66" t="s">
        <v>39</v>
      </c>
      <c r="E69" s="67" t="s">
        <v>40</v>
      </c>
    </row>
    <row r="70" spans="3:5" x14ac:dyDescent="0.2">
      <c r="C70" s="11">
        <v>69</v>
      </c>
      <c r="D70" s="66" t="s">
        <v>44</v>
      </c>
      <c r="E70" s="80" t="s">
        <v>130</v>
      </c>
    </row>
    <row r="71" spans="3:5" x14ac:dyDescent="0.2">
      <c r="C71" s="11">
        <v>70</v>
      </c>
      <c r="D71" s="66" t="s">
        <v>27</v>
      </c>
      <c r="E71" s="67" t="s">
        <v>131</v>
      </c>
    </row>
    <row r="72" spans="3:5" x14ac:dyDescent="0.2">
      <c r="C72" s="11">
        <v>71</v>
      </c>
      <c r="D72" s="70" t="s">
        <v>31</v>
      </c>
      <c r="E72" s="66" t="s">
        <v>132</v>
      </c>
    </row>
    <row r="73" spans="3:5" x14ac:dyDescent="0.2">
      <c r="C73" s="11">
        <v>72</v>
      </c>
      <c r="D73" s="66" t="s">
        <v>3</v>
      </c>
      <c r="E73" s="66" t="s">
        <v>133</v>
      </c>
    </row>
    <row r="74" spans="3:5" x14ac:dyDescent="0.2">
      <c r="C74" s="11">
        <v>73</v>
      </c>
      <c r="D74" s="66" t="s">
        <v>13</v>
      </c>
      <c r="E74" s="67" t="s">
        <v>134</v>
      </c>
    </row>
    <row r="75" spans="3:5" x14ac:dyDescent="0.2">
      <c r="C75" s="11">
        <v>74</v>
      </c>
      <c r="D75" s="70" t="s">
        <v>17</v>
      </c>
      <c r="E75" s="62" t="s">
        <v>49</v>
      </c>
    </row>
    <row r="76" spans="3:5" x14ac:dyDescent="0.2">
      <c r="C76" s="11">
        <v>75</v>
      </c>
      <c r="D76" s="66" t="s">
        <v>27</v>
      </c>
      <c r="E76" s="67" t="s">
        <v>135</v>
      </c>
    </row>
    <row r="77" spans="3:5" x14ac:dyDescent="0.2">
      <c r="C77" s="11">
        <v>76</v>
      </c>
      <c r="D77" s="66" t="s">
        <v>27</v>
      </c>
      <c r="E77" s="67" t="s">
        <v>136</v>
      </c>
    </row>
    <row r="78" spans="3:5" x14ac:dyDescent="0.2">
      <c r="C78" s="11">
        <v>77</v>
      </c>
      <c r="D78" s="66" t="s">
        <v>3</v>
      </c>
      <c r="E78" s="66" t="s">
        <v>137</v>
      </c>
    </row>
    <row r="79" spans="3:5" x14ac:dyDescent="0.2">
      <c r="C79" s="11">
        <v>78</v>
      </c>
      <c r="D79" s="66" t="s">
        <v>25</v>
      </c>
      <c r="E79" s="66" t="s">
        <v>26</v>
      </c>
    </row>
    <row r="80" spans="3:5" x14ac:dyDescent="0.2">
      <c r="C80" s="11">
        <v>79</v>
      </c>
      <c r="D80" s="66" t="s">
        <v>44</v>
      </c>
      <c r="E80" s="80" t="s">
        <v>138</v>
      </c>
    </row>
    <row r="81" spans="3:5" x14ac:dyDescent="0.2">
      <c r="C81" s="11">
        <v>80</v>
      </c>
      <c r="D81" s="66" t="s">
        <v>13</v>
      </c>
      <c r="E81" s="62" t="s">
        <v>139</v>
      </c>
    </row>
    <row r="82" spans="3:5" x14ac:dyDescent="0.2">
      <c r="C82" s="11">
        <v>81</v>
      </c>
      <c r="D82" s="66" t="s">
        <v>3</v>
      </c>
      <c r="E82" s="62" t="s">
        <v>140</v>
      </c>
    </row>
    <row r="83" spans="3:5" x14ac:dyDescent="0.2">
      <c r="C83" s="11">
        <v>82</v>
      </c>
      <c r="D83" s="70" t="s">
        <v>17</v>
      </c>
      <c r="E83" s="81" t="s">
        <v>141</v>
      </c>
    </row>
    <row r="84" spans="3:5" x14ac:dyDescent="0.2">
      <c r="C84" s="11">
        <v>83</v>
      </c>
      <c r="D84" s="66" t="s">
        <v>3</v>
      </c>
      <c r="E84" s="62" t="s">
        <v>142</v>
      </c>
    </row>
    <row r="85" spans="3:5" x14ac:dyDescent="0.2">
      <c r="C85" s="11">
        <v>84</v>
      </c>
      <c r="D85" s="66" t="s">
        <v>3</v>
      </c>
      <c r="E85" s="82" t="s">
        <v>143</v>
      </c>
    </row>
    <row r="86" spans="3:5" x14ac:dyDescent="0.2">
      <c r="C86" s="11">
        <v>85</v>
      </c>
      <c r="D86" s="62" t="s">
        <v>88</v>
      </c>
      <c r="E86" s="62" t="s">
        <v>144</v>
      </c>
    </row>
    <row r="87" spans="3:5" x14ac:dyDescent="0.2">
      <c r="C87" s="11">
        <v>86</v>
      </c>
      <c r="D87" s="66" t="s">
        <v>3</v>
      </c>
      <c r="E87" s="62" t="s">
        <v>19</v>
      </c>
    </row>
    <row r="88" spans="3:5" x14ac:dyDescent="0.2">
      <c r="C88" s="11">
        <v>87</v>
      </c>
      <c r="D88" s="66" t="s">
        <v>3</v>
      </c>
      <c r="E88" s="82" t="s">
        <v>16</v>
      </c>
    </row>
    <row r="89" spans="3:5" x14ac:dyDescent="0.2">
      <c r="C89" s="11">
        <v>88</v>
      </c>
      <c r="D89" s="66" t="s">
        <v>13</v>
      </c>
      <c r="E89" s="66" t="s">
        <v>145</v>
      </c>
    </row>
    <row r="90" spans="3:5" x14ac:dyDescent="0.2">
      <c r="C90" s="11">
        <v>89</v>
      </c>
      <c r="D90" s="66" t="s">
        <v>3</v>
      </c>
      <c r="E90" s="66" t="s">
        <v>9</v>
      </c>
    </row>
    <row r="91" spans="3:5" x14ac:dyDescent="0.2">
      <c r="C91" s="11">
        <v>90</v>
      </c>
      <c r="D91" s="62" t="s">
        <v>88</v>
      </c>
      <c r="E91" s="62" t="s">
        <v>146</v>
      </c>
    </row>
    <row r="92" spans="3:5" x14ac:dyDescent="0.2">
      <c r="C92" s="11">
        <v>91</v>
      </c>
      <c r="D92" s="66" t="s">
        <v>3</v>
      </c>
      <c r="E92" s="62" t="s">
        <v>147</v>
      </c>
    </row>
    <row r="93" spans="3:5" x14ac:dyDescent="0.2">
      <c r="C93" s="11">
        <v>92</v>
      </c>
      <c r="D93" s="62" t="s">
        <v>3</v>
      </c>
      <c r="E93" s="62" t="s">
        <v>43</v>
      </c>
    </row>
    <row r="94" spans="3:5" x14ac:dyDescent="0.2">
      <c r="C94" s="11">
        <v>93</v>
      </c>
      <c r="D94" s="66" t="s">
        <v>3</v>
      </c>
      <c r="E94" s="66" t="s">
        <v>148</v>
      </c>
    </row>
    <row r="95" spans="3:5" x14ac:dyDescent="0.2">
      <c r="C95" s="11">
        <v>94</v>
      </c>
      <c r="D95" s="62" t="s">
        <v>149</v>
      </c>
      <c r="E95" s="62" t="s">
        <v>150</v>
      </c>
    </row>
    <row r="96" spans="3:5" x14ac:dyDescent="0.2">
      <c r="C96" s="11">
        <v>95</v>
      </c>
      <c r="D96" s="66" t="s">
        <v>3</v>
      </c>
      <c r="E96" s="62" t="s">
        <v>151</v>
      </c>
    </row>
    <row r="97" spans="3:5" x14ac:dyDescent="0.2">
      <c r="C97" s="11">
        <v>96</v>
      </c>
      <c r="D97" s="66" t="s">
        <v>152</v>
      </c>
      <c r="E97" s="62" t="s">
        <v>153</v>
      </c>
    </row>
    <row r="98" spans="3:5" x14ac:dyDescent="0.2">
      <c r="C98" s="11">
        <v>97</v>
      </c>
      <c r="D98" s="70" t="s">
        <v>31</v>
      </c>
      <c r="E98" s="66" t="s">
        <v>154</v>
      </c>
    </row>
    <row r="99" spans="3:5" x14ac:dyDescent="0.2">
      <c r="C99" s="11">
        <v>98</v>
      </c>
      <c r="D99" s="66" t="s">
        <v>3</v>
      </c>
      <c r="E99" s="62" t="s">
        <v>35</v>
      </c>
    </row>
    <row r="100" spans="3:5" x14ac:dyDescent="0.2">
      <c r="C100" s="11">
        <v>99</v>
      </c>
      <c r="D100" s="66" t="s">
        <v>3</v>
      </c>
      <c r="E100" s="66" t="s">
        <v>11</v>
      </c>
    </row>
    <row r="101" spans="3:5" x14ac:dyDescent="0.2">
      <c r="C101" s="11">
        <v>100</v>
      </c>
      <c r="D101" s="66" t="s">
        <v>13</v>
      </c>
      <c r="E101" s="66" t="s">
        <v>50</v>
      </c>
    </row>
    <row r="102" spans="3:5" x14ac:dyDescent="0.2">
      <c r="C102" s="11">
        <v>101</v>
      </c>
      <c r="D102" s="66" t="s">
        <v>3</v>
      </c>
      <c r="E102" s="62" t="s">
        <v>155</v>
      </c>
    </row>
    <row r="103" spans="3:5" x14ac:dyDescent="0.2">
      <c r="C103" s="11">
        <v>102</v>
      </c>
      <c r="D103" s="62" t="s">
        <v>88</v>
      </c>
      <c r="E103" s="62" t="s">
        <v>156</v>
      </c>
    </row>
    <row r="104" spans="3:5" x14ac:dyDescent="0.2">
      <c r="C104" s="11">
        <v>103</v>
      </c>
      <c r="D104" s="66" t="s">
        <v>65</v>
      </c>
      <c r="E104" s="66" t="s">
        <v>157</v>
      </c>
    </row>
    <row r="105" spans="3:5" x14ac:dyDescent="0.2">
      <c r="C105" s="11">
        <v>104</v>
      </c>
      <c r="D105" s="62" t="s">
        <v>149</v>
      </c>
      <c r="E105" s="62" t="s">
        <v>158</v>
      </c>
    </row>
    <row r="106" spans="3:5" x14ac:dyDescent="0.2">
      <c r="C106" s="11">
        <v>105</v>
      </c>
      <c r="D106" s="83" t="s">
        <v>27</v>
      </c>
      <c r="E106" s="62" t="s">
        <v>159</v>
      </c>
    </row>
    <row r="107" spans="3:5" x14ac:dyDescent="0.2">
      <c r="C107" s="11">
        <v>106</v>
      </c>
      <c r="D107" s="66" t="s">
        <v>3</v>
      </c>
      <c r="E107" s="66" t="s">
        <v>160</v>
      </c>
    </row>
    <row r="108" spans="3:5" x14ac:dyDescent="0.2">
      <c r="C108" s="11">
        <v>107</v>
      </c>
      <c r="D108" s="70" t="s">
        <v>17</v>
      </c>
      <c r="E108" s="66" t="s">
        <v>161</v>
      </c>
    </row>
    <row r="109" spans="3:5" x14ac:dyDescent="0.2">
      <c r="C109" s="11">
        <v>108</v>
      </c>
      <c r="D109" s="66" t="s">
        <v>3</v>
      </c>
      <c r="E109" s="66" t="s">
        <v>162</v>
      </c>
    </row>
    <row r="110" spans="3:5" x14ac:dyDescent="0.2">
      <c r="C110" s="11">
        <v>109</v>
      </c>
      <c r="D110" s="66" t="s">
        <v>3</v>
      </c>
      <c r="E110" s="84" t="s">
        <v>163</v>
      </c>
    </row>
    <row r="111" spans="3:5" x14ac:dyDescent="0.2">
      <c r="C111" s="11">
        <v>110</v>
      </c>
      <c r="D111" s="83" t="s">
        <v>164</v>
      </c>
      <c r="E111" s="62" t="s">
        <v>165</v>
      </c>
    </row>
    <row r="112" spans="3:5" x14ac:dyDescent="0.2">
      <c r="C112" s="11">
        <v>111</v>
      </c>
      <c r="D112" s="70" t="s">
        <v>17</v>
      </c>
      <c r="E112" s="66" t="s">
        <v>29</v>
      </c>
    </row>
    <row r="113" spans="3:5" x14ac:dyDescent="0.2">
      <c r="C113" s="11">
        <v>112</v>
      </c>
      <c r="D113" s="66" t="s">
        <v>13</v>
      </c>
      <c r="E113" s="62" t="s">
        <v>166</v>
      </c>
    </row>
    <row r="114" spans="3:5" x14ac:dyDescent="0.2">
      <c r="C114" s="11">
        <v>113</v>
      </c>
      <c r="D114" s="70" t="s">
        <v>17</v>
      </c>
      <c r="E114" s="66" t="s">
        <v>167</v>
      </c>
    </row>
    <row r="115" spans="3:5" x14ac:dyDescent="0.2">
      <c r="C115" s="11">
        <v>114</v>
      </c>
      <c r="D115" s="74" t="s">
        <v>120</v>
      </c>
      <c r="E115" s="74" t="s">
        <v>168</v>
      </c>
    </row>
    <row r="116" spans="3:5" x14ac:dyDescent="0.2">
      <c r="C116" s="11">
        <v>115</v>
      </c>
      <c r="D116" s="66" t="s">
        <v>3</v>
      </c>
      <c r="E116" s="84" t="s">
        <v>169</v>
      </c>
    </row>
    <row r="117" spans="3:5" x14ac:dyDescent="0.2">
      <c r="C117" s="11">
        <v>116</v>
      </c>
      <c r="D117" s="66" t="s">
        <v>170</v>
      </c>
      <c r="E117" s="66" t="s">
        <v>171</v>
      </c>
    </row>
    <row r="118" spans="3:5" x14ac:dyDescent="0.2">
      <c r="C118" s="11">
        <v>117</v>
      </c>
      <c r="D118" s="66" t="s">
        <v>3</v>
      </c>
      <c r="E118" s="62" t="s">
        <v>172</v>
      </c>
    </row>
    <row r="119" spans="3:5" x14ac:dyDescent="0.2">
      <c r="C119" s="11">
        <v>118</v>
      </c>
      <c r="D119" s="62" t="s">
        <v>88</v>
      </c>
      <c r="E119" s="62" t="s">
        <v>173</v>
      </c>
    </row>
    <row r="120" spans="3:5" x14ac:dyDescent="0.2">
      <c r="C120" s="62"/>
      <c r="D120" s="62"/>
      <c r="E120" s="62"/>
    </row>
    <row r="121" spans="3:5" x14ac:dyDescent="0.2">
      <c r="C121" s="62"/>
      <c r="D121" s="62"/>
      <c r="E121" s="62"/>
    </row>
    <row r="122" spans="3:5" x14ac:dyDescent="0.2">
      <c r="C122" s="62"/>
      <c r="D122" s="62"/>
      <c r="E122" s="62"/>
    </row>
    <row r="123" spans="3:5" x14ac:dyDescent="0.2">
      <c r="C123" s="62"/>
      <c r="D123" s="62"/>
      <c r="E123" s="62"/>
    </row>
    <row r="124" spans="3:5" x14ac:dyDescent="0.2">
      <c r="C124" s="62"/>
      <c r="D124" s="62"/>
      <c r="E124" s="62"/>
    </row>
    <row r="125" spans="3:5" x14ac:dyDescent="0.2">
      <c r="C125" s="62"/>
      <c r="D125" s="62"/>
      <c r="E125" s="62"/>
    </row>
    <row r="126" spans="3:5" x14ac:dyDescent="0.2">
      <c r="C126" s="62"/>
      <c r="D126" s="62"/>
      <c r="E126" s="62"/>
    </row>
    <row r="127" spans="3:5" x14ac:dyDescent="0.2">
      <c r="C127" s="62"/>
      <c r="D127" s="62"/>
      <c r="E127" s="62"/>
    </row>
    <row r="128" spans="3:5" x14ac:dyDescent="0.2">
      <c r="C128" s="62"/>
      <c r="D128" s="62"/>
      <c r="E128" s="62"/>
    </row>
  </sheetData>
  <protectedRanges>
    <protectedRange sqref="E66" name="Diapazons1_1_2"/>
    <protectedRange sqref="E79" name="Diapazons1_5"/>
    <protectedRange sqref="E80" name="Diapazons1_3_2"/>
    <protectedRange sqref="E81" name="Diapazons1_4_2"/>
    <protectedRange sqref="E82" name="Diapazons1_6_2"/>
    <protectedRange sqref="E83" name="Diapazons1_8_2"/>
    <protectedRange sqref="E84:E85" name="Diapazons1_9_2"/>
    <protectedRange sqref="E87" name="Diapazons1"/>
    <protectedRange sqref="E88" name="Diapazons1_1"/>
    <protectedRange sqref="E89" name="Diapazons1_3"/>
    <protectedRange sqref="E90" name="Diapazons1_6"/>
    <protectedRange sqref="E112" name="Diapazons1_2"/>
    <protectedRange sqref="E113" name="Diapazons1_4"/>
    <protectedRange sqref="E114" name="Diapazons1_8"/>
    <protectedRange sqref="E115" name="Diapazons1_10"/>
    <protectedRange sqref="E116" name="Diapazons1_12"/>
  </protectedRanges>
  <conditionalFormatting sqref="E84">
    <cfRule type="expression" dxfId="421" priority="31" stopIfTrue="1">
      <formula>M84=1</formula>
    </cfRule>
    <cfRule type="expression" dxfId="420" priority="32" stopIfTrue="1">
      <formula>M84=2</formula>
    </cfRule>
    <cfRule type="expression" dxfId="419" priority="33" stopIfTrue="1">
      <formula>M84=3</formula>
    </cfRule>
  </conditionalFormatting>
  <conditionalFormatting sqref="C3 C5 C7 C9 C11 C13 C15 C17 C19 C21 C23 C25 C27 C29 C31 C33 C35 C37 C39 C41 C43 C45 C47 C49 C51 C53 C55 C57 C59 C61 C63 C65 C67 C69 C71 C73 C75 C77 C79 C81 C83 C85 C87 C89 C91 C93 C95 C97 C99 C101 C103 C105 C107 C109 C111 C113 C115 C117 C119">
    <cfRule type="expression" dxfId="418" priority="70" stopIfTrue="1">
      <formula>K3=1</formula>
    </cfRule>
    <cfRule type="expression" dxfId="417" priority="71" stopIfTrue="1">
      <formula>K3=2</formula>
    </cfRule>
    <cfRule type="expression" dxfId="416" priority="72" stopIfTrue="1">
      <formula>K3=3</formula>
    </cfRule>
  </conditionalFormatting>
  <conditionalFormatting sqref="E66">
    <cfRule type="expression" dxfId="415" priority="67" stopIfTrue="1">
      <formula>L66=1</formula>
    </cfRule>
    <cfRule type="expression" dxfId="414" priority="68" stopIfTrue="1">
      <formula>L66=2</formula>
    </cfRule>
    <cfRule type="expression" dxfId="413" priority="69" stopIfTrue="1">
      <formula>L66=3</formula>
    </cfRule>
  </conditionalFormatting>
  <conditionalFormatting sqref="E67:E69">
    <cfRule type="expression" dxfId="412" priority="64" stopIfTrue="1">
      <formula>L67=1</formula>
    </cfRule>
    <cfRule type="expression" dxfId="411" priority="65" stopIfTrue="1">
      <formula>L67=2</formula>
    </cfRule>
    <cfRule type="expression" dxfId="410" priority="66" stopIfTrue="1">
      <formula>L67=3</formula>
    </cfRule>
  </conditionalFormatting>
  <conditionalFormatting sqref="C2 C4 C6 C8 C10 C12 C14 C16 C18 C20 C22 C24 C26 C28 C30 C32 C34 C36 C38 C40 C42 C44 C46 C48 C50 C52 C54 C56 C58 C60 C62 C64 C66 C68 C70 C72 C74 C76 C78 C80 C82 C84 C86 C88 C90 C92 C94 C96 C98 C100 C102 C104 C106 C108 C110 C112 C114 C116 C118">
    <cfRule type="expression" dxfId="409" priority="49" stopIfTrue="1">
      <formula>K2=1</formula>
    </cfRule>
    <cfRule type="expression" dxfId="408" priority="50" stopIfTrue="1">
      <formula>K2=2</formula>
    </cfRule>
    <cfRule type="expression" dxfId="407" priority="51" stopIfTrue="1">
      <formula>K2=3</formula>
    </cfRule>
  </conditionalFormatting>
  <conditionalFormatting sqref="E77:E78">
    <cfRule type="expression" dxfId="406" priority="61" stopIfTrue="1">
      <formula>L77=1</formula>
    </cfRule>
    <cfRule type="expression" dxfId="405" priority="62" stopIfTrue="1">
      <formula>L77=2</formula>
    </cfRule>
    <cfRule type="expression" dxfId="404" priority="63" stopIfTrue="1">
      <formula>L77=3</formula>
    </cfRule>
  </conditionalFormatting>
  <conditionalFormatting sqref="E70">
    <cfRule type="expression" dxfId="403" priority="58" stopIfTrue="1">
      <formula>L70=1</formula>
    </cfRule>
    <cfRule type="expression" dxfId="402" priority="59" stopIfTrue="1">
      <formula>L70=2</formula>
    </cfRule>
    <cfRule type="expression" dxfId="401" priority="60" stopIfTrue="1">
      <formula>L70=3</formula>
    </cfRule>
  </conditionalFormatting>
  <conditionalFormatting sqref="E71">
    <cfRule type="expression" dxfId="400" priority="55" stopIfTrue="1">
      <formula>L72=1</formula>
    </cfRule>
    <cfRule type="expression" dxfId="399" priority="56" stopIfTrue="1">
      <formula>L72=2</formula>
    </cfRule>
    <cfRule type="expression" dxfId="398" priority="57" stopIfTrue="1">
      <formula>L72=3</formula>
    </cfRule>
  </conditionalFormatting>
  <conditionalFormatting sqref="E72:E76">
    <cfRule type="expression" dxfId="397" priority="52" stopIfTrue="1">
      <formula>L73=1</formula>
    </cfRule>
    <cfRule type="expression" dxfId="396" priority="53" stopIfTrue="1">
      <formula>L73=2</formula>
    </cfRule>
    <cfRule type="expression" dxfId="395" priority="54" stopIfTrue="1">
      <formula>L73=3</formula>
    </cfRule>
  </conditionalFormatting>
  <conditionalFormatting sqref="E79">
    <cfRule type="expression" dxfId="394" priority="46" stopIfTrue="1">
      <formula>L79=1</formula>
    </cfRule>
    <cfRule type="expression" dxfId="393" priority="47" stopIfTrue="1">
      <formula>L79=2</formula>
    </cfRule>
    <cfRule type="expression" dxfId="392" priority="48" stopIfTrue="1">
      <formula>L79=3</formula>
    </cfRule>
  </conditionalFormatting>
  <conditionalFormatting sqref="E80">
    <cfRule type="expression" dxfId="391" priority="43" stopIfTrue="1">
      <formula>M80=1</formula>
    </cfRule>
    <cfRule type="expression" dxfId="390" priority="44" stopIfTrue="1">
      <formula>M80=2</formula>
    </cfRule>
    <cfRule type="expression" dxfId="389" priority="45" stopIfTrue="1">
      <formula>M80=3</formula>
    </cfRule>
  </conditionalFormatting>
  <conditionalFormatting sqref="E81">
    <cfRule type="expression" dxfId="388" priority="40" stopIfTrue="1">
      <formula>M81=1</formula>
    </cfRule>
    <cfRule type="expression" dxfId="387" priority="41" stopIfTrue="1">
      <formula>M81=2</formula>
    </cfRule>
    <cfRule type="expression" dxfId="386" priority="42" stopIfTrue="1">
      <formula>M81=3</formula>
    </cfRule>
  </conditionalFormatting>
  <conditionalFormatting sqref="E82">
    <cfRule type="expression" dxfId="385" priority="37" stopIfTrue="1">
      <formula>M82=1</formula>
    </cfRule>
    <cfRule type="expression" dxfId="384" priority="38" stopIfTrue="1">
      <formula>M82=2</formula>
    </cfRule>
    <cfRule type="expression" dxfId="383" priority="39" stopIfTrue="1">
      <formula>M82=3</formula>
    </cfRule>
  </conditionalFormatting>
  <conditionalFormatting sqref="E83">
    <cfRule type="expression" dxfId="382" priority="34" stopIfTrue="1">
      <formula>M83=1</formula>
    </cfRule>
    <cfRule type="expression" dxfId="381" priority="35" stopIfTrue="1">
      <formula>M83=2</formula>
    </cfRule>
    <cfRule type="expression" dxfId="380" priority="36" stopIfTrue="1">
      <formula>M83=3</formula>
    </cfRule>
  </conditionalFormatting>
  <conditionalFormatting sqref="E85">
    <cfRule type="expression" dxfId="379" priority="28" stopIfTrue="1">
      <formula>M85=1</formula>
    </cfRule>
    <cfRule type="expression" dxfId="378" priority="29" stopIfTrue="1">
      <formula>M85=2</formula>
    </cfRule>
    <cfRule type="expression" dxfId="377" priority="30" stopIfTrue="1">
      <formula>M85=3</formula>
    </cfRule>
  </conditionalFormatting>
  <conditionalFormatting sqref="E87">
    <cfRule type="expression" dxfId="376" priority="25" stopIfTrue="1">
      <formula>M87=1</formula>
    </cfRule>
    <cfRule type="expression" dxfId="375" priority="26" stopIfTrue="1">
      <formula>M87=2</formula>
    </cfRule>
    <cfRule type="expression" dxfId="374" priority="27" stopIfTrue="1">
      <formula>M87=3</formula>
    </cfRule>
  </conditionalFormatting>
  <conditionalFormatting sqref="E88">
    <cfRule type="expression" dxfId="373" priority="22" stopIfTrue="1">
      <formula>M88=1</formula>
    </cfRule>
    <cfRule type="expression" dxfId="372" priority="23" stopIfTrue="1">
      <formula>M88=2</formula>
    </cfRule>
    <cfRule type="expression" dxfId="371" priority="24" stopIfTrue="1">
      <formula>M88=3</formula>
    </cfRule>
  </conditionalFormatting>
  <conditionalFormatting sqref="E90">
    <cfRule type="expression" dxfId="370" priority="16" stopIfTrue="1">
      <formula>M90=1</formula>
    </cfRule>
    <cfRule type="expression" dxfId="369" priority="17" stopIfTrue="1">
      <formula>M90=2</formula>
    </cfRule>
    <cfRule type="expression" dxfId="368" priority="18" stopIfTrue="1">
      <formula>M90=3</formula>
    </cfRule>
  </conditionalFormatting>
  <conditionalFormatting sqref="E89">
    <cfRule type="expression" dxfId="367" priority="19" stopIfTrue="1">
      <formula>M89=1</formula>
    </cfRule>
    <cfRule type="expression" dxfId="366" priority="20" stopIfTrue="1">
      <formula>M89=2</formula>
    </cfRule>
    <cfRule type="expression" dxfId="365" priority="21" stopIfTrue="1">
      <formula>M89=3</formula>
    </cfRule>
  </conditionalFormatting>
  <conditionalFormatting sqref="E112">
    <cfRule type="expression" dxfId="364" priority="13" stopIfTrue="1">
      <formula>M112=1</formula>
    </cfRule>
    <cfRule type="expression" dxfId="363" priority="14" stopIfTrue="1">
      <formula>M112=2</formula>
    </cfRule>
    <cfRule type="expression" dxfId="362" priority="15" stopIfTrue="1">
      <formula>M112=3</formula>
    </cfRule>
  </conditionalFormatting>
  <conditionalFormatting sqref="E113">
    <cfRule type="expression" dxfId="361" priority="10" stopIfTrue="1">
      <formula>M113=1</formula>
    </cfRule>
    <cfRule type="expression" dxfId="360" priority="11" stopIfTrue="1">
      <formula>M113=2</formula>
    </cfRule>
    <cfRule type="expression" dxfId="359" priority="12" stopIfTrue="1">
      <formula>M113=3</formula>
    </cfRule>
  </conditionalFormatting>
  <conditionalFormatting sqref="E114">
    <cfRule type="expression" dxfId="358" priority="7" stopIfTrue="1">
      <formula>M114=1</formula>
    </cfRule>
    <cfRule type="expression" dxfId="357" priority="8" stopIfTrue="1">
      <formula>M114=2</formula>
    </cfRule>
    <cfRule type="expression" dxfId="356" priority="9" stopIfTrue="1">
      <formula>M114=3</formula>
    </cfRule>
  </conditionalFormatting>
  <conditionalFormatting sqref="E115">
    <cfRule type="expression" dxfId="355" priority="4" stopIfTrue="1">
      <formula>M115=1</formula>
    </cfRule>
    <cfRule type="expression" dxfId="354" priority="5" stopIfTrue="1">
      <formula>M115=2</formula>
    </cfRule>
    <cfRule type="expression" dxfId="353" priority="6" stopIfTrue="1">
      <formula>M115=3</formula>
    </cfRule>
  </conditionalFormatting>
  <conditionalFormatting sqref="E116">
    <cfRule type="expression" dxfId="352" priority="1" stopIfTrue="1">
      <formula>M116=1</formula>
    </cfRule>
    <cfRule type="expression" dxfId="351" priority="2" stopIfTrue="1">
      <formula>M116=2</formula>
    </cfRule>
    <cfRule type="expression" dxfId="350" priority="3" stopIfTrue="1">
      <formula>M116=3</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R48"/>
  <sheetViews>
    <sheetView workbookViewId="0">
      <selection activeCell="X22" sqref="X22"/>
    </sheetView>
  </sheetViews>
  <sheetFormatPr defaultColWidth="4.28515625" defaultRowHeight="14.25" x14ac:dyDescent="0.2"/>
  <cols>
    <col min="1" max="1" width="14.28515625" style="1" customWidth="1"/>
    <col min="2" max="2" width="27.140625" style="2" customWidth="1"/>
    <col min="3" max="20" width="3.85546875" style="53" customWidth="1"/>
    <col min="21" max="22" width="6.7109375" style="53" customWidth="1"/>
    <col min="23" max="182" width="9.140625" style="2" customWidth="1"/>
    <col min="183" max="185" width="0.7109375" style="2" customWidth="1"/>
    <col min="186" max="186" width="10" style="2" bestFit="1" customWidth="1"/>
    <col min="187" max="187" width="21.7109375" style="2" customWidth="1"/>
    <col min="188" max="188" width="3.42578125" style="2" customWidth="1"/>
    <col min="189" max="16384" width="4.28515625" style="2"/>
  </cols>
  <sheetData>
    <row r="1" spans="1:252" ht="16.5" x14ac:dyDescent="0.2">
      <c r="B1" s="450" t="s">
        <v>174</v>
      </c>
      <c r="C1" s="450"/>
      <c r="D1" s="450"/>
      <c r="E1" s="450"/>
      <c r="F1" s="450"/>
      <c r="G1" s="450"/>
      <c r="H1" s="450"/>
      <c r="I1" s="450"/>
      <c r="J1" s="450"/>
      <c r="K1" s="450"/>
      <c r="L1" s="450"/>
      <c r="M1" s="450"/>
      <c r="N1" s="450"/>
      <c r="O1" s="450"/>
      <c r="P1" s="450"/>
      <c r="Q1" s="450"/>
      <c r="R1" s="450"/>
      <c r="S1" s="450"/>
      <c r="T1" s="450"/>
      <c r="U1" s="450"/>
      <c r="V1" s="450"/>
    </row>
    <row r="2" spans="1:252" ht="29.25" customHeight="1" x14ac:dyDescent="0.2">
      <c r="A2" s="3"/>
      <c r="B2" s="4"/>
      <c r="C2" s="5"/>
      <c r="D2" s="5"/>
      <c r="E2" s="5"/>
      <c r="F2" s="5"/>
      <c r="G2" s="451" t="s">
        <v>277</v>
      </c>
      <c r="H2" s="451"/>
      <c r="I2" s="451"/>
      <c r="J2" s="451"/>
      <c r="K2" s="451"/>
      <c r="L2" s="451"/>
      <c r="M2" s="451"/>
      <c r="N2" s="5"/>
      <c r="O2" s="5"/>
      <c r="P2" s="5"/>
      <c r="Q2" s="5"/>
      <c r="R2" s="5"/>
      <c r="S2" s="5"/>
      <c r="T2" s="5"/>
      <c r="U2" s="5"/>
      <c r="V2" s="5"/>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row>
    <row r="3" spans="1:252" ht="21" customHeight="1" x14ac:dyDescent="0.2">
      <c r="A3" s="7"/>
      <c r="B3" s="8" t="s">
        <v>0</v>
      </c>
      <c r="C3" s="452" t="s">
        <v>213</v>
      </c>
      <c r="D3" s="452"/>
      <c r="E3" s="452" t="s">
        <v>270</v>
      </c>
      <c r="F3" s="452"/>
      <c r="G3" s="452" t="s">
        <v>271</v>
      </c>
      <c r="H3" s="452"/>
      <c r="I3" s="452" t="s">
        <v>272</v>
      </c>
      <c r="J3" s="452"/>
      <c r="K3" s="452" t="s">
        <v>175</v>
      </c>
      <c r="L3" s="452"/>
      <c r="M3" s="446" t="s">
        <v>176</v>
      </c>
      <c r="N3" s="446"/>
      <c r="O3" s="446" t="s">
        <v>177</v>
      </c>
      <c r="P3" s="446"/>
      <c r="Q3" s="446" t="s">
        <v>178</v>
      </c>
      <c r="R3" s="446"/>
      <c r="S3" s="446" t="s">
        <v>179</v>
      </c>
      <c r="T3" s="446"/>
      <c r="U3" s="9" t="s">
        <v>1</v>
      </c>
      <c r="V3" s="9" t="s">
        <v>2</v>
      </c>
    </row>
    <row r="4" spans="1:252" ht="14.1" customHeight="1" x14ac:dyDescent="0.2">
      <c r="A4" s="45" t="s">
        <v>31</v>
      </c>
      <c r="B4" s="11" t="s">
        <v>32</v>
      </c>
      <c r="C4" s="15" t="s">
        <v>6</v>
      </c>
      <c r="D4" s="87">
        <v>10</v>
      </c>
      <c r="E4" s="12" t="s">
        <v>5</v>
      </c>
      <c r="F4" s="228">
        <v>8</v>
      </c>
      <c r="G4" s="13"/>
      <c r="H4" s="16"/>
      <c r="I4" s="23"/>
      <c r="J4" s="30"/>
      <c r="K4" s="13"/>
      <c r="L4" s="16"/>
      <c r="M4" s="23"/>
      <c r="N4" s="24"/>
      <c r="O4" s="39"/>
      <c r="P4" s="46"/>
      <c r="Q4" s="18"/>
      <c r="R4" s="26"/>
      <c r="S4" s="23"/>
      <c r="T4" s="24"/>
      <c r="U4" s="16">
        <f>D4+F4+H4+J4+L4+R4+T4+N4+P4</f>
        <v>18</v>
      </c>
      <c r="V4" s="17" t="s">
        <v>222</v>
      </c>
    </row>
    <row r="5" spans="1:252" ht="14.1" customHeight="1" x14ac:dyDescent="0.2">
      <c r="A5" s="10" t="s">
        <v>3</v>
      </c>
      <c r="B5" s="11" t="s">
        <v>34</v>
      </c>
      <c r="C5" s="224" t="s">
        <v>244</v>
      </c>
      <c r="D5" s="509">
        <v>6</v>
      </c>
      <c r="E5" s="39"/>
      <c r="F5" s="46"/>
      <c r="G5" s="514" t="s">
        <v>6</v>
      </c>
      <c r="H5" s="515">
        <v>10</v>
      </c>
      <c r="I5" s="39"/>
      <c r="J5" s="46"/>
      <c r="K5" s="13"/>
      <c r="L5" s="14"/>
      <c r="M5" s="13"/>
      <c r="N5" s="516"/>
      <c r="O5" s="13"/>
      <c r="P5" s="16"/>
      <c r="Q5" s="20"/>
      <c r="R5" s="33"/>
      <c r="S5" s="13"/>
      <c r="T5" s="16"/>
      <c r="U5" s="16">
        <f>D5+F5+H5+J5+L5+R5+T5+N5+P5</f>
        <v>16</v>
      </c>
      <c r="V5" s="17" t="s">
        <v>223</v>
      </c>
    </row>
    <row r="6" spans="1:252" ht="14.1" customHeight="1" x14ac:dyDescent="0.2">
      <c r="A6" s="10" t="s">
        <v>3</v>
      </c>
      <c r="B6" s="22" t="s">
        <v>11</v>
      </c>
      <c r="C6" s="508" t="s">
        <v>5</v>
      </c>
      <c r="D6" s="25">
        <v>8</v>
      </c>
      <c r="E6" s="511" t="s">
        <v>7</v>
      </c>
      <c r="F6" s="513">
        <v>3</v>
      </c>
      <c r="G6" s="511" t="s">
        <v>7</v>
      </c>
      <c r="H6" s="513">
        <v>3</v>
      </c>
      <c r="I6" s="18"/>
      <c r="J6" s="26"/>
      <c r="K6" s="13"/>
      <c r="L6" s="16"/>
      <c r="M6" s="13"/>
      <c r="N6" s="16"/>
      <c r="O6" s="20"/>
      <c r="P6" s="33"/>
      <c r="Q6" s="18"/>
      <c r="R6" s="26"/>
      <c r="S6" s="13"/>
      <c r="T6" s="16"/>
      <c r="U6" s="16">
        <f>D6+F6+H6+J6+L6+R6+T6+N6+P6</f>
        <v>14</v>
      </c>
      <c r="V6" s="17" t="s">
        <v>221</v>
      </c>
    </row>
    <row r="7" spans="1:252" ht="14.1" customHeight="1" x14ac:dyDescent="0.2">
      <c r="A7" s="45" t="s">
        <v>17</v>
      </c>
      <c r="B7" s="11" t="s">
        <v>49</v>
      </c>
      <c r="C7" s="226" t="s">
        <v>10</v>
      </c>
      <c r="D7" s="510">
        <v>5</v>
      </c>
      <c r="E7" s="224" t="s">
        <v>244</v>
      </c>
      <c r="F7" s="229">
        <v>6</v>
      </c>
      <c r="G7" s="13"/>
      <c r="H7" s="16"/>
      <c r="I7" s="13"/>
      <c r="J7" s="16"/>
      <c r="K7" s="20"/>
      <c r="L7" s="33"/>
      <c r="M7" s="20"/>
      <c r="N7" s="33"/>
      <c r="O7" s="13"/>
      <c r="P7" s="16"/>
      <c r="Q7" s="13"/>
      <c r="R7" s="16"/>
      <c r="S7" s="13"/>
      <c r="T7" s="16"/>
      <c r="U7" s="16">
        <f>D7+F7+H7+J7+L7+R7+T7+N7+P7</f>
        <v>11</v>
      </c>
      <c r="V7" s="29" t="s">
        <v>227</v>
      </c>
    </row>
    <row r="8" spans="1:252" ht="14.1" customHeight="1" x14ac:dyDescent="0.2">
      <c r="A8" s="10" t="s">
        <v>3</v>
      </c>
      <c r="B8" s="11" t="s">
        <v>239</v>
      </c>
      <c r="C8" s="20"/>
      <c r="D8" s="33"/>
      <c r="E8" s="15" t="s">
        <v>6</v>
      </c>
      <c r="F8" s="512">
        <v>10</v>
      </c>
      <c r="G8" s="20"/>
      <c r="H8" s="33"/>
      <c r="I8" s="20"/>
      <c r="J8" s="33"/>
      <c r="K8" s="20"/>
      <c r="L8" s="33"/>
      <c r="M8" s="20"/>
      <c r="N8" s="33"/>
      <c r="O8" s="20"/>
      <c r="P8" s="21"/>
      <c r="Q8" s="13"/>
      <c r="R8" s="16"/>
      <c r="S8" s="27"/>
      <c r="T8" s="28"/>
      <c r="U8" s="16">
        <f>D8+F8+H8+J8+L8+R8+T8+N8+P8</f>
        <v>10</v>
      </c>
      <c r="V8" s="29" t="s">
        <v>225</v>
      </c>
    </row>
    <row r="9" spans="1:252" ht="14.1" customHeight="1" x14ac:dyDescent="0.2">
      <c r="A9" s="45" t="s">
        <v>17</v>
      </c>
      <c r="B9" s="11" t="s">
        <v>41</v>
      </c>
      <c r="C9" s="27"/>
      <c r="D9" s="28"/>
      <c r="E9" s="226" t="s">
        <v>10</v>
      </c>
      <c r="F9" s="228">
        <v>5</v>
      </c>
      <c r="G9" s="226" t="s">
        <v>10</v>
      </c>
      <c r="H9" s="510">
        <v>5</v>
      </c>
      <c r="I9" s="23"/>
      <c r="J9" s="24"/>
      <c r="K9" s="20"/>
      <c r="L9" s="21"/>
      <c r="M9" s="20"/>
      <c r="N9" s="33"/>
      <c r="O9" s="31"/>
      <c r="P9" s="35"/>
      <c r="Q9" s="13"/>
      <c r="R9" s="16"/>
      <c r="S9" s="31"/>
      <c r="T9" s="35"/>
      <c r="U9" s="16">
        <f>D9+F9+H9+J9+L9+R9+T9+N9+P9</f>
        <v>10</v>
      </c>
      <c r="V9" s="29" t="s">
        <v>226</v>
      </c>
    </row>
    <row r="10" spans="1:252" ht="14.1" customHeight="1" x14ac:dyDescent="0.2">
      <c r="A10" s="45" t="s">
        <v>39</v>
      </c>
      <c r="B10" s="11" t="s">
        <v>40</v>
      </c>
      <c r="C10" s="20"/>
      <c r="D10" s="33"/>
      <c r="E10" s="224" t="s">
        <v>12</v>
      </c>
      <c r="F10" s="509">
        <v>4</v>
      </c>
      <c r="G10" s="224" t="s">
        <v>12</v>
      </c>
      <c r="H10" s="509">
        <v>4</v>
      </c>
      <c r="I10" s="31"/>
      <c r="J10" s="35"/>
      <c r="K10" s="13"/>
      <c r="L10" s="14"/>
      <c r="M10" s="13"/>
      <c r="N10" s="16"/>
      <c r="O10" s="13"/>
      <c r="P10" s="16"/>
      <c r="Q10" s="13"/>
      <c r="R10" s="16"/>
      <c r="S10" s="13"/>
      <c r="T10" s="16"/>
      <c r="U10" s="16">
        <f>D10+F10+H10+J10+L10+R10+T10+N10+P10</f>
        <v>8</v>
      </c>
      <c r="V10" s="29" t="s">
        <v>228</v>
      </c>
    </row>
    <row r="11" spans="1:252" ht="14.1" customHeight="1" x14ac:dyDescent="0.2">
      <c r="A11" s="10" t="s">
        <v>3</v>
      </c>
      <c r="B11" s="11" t="s">
        <v>142</v>
      </c>
      <c r="C11" s="13"/>
      <c r="D11" s="14"/>
      <c r="E11" s="39"/>
      <c r="F11" s="46"/>
      <c r="G11" s="508" t="s">
        <v>5</v>
      </c>
      <c r="H11" s="227">
        <v>8</v>
      </c>
      <c r="I11" s="20"/>
      <c r="J11" s="21"/>
      <c r="K11" s="20"/>
      <c r="L11" s="33"/>
      <c r="M11" s="13"/>
      <c r="N11" s="16"/>
      <c r="O11" s="13"/>
      <c r="P11" s="16"/>
      <c r="Q11" s="13"/>
      <c r="R11" s="16"/>
      <c r="S11" s="13"/>
      <c r="T11" s="16"/>
      <c r="U11" s="16">
        <f>D11+F11+H11+J11+L11+R11+T11+N11+P11</f>
        <v>8</v>
      </c>
      <c r="V11" s="29" t="s">
        <v>224</v>
      </c>
    </row>
    <row r="12" spans="1:252" ht="14.1" customHeight="1" x14ac:dyDescent="0.2">
      <c r="A12" s="10" t="s">
        <v>3</v>
      </c>
      <c r="B12" s="11" t="s">
        <v>207</v>
      </c>
      <c r="C12" s="379" t="s">
        <v>12</v>
      </c>
      <c r="D12" s="380">
        <v>4</v>
      </c>
      <c r="E12" s="226" t="s">
        <v>15</v>
      </c>
      <c r="F12" s="510">
        <v>2</v>
      </c>
      <c r="G12" s="34" t="s">
        <v>8</v>
      </c>
      <c r="H12" s="227">
        <v>1</v>
      </c>
      <c r="I12" s="39"/>
      <c r="J12" s="46"/>
      <c r="K12" s="13"/>
      <c r="L12" s="14"/>
      <c r="M12" s="13"/>
      <c r="N12" s="16"/>
      <c r="O12" s="13"/>
      <c r="P12" s="16"/>
      <c r="Q12" s="13"/>
      <c r="R12" s="16"/>
      <c r="S12" s="13"/>
      <c r="T12" s="16"/>
      <c r="U12" s="16">
        <f>D12+F12+H12+J12+L12+R12+T12+N12+P12</f>
        <v>7</v>
      </c>
      <c r="V12" s="29" t="s">
        <v>219</v>
      </c>
    </row>
    <row r="13" spans="1:252" ht="14.1" customHeight="1" x14ac:dyDescent="0.2">
      <c r="A13" s="45" t="s">
        <v>31</v>
      </c>
      <c r="B13" s="11" t="s">
        <v>273</v>
      </c>
      <c r="C13" s="20"/>
      <c r="D13" s="33"/>
      <c r="E13" s="13"/>
      <c r="F13" s="16"/>
      <c r="G13" s="379" t="s">
        <v>244</v>
      </c>
      <c r="H13" s="380">
        <v>6</v>
      </c>
      <c r="I13" s="39"/>
      <c r="J13" s="46"/>
      <c r="K13" s="20"/>
      <c r="L13" s="33"/>
      <c r="M13" s="13"/>
      <c r="N13" s="16"/>
      <c r="O13" s="27"/>
      <c r="P13" s="28"/>
      <c r="Q13" s="13"/>
      <c r="R13" s="14"/>
      <c r="S13" s="13"/>
      <c r="T13" s="16"/>
      <c r="U13" s="16">
        <f>D13+F13+H13+J13+L13+R13+T13+N13+P13</f>
        <v>6</v>
      </c>
      <c r="V13" s="29" t="s">
        <v>218</v>
      </c>
    </row>
    <row r="14" spans="1:252" ht="14.1" customHeight="1" x14ac:dyDescent="0.2">
      <c r="A14" s="10" t="s">
        <v>17</v>
      </c>
      <c r="B14" s="11" t="s">
        <v>18</v>
      </c>
      <c r="C14" s="225" t="s">
        <v>7</v>
      </c>
      <c r="D14" s="230">
        <v>3</v>
      </c>
      <c r="E14" s="39"/>
      <c r="F14" s="40"/>
      <c r="G14" s="13"/>
      <c r="H14" s="16"/>
      <c r="I14" s="13"/>
      <c r="J14" s="16"/>
      <c r="K14" s="20"/>
      <c r="L14" s="33"/>
      <c r="M14" s="13"/>
      <c r="N14" s="16"/>
      <c r="O14" s="13"/>
      <c r="P14" s="16"/>
      <c r="Q14" s="31"/>
      <c r="R14" s="32"/>
      <c r="S14" s="13"/>
      <c r="T14" s="16"/>
      <c r="U14" s="16">
        <f>D14+F14+H14+J14+L14+R14+T14+N14+P14</f>
        <v>3</v>
      </c>
      <c r="V14" s="29" t="s">
        <v>274</v>
      </c>
    </row>
    <row r="15" spans="1:252" ht="14.1" customHeight="1" x14ac:dyDescent="0.2">
      <c r="A15" s="10" t="s">
        <v>88</v>
      </c>
      <c r="B15" s="22" t="s">
        <v>89</v>
      </c>
      <c r="C15" s="34" t="s">
        <v>15</v>
      </c>
      <c r="D15" s="25">
        <v>2</v>
      </c>
      <c r="E15" s="18"/>
      <c r="F15" s="19"/>
      <c r="G15" s="18"/>
      <c r="H15" s="26"/>
      <c r="I15" s="36"/>
      <c r="J15" s="43"/>
      <c r="K15" s="20"/>
      <c r="L15" s="33"/>
      <c r="M15" s="23"/>
      <c r="N15" s="24"/>
      <c r="O15" s="23"/>
      <c r="P15" s="24"/>
      <c r="Q15" s="18"/>
      <c r="R15" s="26"/>
      <c r="S15" s="23"/>
      <c r="T15" s="24"/>
      <c r="U15" s="16">
        <f>D15+F15+H15+J15+L15+R15+T15+N15+P15</f>
        <v>2</v>
      </c>
      <c r="V15" s="29" t="s">
        <v>275</v>
      </c>
    </row>
    <row r="16" spans="1:252" ht="14.1" customHeight="1" x14ac:dyDescent="0.2">
      <c r="A16" s="10" t="s">
        <v>3</v>
      </c>
      <c r="B16" s="11" t="s">
        <v>20</v>
      </c>
      <c r="C16" s="23"/>
      <c r="D16" s="30"/>
      <c r="E16" s="31"/>
      <c r="F16" s="32"/>
      <c r="G16" s="226" t="s">
        <v>15</v>
      </c>
      <c r="H16" s="510">
        <v>2</v>
      </c>
      <c r="I16" s="20"/>
      <c r="J16" s="33"/>
      <c r="K16" s="13"/>
      <c r="L16" s="14"/>
      <c r="M16" s="13"/>
      <c r="N16" s="16"/>
      <c r="O16" s="13"/>
      <c r="P16" s="14"/>
      <c r="Q16" s="13"/>
      <c r="R16" s="16"/>
      <c r="S16" s="31"/>
      <c r="T16" s="35"/>
      <c r="U16" s="16">
        <f>D16+F16+H16+J16+L16+R16+T16+N16+P16</f>
        <v>2</v>
      </c>
      <c r="V16" s="29" t="s">
        <v>275</v>
      </c>
    </row>
    <row r="17" spans="1:24" ht="14.1" customHeight="1" x14ac:dyDescent="0.2">
      <c r="A17" s="45" t="s">
        <v>17</v>
      </c>
      <c r="B17" s="11" t="s">
        <v>51</v>
      </c>
      <c r="C17" s="226" t="s">
        <v>8</v>
      </c>
      <c r="D17" s="510">
        <v>1</v>
      </c>
      <c r="E17" s="20"/>
      <c r="F17" s="21"/>
      <c r="G17" s="18"/>
      <c r="H17" s="26"/>
      <c r="I17" s="13"/>
      <c r="J17" s="14"/>
      <c r="K17" s="18"/>
      <c r="L17" s="26"/>
      <c r="M17" s="13"/>
      <c r="N17" s="16"/>
      <c r="O17" s="23"/>
      <c r="P17" s="30"/>
      <c r="Q17" s="23"/>
      <c r="R17" s="24"/>
      <c r="S17" s="23"/>
      <c r="T17" s="24"/>
      <c r="U17" s="16">
        <f>D17+F17+H17+J17+L17+R17+T17+N17+P17</f>
        <v>1</v>
      </c>
      <c r="V17" s="29" t="s">
        <v>276</v>
      </c>
    </row>
    <row r="18" spans="1:24" ht="14.1" customHeight="1" x14ac:dyDescent="0.2">
      <c r="A18" s="45" t="s">
        <v>17</v>
      </c>
      <c r="B18" s="11" t="s">
        <v>90</v>
      </c>
      <c r="C18" s="20"/>
      <c r="D18" s="21"/>
      <c r="E18" s="34" t="s">
        <v>8</v>
      </c>
      <c r="F18" s="25">
        <v>1</v>
      </c>
      <c r="G18" s="20"/>
      <c r="H18" s="21"/>
      <c r="I18" s="13"/>
      <c r="J18" s="14"/>
      <c r="K18" s="20"/>
      <c r="L18" s="21"/>
      <c r="M18" s="13"/>
      <c r="N18" s="16"/>
      <c r="O18" s="20"/>
      <c r="P18" s="33"/>
      <c r="Q18" s="13"/>
      <c r="R18" s="16"/>
      <c r="S18" s="13"/>
      <c r="T18" s="16"/>
      <c r="U18" s="16">
        <f>D18+F18+H18+J18+L18+R18+T18+N18+P18</f>
        <v>1</v>
      </c>
      <c r="V18" s="29" t="s">
        <v>276</v>
      </c>
      <c r="W18" s="44"/>
    </row>
    <row r="19" spans="1:24" ht="14.1" customHeight="1" x14ac:dyDescent="0.2">
      <c r="A19" s="10" t="s">
        <v>3</v>
      </c>
      <c r="B19" s="11" t="s">
        <v>4</v>
      </c>
      <c r="C19" s="13"/>
      <c r="D19" s="16"/>
      <c r="E19" s="20"/>
      <c r="F19" s="33"/>
      <c r="G19" s="20"/>
      <c r="H19" s="21"/>
      <c r="I19" s="27"/>
      <c r="J19" s="86"/>
      <c r="K19" s="39"/>
      <c r="L19" s="46"/>
      <c r="M19" s="13"/>
      <c r="N19" s="16"/>
      <c r="O19" s="13"/>
      <c r="P19" s="16"/>
      <c r="Q19" s="20"/>
      <c r="R19" s="21"/>
      <c r="S19" s="23"/>
      <c r="T19" s="24"/>
      <c r="U19" s="16">
        <f>D19+F19+H19+J19+L19+R19+T19+N19+P19</f>
        <v>0</v>
      </c>
      <c r="V19" s="29"/>
    </row>
    <row r="20" spans="1:24" ht="14.1" customHeight="1" x14ac:dyDescent="0.2">
      <c r="A20" s="10" t="s">
        <v>3</v>
      </c>
      <c r="B20" s="11" t="s">
        <v>9</v>
      </c>
      <c r="C20" s="20"/>
      <c r="D20" s="33"/>
      <c r="E20" s="23"/>
      <c r="F20" s="24"/>
      <c r="G20" s="13"/>
      <c r="H20" s="16"/>
      <c r="I20" s="20"/>
      <c r="J20" s="33"/>
      <c r="K20" s="20"/>
      <c r="L20" s="33"/>
      <c r="M20" s="20"/>
      <c r="N20" s="33"/>
      <c r="O20" s="20"/>
      <c r="P20" s="33"/>
      <c r="Q20" s="13"/>
      <c r="R20" s="16"/>
      <c r="S20" s="27"/>
      <c r="T20" s="28"/>
      <c r="U20" s="16">
        <f>D20+F20+H20+J20+L20+R20+T20+N20+P20</f>
        <v>0</v>
      </c>
      <c r="V20" s="29"/>
    </row>
    <row r="21" spans="1:24" ht="14.1" customHeight="1" x14ac:dyDescent="0.2">
      <c r="A21" s="10" t="s">
        <v>13</v>
      </c>
      <c r="B21" s="11" t="s">
        <v>14</v>
      </c>
      <c r="C21" s="27"/>
      <c r="D21" s="28"/>
      <c r="E21" s="20"/>
      <c r="F21" s="33"/>
      <c r="G21" s="20"/>
      <c r="H21" s="21"/>
      <c r="I21" s="39"/>
      <c r="J21" s="46"/>
      <c r="K21" s="23"/>
      <c r="L21" s="30"/>
      <c r="M21" s="36"/>
      <c r="N21" s="28"/>
      <c r="O21" s="13"/>
      <c r="P21" s="16"/>
      <c r="Q21" s="27"/>
      <c r="R21" s="28"/>
      <c r="S21" s="27"/>
      <c r="T21" s="28"/>
      <c r="U21" s="16">
        <f>D21+F21+H21+J21+L21+R21+T21+N21+P21</f>
        <v>0</v>
      </c>
      <c r="V21" s="29"/>
    </row>
    <row r="22" spans="1:24" ht="14.1" customHeight="1" x14ac:dyDescent="0.2">
      <c r="A22" s="10" t="s">
        <v>3</v>
      </c>
      <c r="B22" s="22" t="s">
        <v>16</v>
      </c>
      <c r="C22" s="18"/>
      <c r="D22" s="26"/>
      <c r="E22" s="23"/>
      <c r="F22" s="24"/>
      <c r="G22" s="31"/>
      <c r="H22" s="32"/>
      <c r="I22" s="18"/>
      <c r="J22" s="26"/>
      <c r="K22" s="36"/>
      <c r="L22" s="37"/>
      <c r="M22" s="13"/>
      <c r="N22" s="16"/>
      <c r="O22" s="23"/>
      <c r="P22" s="24"/>
      <c r="Q22" s="13"/>
      <c r="R22" s="14"/>
      <c r="S22" s="27"/>
      <c r="T22" s="28"/>
      <c r="U22" s="16">
        <f>D22+F22+H22+J22+L22+R22+T22+N22+P22</f>
        <v>0</v>
      </c>
      <c r="V22" s="29"/>
    </row>
    <row r="23" spans="1:24" ht="14.1" customHeight="1" x14ac:dyDescent="0.2">
      <c r="A23" s="10" t="s">
        <v>3</v>
      </c>
      <c r="B23" s="11" t="s">
        <v>19</v>
      </c>
      <c r="C23" s="18"/>
      <c r="D23" s="26"/>
      <c r="E23" s="13"/>
      <c r="F23" s="16"/>
      <c r="G23" s="20"/>
      <c r="H23" s="26"/>
      <c r="I23" s="20"/>
      <c r="J23" s="33"/>
      <c r="K23" s="36"/>
      <c r="L23" s="37"/>
      <c r="M23" s="23"/>
      <c r="N23" s="24"/>
      <c r="O23" s="23"/>
      <c r="P23" s="24"/>
      <c r="Q23" s="23"/>
      <c r="R23" s="30"/>
      <c r="S23" s="23"/>
      <c r="T23" s="24"/>
      <c r="U23" s="16">
        <f>D23+F23+H23+J23+L23+R23+T23+N23+P23</f>
        <v>0</v>
      </c>
      <c r="V23" s="29"/>
    </row>
    <row r="24" spans="1:24" ht="14.1" customHeight="1" x14ac:dyDescent="0.2">
      <c r="A24" s="38" t="s">
        <v>21</v>
      </c>
      <c r="B24" s="11" t="s">
        <v>22</v>
      </c>
      <c r="C24" s="20"/>
      <c r="D24" s="33"/>
      <c r="E24" s="13"/>
      <c r="F24" s="16"/>
      <c r="G24" s="20"/>
      <c r="H24" s="33"/>
      <c r="I24" s="20"/>
      <c r="J24" s="33"/>
      <c r="K24" s="20"/>
      <c r="L24" s="33"/>
      <c r="M24" s="13"/>
      <c r="N24" s="16"/>
      <c r="O24" s="13"/>
      <c r="P24" s="16"/>
      <c r="Q24" s="27"/>
      <c r="R24" s="86"/>
      <c r="S24" s="13"/>
      <c r="T24" s="16"/>
      <c r="U24" s="16">
        <f>D24+F24+H24+J24+L24+R24+T24+N24+P24</f>
        <v>0</v>
      </c>
      <c r="V24" s="29"/>
    </row>
    <row r="25" spans="1:24" ht="14.1" customHeight="1" x14ac:dyDescent="0.2">
      <c r="A25" s="10" t="s">
        <v>3</v>
      </c>
      <c r="B25" s="11" t="s">
        <v>23</v>
      </c>
      <c r="C25" s="36"/>
      <c r="D25" s="37"/>
      <c r="E25" s="13"/>
      <c r="F25" s="16"/>
      <c r="G25" s="20"/>
      <c r="H25" s="33"/>
      <c r="I25" s="39"/>
      <c r="J25" s="46"/>
      <c r="K25" s="20"/>
      <c r="L25" s="33"/>
      <c r="M25" s="13"/>
      <c r="N25" s="16"/>
      <c r="O25" s="13"/>
      <c r="P25" s="16"/>
      <c r="Q25" s="13"/>
      <c r="R25" s="16"/>
      <c r="S25" s="13"/>
      <c r="T25" s="16"/>
      <c r="U25" s="16">
        <f>D25+F25+H25+J25+L25+R25+T25+N25+P25</f>
        <v>0</v>
      </c>
      <c r="V25" s="29"/>
    </row>
    <row r="26" spans="1:24" ht="14.1" customHeight="1" x14ac:dyDescent="0.2">
      <c r="A26" s="10" t="s">
        <v>3</v>
      </c>
      <c r="B26" s="11" t="s">
        <v>24</v>
      </c>
      <c r="C26" s="20"/>
      <c r="D26" s="33"/>
      <c r="E26" s="27"/>
      <c r="F26" s="28"/>
      <c r="G26" s="20"/>
      <c r="H26" s="21"/>
      <c r="I26" s="36"/>
      <c r="J26" s="37"/>
      <c r="K26" s="39"/>
      <c r="L26" s="46"/>
      <c r="M26" s="13"/>
      <c r="N26" s="16"/>
      <c r="O26" s="13"/>
      <c r="P26" s="16"/>
      <c r="Q26" s="13"/>
      <c r="R26" s="16"/>
      <c r="S26" s="13"/>
      <c r="T26" s="16"/>
      <c r="U26" s="16">
        <f>D26+F26+H26+J26+L26+R26+T26+N26+P26</f>
        <v>0</v>
      </c>
      <c r="V26" s="29"/>
    </row>
    <row r="27" spans="1:24" ht="14.1" customHeight="1" x14ac:dyDescent="0.2">
      <c r="A27" s="41" t="s">
        <v>25</v>
      </c>
      <c r="B27" s="11" t="s">
        <v>26</v>
      </c>
      <c r="C27" s="27"/>
      <c r="D27" s="28"/>
      <c r="E27" s="13"/>
      <c r="F27" s="16"/>
      <c r="G27" s="36"/>
      <c r="H27" s="43"/>
      <c r="I27" s="39"/>
      <c r="J27" s="40"/>
      <c r="K27" s="20"/>
      <c r="L27" s="33"/>
      <c r="M27" s="13"/>
      <c r="N27" s="16"/>
      <c r="O27" s="31"/>
      <c r="P27" s="35"/>
      <c r="Q27" s="13"/>
      <c r="R27" s="16"/>
      <c r="S27" s="31"/>
      <c r="T27" s="35"/>
      <c r="U27" s="16">
        <f>D27+F27+H27+J27+L27+R27+T27+N27+P27</f>
        <v>0</v>
      </c>
      <c r="V27" s="29"/>
    </row>
    <row r="28" spans="1:24" ht="14.1" customHeight="1" x14ac:dyDescent="0.2">
      <c r="A28" s="42" t="s">
        <v>27</v>
      </c>
      <c r="B28" s="11" t="s">
        <v>28</v>
      </c>
      <c r="C28" s="18"/>
      <c r="D28" s="26"/>
      <c r="E28" s="27"/>
      <c r="F28" s="86"/>
      <c r="G28" s="20"/>
      <c r="H28" s="21"/>
      <c r="I28" s="18"/>
      <c r="J28" s="26"/>
      <c r="K28" s="20"/>
      <c r="L28" s="33"/>
      <c r="M28" s="13"/>
      <c r="N28" s="14"/>
      <c r="O28" s="23"/>
      <c r="P28" s="24"/>
      <c r="Q28" s="23"/>
      <c r="R28" s="24"/>
      <c r="S28" s="23"/>
      <c r="T28" s="24"/>
      <c r="U28" s="16">
        <f>D28+F28+H28+J28+L28+R28+T28+N28+P28</f>
        <v>0</v>
      </c>
      <c r="V28" s="29"/>
    </row>
    <row r="29" spans="1:24" ht="14.1" customHeight="1" x14ac:dyDescent="0.2">
      <c r="A29" s="45" t="s">
        <v>17</v>
      </c>
      <c r="B29" s="22" t="s">
        <v>29</v>
      </c>
      <c r="C29" s="18"/>
      <c r="D29" s="19"/>
      <c r="E29" s="27"/>
      <c r="F29" s="86"/>
      <c r="G29" s="20"/>
      <c r="H29" s="21"/>
      <c r="I29" s="18"/>
      <c r="J29" s="26"/>
      <c r="K29" s="13"/>
      <c r="L29" s="16"/>
      <c r="M29" s="31"/>
      <c r="N29" s="32"/>
      <c r="O29" s="23"/>
      <c r="P29" s="24"/>
      <c r="Q29" s="23"/>
      <c r="R29" s="24"/>
      <c r="S29" s="13"/>
      <c r="T29" s="16"/>
      <c r="U29" s="16">
        <f>D29+F29+H29+J29+L29+R29+T29+N29+P29</f>
        <v>0</v>
      </c>
      <c r="V29" s="29"/>
    </row>
    <row r="30" spans="1:24" ht="14.1" customHeight="1" x14ac:dyDescent="0.2">
      <c r="A30" s="223" t="s">
        <v>3</v>
      </c>
      <c r="B30" s="11" t="s">
        <v>30</v>
      </c>
      <c r="C30" s="13"/>
      <c r="D30" s="16"/>
      <c r="E30" s="13"/>
      <c r="F30" s="14"/>
      <c r="G30" s="20"/>
      <c r="H30" s="21"/>
      <c r="I30" s="13"/>
      <c r="J30" s="14"/>
      <c r="K30" s="20"/>
      <c r="L30" s="33"/>
      <c r="M30" s="23"/>
      <c r="N30" s="30"/>
      <c r="O30" s="13"/>
      <c r="P30" s="16"/>
      <c r="Q30" s="13"/>
      <c r="R30" s="16"/>
      <c r="S30" s="13"/>
      <c r="T30" s="16"/>
      <c r="U30" s="16">
        <f>D30+F30+H30+J30+L30+R30+T30+N30+P30</f>
        <v>0</v>
      </c>
      <c r="V30" s="29"/>
    </row>
    <row r="31" spans="1:24" ht="14.1" customHeight="1" x14ac:dyDescent="0.2">
      <c r="A31" s="222" t="s">
        <v>3</v>
      </c>
      <c r="B31" s="11" t="s">
        <v>33</v>
      </c>
      <c r="C31" s="20"/>
      <c r="D31" s="33"/>
      <c r="E31" s="31"/>
      <c r="F31" s="32"/>
      <c r="G31" s="13"/>
      <c r="H31" s="14"/>
      <c r="I31" s="31"/>
      <c r="J31" s="32"/>
      <c r="K31" s="20"/>
      <c r="L31" s="33"/>
      <c r="M31" s="13"/>
      <c r="N31" s="14"/>
      <c r="O31" s="18"/>
      <c r="P31" s="26"/>
      <c r="Q31" s="13"/>
      <c r="R31" s="16"/>
      <c r="S31" s="13"/>
      <c r="T31" s="16"/>
      <c r="U31" s="16">
        <f>D31+F31+H31+J31+L31+R31+T31+N31+P31</f>
        <v>0</v>
      </c>
      <c r="V31" s="29"/>
      <c r="X31" s="2" t="s">
        <v>231</v>
      </c>
    </row>
    <row r="32" spans="1:24" ht="14.1" customHeight="1" x14ac:dyDescent="0.2">
      <c r="A32" s="10" t="s">
        <v>3</v>
      </c>
      <c r="B32" s="22" t="s">
        <v>36</v>
      </c>
      <c r="C32" s="18"/>
      <c r="D32" s="19"/>
      <c r="E32" s="27"/>
      <c r="F32" s="28"/>
      <c r="G32" s="20"/>
      <c r="H32" s="21"/>
      <c r="I32" s="23"/>
      <c r="J32" s="24"/>
      <c r="K32" s="20"/>
      <c r="L32" s="21"/>
      <c r="M32" s="13"/>
      <c r="N32" s="14"/>
      <c r="O32" s="23"/>
      <c r="P32" s="24"/>
      <c r="Q32" s="23"/>
      <c r="R32" s="24"/>
      <c r="S32" s="23"/>
      <c r="T32" s="24"/>
      <c r="U32" s="16">
        <f>D32+F32+H32+J32+L32+R32+T32+N32+P32</f>
        <v>0</v>
      </c>
      <c r="V32" s="29"/>
    </row>
    <row r="33" spans="1:22" ht="14.1" customHeight="1" x14ac:dyDescent="0.2">
      <c r="A33" s="10" t="s">
        <v>3</v>
      </c>
      <c r="B33" s="11" t="s">
        <v>37</v>
      </c>
      <c r="C33" s="13"/>
      <c r="D33" s="16"/>
      <c r="E33" s="39"/>
      <c r="F33" s="40"/>
      <c r="G33" s="20"/>
      <c r="H33" s="16"/>
      <c r="I33" s="13"/>
      <c r="J33" s="16"/>
      <c r="K33" s="20"/>
      <c r="L33" s="21"/>
      <c r="M33" s="20"/>
      <c r="N33" s="21"/>
      <c r="O33" s="13"/>
      <c r="P33" s="16"/>
      <c r="Q33" s="13"/>
      <c r="R33" s="16"/>
      <c r="S33" s="13"/>
      <c r="T33" s="16"/>
      <c r="U33" s="16">
        <f>D33+F33+H33+J33+L33+R33+T33+N33+P33</f>
        <v>0</v>
      </c>
      <c r="V33" s="29"/>
    </row>
    <row r="34" spans="1:22" ht="14.1" customHeight="1" x14ac:dyDescent="0.2">
      <c r="A34" s="222" t="s">
        <v>3</v>
      </c>
      <c r="B34" s="22" t="s">
        <v>38</v>
      </c>
      <c r="C34" s="20"/>
      <c r="D34" s="33"/>
      <c r="E34" s="23"/>
      <c r="F34" s="30"/>
      <c r="G34" s="36"/>
      <c r="H34" s="28"/>
      <c r="I34" s="13"/>
      <c r="J34" s="16"/>
      <c r="K34" s="20"/>
      <c r="L34" s="33"/>
      <c r="M34" s="20"/>
      <c r="N34" s="33"/>
      <c r="O34" s="13"/>
      <c r="P34" s="16"/>
      <c r="Q34" s="20"/>
      <c r="R34" s="33"/>
      <c r="S34" s="13"/>
      <c r="T34" s="16"/>
      <c r="U34" s="16">
        <f>D34+F34+H34+J34+L34+R34+T34+N34+P34</f>
        <v>0</v>
      </c>
      <c r="V34" s="29"/>
    </row>
    <row r="35" spans="1:22" ht="14.1" customHeight="1" x14ac:dyDescent="0.2">
      <c r="A35" s="38" t="s">
        <v>21</v>
      </c>
      <c r="B35" s="11" t="s">
        <v>42</v>
      </c>
      <c r="C35" s="20"/>
      <c r="D35" s="33"/>
      <c r="E35" s="13"/>
      <c r="F35" s="14"/>
      <c r="G35" s="36"/>
      <c r="H35" s="28"/>
      <c r="I35" s="13"/>
      <c r="J35" s="16"/>
      <c r="K35" s="20"/>
      <c r="L35" s="33"/>
      <c r="M35" s="20"/>
      <c r="N35" s="33"/>
      <c r="O35" s="36"/>
      <c r="P35" s="43"/>
      <c r="Q35" s="18"/>
      <c r="R35" s="26"/>
      <c r="S35" s="13"/>
      <c r="T35" s="16"/>
      <c r="U35" s="16">
        <f>D35+F35+H35+J35+L35+R35+T35+N35+P35</f>
        <v>0</v>
      </c>
      <c r="V35" s="29"/>
    </row>
    <row r="36" spans="1:22" ht="14.1" customHeight="1" x14ac:dyDescent="0.2">
      <c r="A36" s="47" t="s">
        <v>44</v>
      </c>
      <c r="B36" s="11" t="s">
        <v>45</v>
      </c>
      <c r="C36" s="20"/>
      <c r="D36" s="33"/>
      <c r="E36" s="39"/>
      <c r="F36" s="46"/>
      <c r="G36" s="20"/>
      <c r="H36" s="16"/>
      <c r="I36" s="13"/>
      <c r="J36" s="16"/>
      <c r="K36" s="20"/>
      <c r="L36" s="33"/>
      <c r="M36" s="20"/>
      <c r="N36" s="33"/>
      <c r="O36" s="20"/>
      <c r="P36" s="21"/>
      <c r="Q36" s="20"/>
      <c r="R36" s="33"/>
      <c r="S36" s="13"/>
      <c r="T36" s="16"/>
      <c r="U36" s="16">
        <f>D36+F36+H36+J36+L36+R36+T36+N36+P36</f>
        <v>0</v>
      </c>
      <c r="V36" s="29"/>
    </row>
    <row r="37" spans="1:22" ht="14.1" customHeight="1" x14ac:dyDescent="0.2">
      <c r="A37" s="45" t="s">
        <v>17</v>
      </c>
      <c r="B37" s="11" t="s">
        <v>46</v>
      </c>
      <c r="C37" s="20"/>
      <c r="D37" s="33"/>
      <c r="E37" s="31"/>
      <c r="F37" s="32"/>
      <c r="G37" s="20"/>
      <c r="H37" s="16"/>
      <c r="I37" s="13"/>
      <c r="J37" s="16"/>
      <c r="K37" s="20"/>
      <c r="L37" s="33"/>
      <c r="M37" s="20"/>
      <c r="N37" s="33"/>
      <c r="O37" s="20"/>
      <c r="P37" s="21"/>
      <c r="Q37" s="13"/>
      <c r="R37" s="16"/>
      <c r="S37" s="13"/>
      <c r="T37" s="16"/>
      <c r="U37" s="16">
        <f>D37+F37+H37+J37+L37+R37+T37+N37+P37</f>
        <v>0</v>
      </c>
      <c r="V37" s="29"/>
    </row>
    <row r="38" spans="1:22" ht="14.1" customHeight="1" x14ac:dyDescent="0.2">
      <c r="A38" s="10" t="s">
        <v>3</v>
      </c>
      <c r="B38" s="11" t="s">
        <v>47</v>
      </c>
      <c r="C38" s="20"/>
      <c r="D38" s="21"/>
      <c r="E38" s="13"/>
      <c r="F38" s="14"/>
      <c r="G38" s="20"/>
      <c r="H38" s="16"/>
      <c r="I38" s="31"/>
      <c r="J38" s="35"/>
      <c r="K38" s="20"/>
      <c r="L38" s="33"/>
      <c r="M38" s="13"/>
      <c r="N38" s="16"/>
      <c r="O38" s="20"/>
      <c r="P38" s="21"/>
      <c r="Q38" s="20"/>
      <c r="R38" s="33"/>
      <c r="S38" s="13"/>
      <c r="T38" s="16"/>
      <c r="U38" s="16">
        <f>D38+F38+H38+J38+L38+R38+T38+N38+P38</f>
        <v>0</v>
      </c>
      <c r="V38" s="29"/>
    </row>
    <row r="39" spans="1:22" ht="14.1" customHeight="1" x14ac:dyDescent="0.2">
      <c r="A39" s="10" t="s">
        <v>3</v>
      </c>
      <c r="B39" s="22" t="s">
        <v>48</v>
      </c>
      <c r="C39" s="20"/>
      <c r="D39" s="33"/>
      <c r="E39" s="13"/>
      <c r="F39" s="14"/>
      <c r="G39" s="20"/>
      <c r="H39" s="16"/>
      <c r="I39" s="31"/>
      <c r="J39" s="35"/>
      <c r="K39" s="20"/>
      <c r="L39" s="33"/>
      <c r="M39" s="20"/>
      <c r="N39" s="33"/>
      <c r="O39" s="20"/>
      <c r="P39" s="21"/>
      <c r="Q39" s="13"/>
      <c r="R39" s="16"/>
      <c r="S39" s="13"/>
      <c r="T39" s="16"/>
      <c r="U39" s="16">
        <f>D39+F39+H39+J39+L39+R39+T39+N39+P39</f>
        <v>0</v>
      </c>
      <c r="V39" s="29"/>
    </row>
    <row r="40" spans="1:22" ht="14.1" customHeight="1" x14ac:dyDescent="0.2">
      <c r="A40" s="10" t="s">
        <v>13</v>
      </c>
      <c r="B40" s="11" t="s">
        <v>50</v>
      </c>
      <c r="C40" s="20"/>
      <c r="D40" s="21"/>
      <c r="E40" s="13"/>
      <c r="F40" s="14"/>
      <c r="G40" s="36"/>
      <c r="H40" s="28"/>
      <c r="I40" s="13"/>
      <c r="J40" s="16"/>
      <c r="K40" s="20"/>
      <c r="L40" s="33"/>
      <c r="M40" s="13"/>
      <c r="N40" s="16"/>
      <c r="O40" s="36"/>
      <c r="P40" s="43"/>
      <c r="Q40" s="39"/>
      <c r="R40" s="46"/>
      <c r="S40" s="13"/>
      <c r="T40" s="16"/>
      <c r="U40" s="16">
        <f>D40+F40+H40+J40+L40+R40+T40+N40+P40</f>
        <v>0</v>
      </c>
      <c r="V40" s="29"/>
    </row>
    <row r="41" spans="1:22" ht="8.25" customHeight="1" thickBot="1" x14ac:dyDescent="0.25">
      <c r="A41" s="48"/>
      <c r="B41" s="49"/>
      <c r="C41" s="50"/>
      <c r="D41" s="50"/>
      <c r="E41" s="50"/>
      <c r="F41" s="50"/>
      <c r="G41" s="50"/>
      <c r="H41" s="50"/>
      <c r="I41" s="50"/>
      <c r="J41" s="50"/>
      <c r="K41" s="50"/>
      <c r="L41" s="50"/>
      <c r="M41" s="50"/>
      <c r="N41" s="50"/>
      <c r="O41" s="50"/>
      <c r="P41" s="50"/>
      <c r="Q41" s="50"/>
      <c r="R41" s="50"/>
      <c r="S41" s="50"/>
      <c r="T41" s="50"/>
      <c r="U41" s="50"/>
      <c r="V41" s="50"/>
    </row>
    <row r="42" spans="1:22" ht="14.1" customHeight="1" x14ac:dyDescent="0.2">
      <c r="A42" s="447" t="s">
        <v>52</v>
      </c>
      <c r="B42" s="51" t="s">
        <v>11</v>
      </c>
      <c r="C42" s="12" t="s">
        <v>5</v>
      </c>
      <c r="D42" s="228">
        <v>8</v>
      </c>
      <c r="E42" s="225" t="s">
        <v>7</v>
      </c>
      <c r="F42" s="230">
        <v>3</v>
      </c>
      <c r="G42" s="225" t="s">
        <v>7</v>
      </c>
      <c r="H42" s="230">
        <v>3</v>
      </c>
      <c r="I42" s="23"/>
      <c r="J42" s="24"/>
      <c r="K42" s="13"/>
      <c r="L42" s="16"/>
      <c r="M42" s="13"/>
      <c r="N42" s="16"/>
      <c r="O42" s="13"/>
      <c r="P42" s="16"/>
      <c r="Q42" s="23"/>
      <c r="R42" s="24"/>
      <c r="S42" s="13"/>
      <c r="T42" s="16"/>
      <c r="U42" s="16">
        <f t="shared" ref="U42:U47" si="0">D42+F42+H42+J42+L42+R42+T42+N42+P42</f>
        <v>14</v>
      </c>
      <c r="V42" s="17" t="s">
        <v>222</v>
      </c>
    </row>
    <row r="43" spans="1:22" ht="14.1" customHeight="1" x14ac:dyDescent="0.2">
      <c r="A43" s="448"/>
      <c r="B43" s="51" t="s">
        <v>89</v>
      </c>
      <c r="C43" s="34" t="s">
        <v>15</v>
      </c>
      <c r="D43" s="25">
        <v>2</v>
      </c>
      <c r="E43" s="13"/>
      <c r="F43" s="14"/>
      <c r="G43" s="13"/>
      <c r="H43" s="16"/>
      <c r="I43" s="31"/>
      <c r="J43" s="32"/>
      <c r="K43" s="20"/>
      <c r="L43" s="33"/>
      <c r="M43" s="13"/>
      <c r="N43" s="16"/>
      <c r="O43" s="23"/>
      <c r="P43" s="24"/>
      <c r="Q43" s="13"/>
      <c r="R43" s="16"/>
      <c r="S43" s="13"/>
      <c r="T43" s="16"/>
      <c r="U43" s="16">
        <f t="shared" si="0"/>
        <v>2</v>
      </c>
      <c r="V43" s="52"/>
    </row>
    <row r="44" spans="1:22" ht="14.1" customHeight="1" x14ac:dyDescent="0.2">
      <c r="A44" s="448"/>
      <c r="B44" s="51" t="s">
        <v>16</v>
      </c>
      <c r="C44" s="20"/>
      <c r="D44" s="26"/>
      <c r="E44" s="13"/>
      <c r="F44" s="24"/>
      <c r="G44" s="39"/>
      <c r="H44" s="35"/>
      <c r="I44" s="13"/>
      <c r="J44" s="24"/>
      <c r="K44" s="36"/>
      <c r="L44" s="43"/>
      <c r="M44" s="13"/>
      <c r="N44" s="16"/>
      <c r="O44" s="23"/>
      <c r="P44" s="24"/>
      <c r="Q44" s="13"/>
      <c r="R44" s="16"/>
      <c r="S44" s="23"/>
      <c r="T44" s="24"/>
      <c r="U44" s="16">
        <f t="shared" si="0"/>
        <v>0</v>
      </c>
      <c r="V44" s="52"/>
    </row>
    <row r="45" spans="1:22" ht="14.1" customHeight="1" x14ac:dyDescent="0.2">
      <c r="A45" s="448"/>
      <c r="B45" s="51" t="s">
        <v>29</v>
      </c>
      <c r="C45" s="20"/>
      <c r="D45" s="33"/>
      <c r="E45" s="20"/>
      <c r="F45" s="21"/>
      <c r="G45" s="20"/>
      <c r="H45" s="16"/>
      <c r="I45" s="31"/>
      <c r="J45" s="35"/>
      <c r="K45" s="20"/>
      <c r="L45" s="21"/>
      <c r="M45" s="31"/>
      <c r="N45" s="35"/>
      <c r="O45" s="18"/>
      <c r="P45" s="19"/>
      <c r="Q45" s="13"/>
      <c r="R45" s="16"/>
      <c r="S45" s="13"/>
      <c r="T45" s="16"/>
      <c r="U45" s="16">
        <f t="shared" si="0"/>
        <v>0</v>
      </c>
      <c r="V45" s="52"/>
    </row>
    <row r="46" spans="1:22" ht="14.1" customHeight="1" x14ac:dyDescent="0.2">
      <c r="A46" s="448"/>
      <c r="B46" s="51" t="s">
        <v>36</v>
      </c>
      <c r="C46" s="13"/>
      <c r="D46" s="16"/>
      <c r="E46" s="13"/>
      <c r="F46" s="16"/>
      <c r="G46" s="20"/>
      <c r="H46" s="16"/>
      <c r="I46" s="31"/>
      <c r="J46" s="35"/>
      <c r="K46" s="20"/>
      <c r="L46" s="21"/>
      <c r="M46" s="13"/>
      <c r="N46" s="16"/>
      <c r="O46" s="23"/>
      <c r="P46" s="24"/>
      <c r="Q46" s="13"/>
      <c r="R46" s="16"/>
      <c r="S46" s="23"/>
      <c r="T46" s="24"/>
      <c r="U46" s="16">
        <f t="shared" si="0"/>
        <v>0</v>
      </c>
      <c r="V46" s="52"/>
    </row>
    <row r="47" spans="1:22" ht="14.1" customHeight="1" thickBot="1" x14ac:dyDescent="0.25">
      <c r="A47" s="449"/>
      <c r="B47" s="51" t="s">
        <v>48</v>
      </c>
      <c r="C47" s="20"/>
      <c r="D47" s="33"/>
      <c r="E47" s="13"/>
      <c r="F47" s="16"/>
      <c r="G47" s="20"/>
      <c r="H47" s="16"/>
      <c r="I47" s="31"/>
      <c r="J47" s="35"/>
      <c r="K47" s="20"/>
      <c r="L47" s="21"/>
      <c r="M47" s="20"/>
      <c r="N47" s="33"/>
      <c r="O47" s="13"/>
      <c r="P47" s="16"/>
      <c r="Q47" s="13"/>
      <c r="R47" s="16"/>
      <c r="S47" s="13"/>
      <c r="T47" s="16"/>
      <c r="U47" s="16">
        <f t="shared" si="0"/>
        <v>0</v>
      </c>
      <c r="V47" s="52"/>
    </row>
    <row r="48" spans="1:22" ht="12.75" x14ac:dyDescent="0.2">
      <c r="A48" s="2"/>
      <c r="C48" s="2"/>
      <c r="D48" s="2"/>
      <c r="E48" s="2"/>
      <c r="F48" s="2"/>
      <c r="G48" s="2"/>
      <c r="H48" s="2"/>
      <c r="I48" s="2"/>
      <c r="J48" s="2"/>
      <c r="K48" s="2"/>
      <c r="L48" s="2"/>
      <c r="M48" s="2"/>
      <c r="N48" s="2"/>
      <c r="O48" s="2"/>
      <c r="P48" s="2"/>
      <c r="Q48" s="2"/>
      <c r="R48" s="2"/>
      <c r="S48" s="2"/>
      <c r="T48" s="2"/>
      <c r="U48" s="2"/>
      <c r="V48" s="2"/>
    </row>
  </sheetData>
  <protectedRanges>
    <protectedRange sqref="B8 B4 B20" name="Diapazons1_19"/>
    <protectedRange sqref="A4:A5 A20" name="Diapazons1_2_3"/>
    <protectedRange sqref="B9 B5" name="Diapazons1_9"/>
    <protectedRange sqref="A32:A33 A6:A19 A35:A40 A21:A29" name="Diapazons1_6_2_1"/>
    <protectedRange sqref="B10:B11 B6:B7" name="Diapazons1_3"/>
    <protectedRange sqref="B12:B19 B42:B43" name="Diapazons1_6"/>
    <protectedRange sqref="B27" name="Diapazons1"/>
    <protectedRange sqref="B32" name="Diapazons1_2"/>
    <protectedRange sqref="B44:B45 B33 B47 B37:B39" name="Diapazons1_5"/>
    <protectedRange sqref="B40" name="Diapazons1_7"/>
    <protectedRange sqref="B28:B29" name="Diapazons1_10"/>
    <protectedRange sqref="B22:B26" name="Diapazons1_4"/>
    <protectedRange sqref="B30" name="Diapazons1_11"/>
    <protectedRange sqref="B21" name="Diapazons1_12"/>
    <protectedRange sqref="A30:A31 A34" name="Diapazons1_1"/>
    <protectedRange sqref="B31" name="Diapazons1_8"/>
    <protectedRange sqref="B34:B36" name="Diapazons1_13"/>
  </protectedRanges>
  <sortState ref="A4:U40">
    <sortCondition descending="1" ref="U4:U40"/>
  </sortState>
  <mergeCells count="12">
    <mergeCell ref="S3:T3"/>
    <mergeCell ref="A42:A47"/>
    <mergeCell ref="B1:V1"/>
    <mergeCell ref="G2:M2"/>
    <mergeCell ref="C3:D3"/>
    <mergeCell ref="E3:F3"/>
    <mergeCell ref="G3:H3"/>
    <mergeCell ref="I3:J3"/>
    <mergeCell ref="K3:L3"/>
    <mergeCell ref="M3:N3"/>
    <mergeCell ref="O3:P3"/>
    <mergeCell ref="Q3:R3"/>
  </mergeCells>
  <pageMargins left="0.70866141732283472" right="0.70866141732283472" top="0" bottom="0"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4"/>
  <sheetViews>
    <sheetView tabSelected="1" workbookViewId="0">
      <selection activeCell="A19" sqref="A19"/>
    </sheetView>
  </sheetViews>
  <sheetFormatPr defaultRowHeight="15" x14ac:dyDescent="0.25"/>
  <cols>
    <col min="1" max="1" width="6" style="470" customWidth="1"/>
    <col min="2" max="2" width="18.42578125" style="470" customWidth="1"/>
    <col min="3" max="3" width="18.42578125" style="477" customWidth="1"/>
    <col min="4" max="8" width="5.7109375" style="470" customWidth="1"/>
    <col min="9" max="9" width="3.85546875" style="477" customWidth="1"/>
    <col min="10" max="10" width="5.7109375" style="478" customWidth="1"/>
    <col min="11" max="11" width="5.7109375" style="477" customWidth="1"/>
    <col min="12" max="13" width="5.7109375" style="470" customWidth="1"/>
    <col min="14" max="14" width="8.140625" style="470" customWidth="1"/>
    <col min="15" max="32" width="3.7109375" style="470" customWidth="1"/>
    <col min="33" max="16384" width="9.140625" style="470"/>
  </cols>
  <sheetData>
    <row r="1" spans="1:32" ht="18.75" customHeight="1" x14ac:dyDescent="0.25">
      <c r="A1" s="469" t="s">
        <v>255</v>
      </c>
      <c r="B1" s="469"/>
      <c r="C1" s="469"/>
      <c r="D1" s="469"/>
      <c r="E1" s="469"/>
      <c r="F1" s="469"/>
      <c r="G1" s="469"/>
      <c r="H1" s="469"/>
      <c r="I1" s="469"/>
      <c r="J1" s="469"/>
      <c r="K1" s="469"/>
      <c r="L1" s="469"/>
      <c r="M1" s="469"/>
      <c r="N1" s="469"/>
      <c r="O1" s="469"/>
      <c r="P1" s="469"/>
      <c r="Q1" s="469"/>
      <c r="R1" s="469"/>
      <c r="S1" s="469"/>
      <c r="T1" s="469"/>
      <c r="U1" s="469"/>
      <c r="V1" s="469"/>
      <c r="W1" s="469"/>
      <c r="X1" s="469"/>
      <c r="Y1" s="469"/>
      <c r="Z1" s="469"/>
      <c r="AA1" s="469"/>
      <c r="AB1" s="469"/>
      <c r="AC1" s="469"/>
      <c r="AD1" s="469"/>
      <c r="AE1" s="469"/>
      <c r="AF1" s="469"/>
    </row>
    <row r="2" spans="1:32" x14ac:dyDescent="0.25">
      <c r="A2" s="469"/>
      <c r="B2" s="469"/>
      <c r="C2" s="469"/>
      <c r="D2" s="469"/>
      <c r="E2" s="469"/>
      <c r="F2" s="469"/>
      <c r="G2" s="469"/>
      <c r="H2" s="469"/>
      <c r="I2" s="469"/>
      <c r="J2" s="469"/>
      <c r="K2" s="469"/>
      <c r="L2" s="469"/>
      <c r="M2" s="469"/>
      <c r="N2" s="469"/>
      <c r="O2" s="469"/>
      <c r="P2" s="469"/>
      <c r="Q2" s="469"/>
      <c r="R2" s="469"/>
      <c r="S2" s="469"/>
      <c r="T2" s="469"/>
      <c r="U2" s="469"/>
      <c r="V2" s="469"/>
      <c r="W2" s="469"/>
      <c r="X2" s="469"/>
      <c r="Y2" s="469"/>
      <c r="Z2" s="469"/>
      <c r="AA2" s="469"/>
      <c r="AB2" s="469"/>
      <c r="AC2" s="469"/>
      <c r="AD2" s="469"/>
      <c r="AE2" s="469"/>
      <c r="AF2" s="469"/>
    </row>
    <row r="3" spans="1:32" ht="15.75" x14ac:dyDescent="0.25">
      <c r="C3" s="471"/>
      <c r="D3" s="472" t="s">
        <v>183</v>
      </c>
      <c r="E3" s="472"/>
      <c r="F3" s="472"/>
      <c r="G3" s="472"/>
      <c r="H3" s="473">
        <f>IF(A21&lt;12,0)+IF(A21=12,0.82)+IF(A21=13,0.83)+IF(A21=14,0.84)+IF(A21=15,0.85)+IF(A21=16,0.86)+IF(A21=17,0.87)+IF(A21=18,0.88)+IF(A21=19,0.89)+IF(A21=20,0.9)+IF(A21=21,0.91)+IF(A21=22,0.92)+IF(A21=23,0.93)+IF(A21=24,0.94)+IF(A21=25,0.95)+IF(A21=26,0.96)+IF(A21=27,0.97)+IF(A21=28,0.98)+IF(A21=29,0.99)+IF(A21=30,1)</f>
        <v>0</v>
      </c>
      <c r="I3" s="471"/>
      <c r="J3" s="471"/>
      <c r="K3" s="471"/>
      <c r="L3" s="471"/>
      <c r="M3" s="472" t="s">
        <v>184</v>
      </c>
      <c r="N3" s="472"/>
      <c r="O3" s="472"/>
      <c r="P3" s="472"/>
      <c r="Q3" s="474"/>
      <c r="R3" s="474"/>
      <c r="S3" s="474"/>
      <c r="T3" s="474"/>
      <c r="U3" s="474"/>
      <c r="V3" s="474"/>
      <c r="W3" s="474"/>
      <c r="X3" s="474"/>
      <c r="Y3" s="474"/>
      <c r="Z3" s="474"/>
      <c r="AA3" s="474"/>
      <c r="AB3" s="474"/>
      <c r="AC3" s="474"/>
      <c r="AD3" s="474"/>
      <c r="AE3" s="474"/>
      <c r="AF3" s="474"/>
    </row>
    <row r="4" spans="1:32" ht="16.5" thickBot="1" x14ac:dyDescent="0.3">
      <c r="A4" s="475">
        <v>45381</v>
      </c>
      <c r="B4" s="476"/>
      <c r="AF4" s="479"/>
    </row>
    <row r="5" spans="1:32" ht="15.75" thickBot="1" x14ac:dyDescent="0.3">
      <c r="A5" s="480" t="s">
        <v>256</v>
      </c>
      <c r="B5" s="480" t="s">
        <v>257</v>
      </c>
      <c r="C5" s="481" t="s">
        <v>258</v>
      </c>
      <c r="D5" s="480" t="s">
        <v>191</v>
      </c>
      <c r="E5" s="480" t="s">
        <v>192</v>
      </c>
      <c r="F5" s="480" t="s">
        <v>193</v>
      </c>
      <c r="G5" s="480" t="s">
        <v>194</v>
      </c>
      <c r="H5" s="480" t="s">
        <v>195</v>
      </c>
      <c r="I5" s="481" t="s">
        <v>196</v>
      </c>
      <c r="J5" s="481" t="s">
        <v>197</v>
      </c>
      <c r="K5" s="481" t="s">
        <v>198</v>
      </c>
      <c r="L5" s="480" t="s">
        <v>199</v>
      </c>
      <c r="M5" s="480" t="s">
        <v>200</v>
      </c>
      <c r="N5" s="480" t="s">
        <v>259</v>
      </c>
      <c r="O5" s="482">
        <v>1</v>
      </c>
      <c r="P5" s="483"/>
      <c r="Q5" s="484">
        <v>2</v>
      </c>
      <c r="R5" s="483"/>
      <c r="S5" s="484">
        <v>3</v>
      </c>
      <c r="T5" s="483"/>
      <c r="U5" s="484">
        <v>4</v>
      </c>
      <c r="V5" s="483"/>
      <c r="W5" s="484">
        <v>5</v>
      </c>
      <c r="X5" s="483"/>
      <c r="Y5" s="484">
        <v>6</v>
      </c>
      <c r="Z5" s="485"/>
      <c r="AA5" s="484">
        <v>7</v>
      </c>
      <c r="AB5" s="483"/>
      <c r="AC5" s="484">
        <v>8</v>
      </c>
      <c r="AD5" s="483"/>
      <c r="AE5" s="484">
        <v>9</v>
      </c>
      <c r="AF5" s="485"/>
    </row>
    <row r="6" spans="1:32" x14ac:dyDescent="0.25">
      <c r="A6" s="481">
        <v>1</v>
      </c>
      <c r="B6" s="486" t="s">
        <v>34</v>
      </c>
      <c r="C6" s="487" t="s">
        <v>3</v>
      </c>
      <c r="D6" s="488">
        <v>1030</v>
      </c>
      <c r="E6" s="489">
        <v>30</v>
      </c>
      <c r="F6" s="490">
        <v>1000</v>
      </c>
      <c r="G6" s="488">
        <v>24.4</v>
      </c>
      <c r="H6" s="490">
        <v>0</v>
      </c>
      <c r="I6" s="491">
        <v>1</v>
      </c>
      <c r="J6" s="492">
        <f>SUM(P6+R6+T6+V6+X6+Z6+AB6+AD6+AF6)</f>
        <v>14</v>
      </c>
      <c r="K6" s="490">
        <v>9</v>
      </c>
      <c r="L6" s="490">
        <v>1000</v>
      </c>
      <c r="M6" s="490">
        <v>93</v>
      </c>
      <c r="N6" s="493">
        <v>86</v>
      </c>
      <c r="O6" s="494">
        <v>8</v>
      </c>
      <c r="P6" s="495">
        <v>2</v>
      </c>
      <c r="Q6" s="494">
        <v>10</v>
      </c>
      <c r="R6" s="495">
        <v>1</v>
      </c>
      <c r="S6" s="494">
        <v>7</v>
      </c>
      <c r="T6" s="495">
        <v>1</v>
      </c>
      <c r="U6" s="494">
        <v>2</v>
      </c>
      <c r="V6" s="495">
        <v>2</v>
      </c>
      <c r="W6" s="494">
        <v>13</v>
      </c>
      <c r="X6" s="495">
        <v>2</v>
      </c>
      <c r="Y6" s="494">
        <v>4</v>
      </c>
      <c r="Z6" s="495">
        <v>2</v>
      </c>
      <c r="AA6" s="494">
        <v>3</v>
      </c>
      <c r="AB6" s="495">
        <v>0</v>
      </c>
      <c r="AC6" s="494">
        <v>5</v>
      </c>
      <c r="AD6" s="495">
        <v>2</v>
      </c>
      <c r="AE6" s="494">
        <v>9</v>
      </c>
      <c r="AF6" s="496">
        <v>2</v>
      </c>
    </row>
    <row r="7" spans="1:32" x14ac:dyDescent="0.25">
      <c r="A7" s="481">
        <v>2</v>
      </c>
      <c r="B7" s="486" t="s">
        <v>260</v>
      </c>
      <c r="C7" s="497" t="s">
        <v>17</v>
      </c>
      <c r="D7" s="488">
        <v>1000</v>
      </c>
      <c r="E7" s="489">
        <v>0</v>
      </c>
      <c r="F7" s="490">
        <v>1000</v>
      </c>
      <c r="G7" s="488">
        <v>21.8</v>
      </c>
      <c r="H7" s="490">
        <v>0</v>
      </c>
      <c r="I7" s="490">
        <v>4</v>
      </c>
      <c r="J7" s="492">
        <f t="shared" ref="J7:J18" si="0">SUM(P7+R7+T7+V7+X7+Z7+AB7+AD7+AF7)</f>
        <v>11</v>
      </c>
      <c r="K7" s="490">
        <v>9</v>
      </c>
      <c r="L7" s="490">
        <v>1000</v>
      </c>
      <c r="M7" s="490">
        <v>84</v>
      </c>
      <c r="N7" s="493">
        <v>83</v>
      </c>
      <c r="O7" s="498">
        <v>9</v>
      </c>
      <c r="P7" s="499">
        <v>1</v>
      </c>
      <c r="Q7" s="498">
        <v>7</v>
      </c>
      <c r="R7" s="499">
        <v>1</v>
      </c>
      <c r="S7" s="498">
        <v>6</v>
      </c>
      <c r="T7" s="499">
        <v>2</v>
      </c>
      <c r="U7" s="498">
        <v>1</v>
      </c>
      <c r="V7" s="499">
        <v>0</v>
      </c>
      <c r="W7" s="498">
        <v>5</v>
      </c>
      <c r="X7" s="499">
        <v>2</v>
      </c>
      <c r="Y7" s="498">
        <v>10</v>
      </c>
      <c r="Z7" s="499">
        <v>0</v>
      </c>
      <c r="AA7" s="498">
        <v>11</v>
      </c>
      <c r="AB7" s="499">
        <v>2</v>
      </c>
      <c r="AC7" s="498">
        <v>12</v>
      </c>
      <c r="AD7" s="499">
        <v>1</v>
      </c>
      <c r="AE7" s="498">
        <v>4</v>
      </c>
      <c r="AF7" s="499">
        <v>2</v>
      </c>
    </row>
    <row r="8" spans="1:32" x14ac:dyDescent="0.25">
      <c r="A8" s="481">
        <v>3</v>
      </c>
      <c r="B8" s="486" t="s">
        <v>72</v>
      </c>
      <c r="C8" s="497" t="s">
        <v>31</v>
      </c>
      <c r="D8" s="488">
        <v>1020</v>
      </c>
      <c r="E8" s="489">
        <v>20</v>
      </c>
      <c r="F8" s="490">
        <v>1000</v>
      </c>
      <c r="G8" s="488">
        <v>22.7</v>
      </c>
      <c r="H8" s="490">
        <v>0</v>
      </c>
      <c r="I8" s="491">
        <v>3</v>
      </c>
      <c r="J8" s="492">
        <f t="shared" si="0"/>
        <v>12</v>
      </c>
      <c r="K8" s="490">
        <v>8</v>
      </c>
      <c r="L8" s="490">
        <v>1000</v>
      </c>
      <c r="M8" s="490">
        <v>79</v>
      </c>
      <c r="N8" s="493">
        <v>79</v>
      </c>
      <c r="O8" s="498">
        <v>10</v>
      </c>
      <c r="P8" s="499">
        <v>0</v>
      </c>
      <c r="Q8" s="498">
        <v>12</v>
      </c>
      <c r="R8" s="499">
        <v>2</v>
      </c>
      <c r="S8" s="498">
        <v>9</v>
      </c>
      <c r="T8" s="499">
        <v>1</v>
      </c>
      <c r="U8" s="498">
        <v>4</v>
      </c>
      <c r="V8" s="499">
        <v>0</v>
      </c>
      <c r="W8" s="500">
        <v>99</v>
      </c>
      <c r="X8" s="499">
        <v>2</v>
      </c>
      <c r="Y8" s="498">
        <v>8</v>
      </c>
      <c r="Z8" s="499">
        <v>2</v>
      </c>
      <c r="AA8" s="498">
        <v>1</v>
      </c>
      <c r="AB8" s="499">
        <v>2</v>
      </c>
      <c r="AC8" s="498">
        <v>6</v>
      </c>
      <c r="AD8" s="499">
        <v>1</v>
      </c>
      <c r="AE8" s="498">
        <v>13</v>
      </c>
      <c r="AF8" s="499">
        <v>2</v>
      </c>
    </row>
    <row r="9" spans="1:32" x14ac:dyDescent="0.25">
      <c r="A9" s="481">
        <v>4</v>
      </c>
      <c r="B9" s="486" t="s">
        <v>261</v>
      </c>
      <c r="C9" s="497" t="s">
        <v>31</v>
      </c>
      <c r="D9" s="488">
        <v>1000</v>
      </c>
      <c r="E9" s="489">
        <v>0</v>
      </c>
      <c r="F9" s="490">
        <v>1000</v>
      </c>
      <c r="G9" s="488">
        <v>17.600000000000001</v>
      </c>
      <c r="H9" s="490">
        <v>0</v>
      </c>
      <c r="I9" s="490">
        <v>9</v>
      </c>
      <c r="J9" s="492">
        <f t="shared" si="0"/>
        <v>9</v>
      </c>
      <c r="K9" s="490">
        <v>8</v>
      </c>
      <c r="L9" s="490">
        <v>1000</v>
      </c>
      <c r="M9" s="490">
        <v>83</v>
      </c>
      <c r="N9" s="493">
        <v>83</v>
      </c>
      <c r="O9" s="498">
        <v>11</v>
      </c>
      <c r="P9" s="499">
        <v>2</v>
      </c>
      <c r="Q9" s="498">
        <v>5</v>
      </c>
      <c r="R9" s="499">
        <v>1</v>
      </c>
      <c r="S9" s="498">
        <v>13</v>
      </c>
      <c r="T9" s="499">
        <v>1</v>
      </c>
      <c r="U9" s="498">
        <v>3</v>
      </c>
      <c r="V9" s="499">
        <v>2</v>
      </c>
      <c r="W9" s="498">
        <v>10</v>
      </c>
      <c r="X9" s="499">
        <v>1</v>
      </c>
      <c r="Y9" s="498">
        <v>1</v>
      </c>
      <c r="Z9" s="499">
        <v>0</v>
      </c>
      <c r="AA9" s="498">
        <v>7</v>
      </c>
      <c r="AB9" s="499">
        <v>0</v>
      </c>
      <c r="AC9" s="500">
        <v>99</v>
      </c>
      <c r="AD9" s="499">
        <v>2</v>
      </c>
      <c r="AE9" s="498">
        <v>2</v>
      </c>
      <c r="AF9" s="499">
        <v>0</v>
      </c>
    </row>
    <row r="10" spans="1:32" x14ac:dyDescent="0.25">
      <c r="A10" s="481">
        <v>5</v>
      </c>
      <c r="B10" s="486" t="s">
        <v>262</v>
      </c>
      <c r="C10" s="487" t="s">
        <v>44</v>
      </c>
      <c r="D10" s="488">
        <v>1000</v>
      </c>
      <c r="E10" s="489">
        <v>0</v>
      </c>
      <c r="F10" s="490">
        <v>1000</v>
      </c>
      <c r="G10" s="488">
        <v>19.3</v>
      </c>
      <c r="H10" s="490">
        <v>0</v>
      </c>
      <c r="I10" s="490">
        <v>7</v>
      </c>
      <c r="J10" s="492">
        <f t="shared" si="0"/>
        <v>10</v>
      </c>
      <c r="K10" s="490">
        <v>8</v>
      </c>
      <c r="L10" s="490">
        <v>1000</v>
      </c>
      <c r="M10" s="490">
        <v>72</v>
      </c>
      <c r="N10" s="493">
        <v>72</v>
      </c>
      <c r="O10" s="498">
        <v>12</v>
      </c>
      <c r="P10" s="499">
        <v>2</v>
      </c>
      <c r="Q10" s="498">
        <v>4</v>
      </c>
      <c r="R10" s="499">
        <v>1</v>
      </c>
      <c r="S10" s="498">
        <v>10</v>
      </c>
      <c r="T10" s="499">
        <v>0</v>
      </c>
      <c r="U10" s="498">
        <v>8</v>
      </c>
      <c r="V10" s="499">
        <v>1</v>
      </c>
      <c r="W10" s="498">
        <v>2</v>
      </c>
      <c r="X10" s="499">
        <v>0</v>
      </c>
      <c r="Y10" s="498">
        <v>11</v>
      </c>
      <c r="Z10" s="499">
        <v>2</v>
      </c>
      <c r="AA10" s="498">
        <v>6</v>
      </c>
      <c r="AB10" s="499">
        <v>2</v>
      </c>
      <c r="AC10" s="498">
        <v>1</v>
      </c>
      <c r="AD10" s="499">
        <v>0</v>
      </c>
      <c r="AE10" s="500">
        <v>99</v>
      </c>
      <c r="AF10" s="499">
        <v>2</v>
      </c>
    </row>
    <row r="11" spans="1:32" x14ac:dyDescent="0.25">
      <c r="A11" s="481">
        <v>6</v>
      </c>
      <c r="B11" s="486" t="s">
        <v>263</v>
      </c>
      <c r="C11" s="497" t="s">
        <v>17</v>
      </c>
      <c r="D11" s="488">
        <v>1000</v>
      </c>
      <c r="E11" s="489">
        <v>0</v>
      </c>
      <c r="F11" s="490">
        <v>1000</v>
      </c>
      <c r="G11" s="488">
        <v>16.8</v>
      </c>
      <c r="H11" s="490">
        <v>0</v>
      </c>
      <c r="I11" s="490">
        <v>10</v>
      </c>
      <c r="J11" s="492">
        <f t="shared" si="0"/>
        <v>9</v>
      </c>
      <c r="K11" s="490">
        <v>8</v>
      </c>
      <c r="L11" s="490">
        <v>1000</v>
      </c>
      <c r="M11" s="490">
        <v>67</v>
      </c>
      <c r="N11" s="493">
        <v>67</v>
      </c>
      <c r="O11" s="498">
        <v>13</v>
      </c>
      <c r="P11" s="499">
        <v>1</v>
      </c>
      <c r="Q11" s="498">
        <v>9</v>
      </c>
      <c r="R11" s="499">
        <v>0</v>
      </c>
      <c r="S11" s="498">
        <v>2</v>
      </c>
      <c r="T11" s="499">
        <v>0</v>
      </c>
      <c r="U11" s="498">
        <v>11</v>
      </c>
      <c r="V11" s="499">
        <v>2</v>
      </c>
      <c r="W11" s="498">
        <v>12</v>
      </c>
      <c r="X11" s="499">
        <v>1</v>
      </c>
      <c r="Y11" s="500">
        <v>99</v>
      </c>
      <c r="Z11" s="499">
        <v>2</v>
      </c>
      <c r="AA11" s="498">
        <v>5</v>
      </c>
      <c r="AB11" s="499">
        <v>0</v>
      </c>
      <c r="AC11" s="498">
        <v>3</v>
      </c>
      <c r="AD11" s="499">
        <v>1</v>
      </c>
      <c r="AE11" s="498">
        <v>8</v>
      </c>
      <c r="AF11" s="499">
        <v>2</v>
      </c>
    </row>
    <row r="12" spans="1:32" x14ac:dyDescent="0.25">
      <c r="A12" s="481">
        <v>7</v>
      </c>
      <c r="B12" s="486" t="s">
        <v>264</v>
      </c>
      <c r="C12" s="497" t="s">
        <v>39</v>
      </c>
      <c r="D12" s="488">
        <v>1010</v>
      </c>
      <c r="E12" s="489">
        <v>10</v>
      </c>
      <c r="F12" s="490">
        <v>1000</v>
      </c>
      <c r="G12" s="488">
        <v>21</v>
      </c>
      <c r="H12" s="490">
        <v>0</v>
      </c>
      <c r="I12" s="490">
        <v>5</v>
      </c>
      <c r="J12" s="492">
        <f t="shared" si="0"/>
        <v>11</v>
      </c>
      <c r="K12" s="490">
        <v>8</v>
      </c>
      <c r="L12" s="490">
        <v>1000</v>
      </c>
      <c r="M12" s="490">
        <v>75</v>
      </c>
      <c r="N12" s="493">
        <v>75</v>
      </c>
      <c r="O12" s="500">
        <v>99</v>
      </c>
      <c r="P12" s="499">
        <v>2</v>
      </c>
      <c r="Q12" s="498">
        <v>2</v>
      </c>
      <c r="R12" s="499">
        <v>1</v>
      </c>
      <c r="S12" s="498">
        <v>1</v>
      </c>
      <c r="T12" s="499">
        <v>1</v>
      </c>
      <c r="U12" s="498">
        <v>13</v>
      </c>
      <c r="V12" s="499">
        <v>1</v>
      </c>
      <c r="W12" s="498">
        <v>9</v>
      </c>
      <c r="X12" s="499">
        <v>0</v>
      </c>
      <c r="Y12" s="498">
        <v>12</v>
      </c>
      <c r="Z12" s="499">
        <v>2</v>
      </c>
      <c r="AA12" s="498">
        <v>4</v>
      </c>
      <c r="AB12" s="499">
        <v>2</v>
      </c>
      <c r="AC12" s="498">
        <v>10</v>
      </c>
      <c r="AD12" s="499">
        <v>0</v>
      </c>
      <c r="AE12" s="498">
        <v>11</v>
      </c>
      <c r="AF12" s="499">
        <v>2</v>
      </c>
    </row>
    <row r="13" spans="1:32" x14ac:dyDescent="0.25">
      <c r="A13" s="481">
        <v>8</v>
      </c>
      <c r="B13" s="486" t="s">
        <v>265</v>
      </c>
      <c r="C13" s="497" t="s">
        <v>17</v>
      </c>
      <c r="D13" s="488">
        <v>1000</v>
      </c>
      <c r="E13" s="489">
        <v>0</v>
      </c>
      <c r="F13" s="490">
        <v>1000</v>
      </c>
      <c r="G13" s="488">
        <v>15.1</v>
      </c>
      <c r="H13" s="490">
        <v>0</v>
      </c>
      <c r="I13" s="490">
        <v>12</v>
      </c>
      <c r="J13" s="492">
        <f t="shared" si="0"/>
        <v>7</v>
      </c>
      <c r="K13" s="490">
        <v>8</v>
      </c>
      <c r="L13" s="490">
        <v>1000</v>
      </c>
      <c r="M13" s="490">
        <v>72</v>
      </c>
      <c r="N13" s="493">
        <v>72</v>
      </c>
      <c r="O13" s="498">
        <v>1</v>
      </c>
      <c r="P13" s="499">
        <v>0</v>
      </c>
      <c r="Q13" s="498">
        <v>13</v>
      </c>
      <c r="R13" s="499">
        <v>0</v>
      </c>
      <c r="S13" s="500">
        <v>99</v>
      </c>
      <c r="T13" s="499">
        <v>2</v>
      </c>
      <c r="U13" s="498">
        <v>5</v>
      </c>
      <c r="V13" s="499">
        <v>1</v>
      </c>
      <c r="W13" s="498">
        <v>11</v>
      </c>
      <c r="X13" s="499">
        <v>2</v>
      </c>
      <c r="Y13" s="498">
        <v>3</v>
      </c>
      <c r="Z13" s="499">
        <v>0</v>
      </c>
      <c r="AA13" s="498">
        <v>12</v>
      </c>
      <c r="AB13" s="499">
        <v>1</v>
      </c>
      <c r="AC13" s="498">
        <v>9</v>
      </c>
      <c r="AD13" s="499">
        <v>1</v>
      </c>
      <c r="AE13" s="498">
        <v>6</v>
      </c>
      <c r="AF13" s="499">
        <v>0</v>
      </c>
    </row>
    <row r="14" spans="1:32" x14ac:dyDescent="0.25">
      <c r="A14" s="481">
        <v>9</v>
      </c>
      <c r="B14" s="486" t="s">
        <v>266</v>
      </c>
      <c r="C14" s="497" t="s">
        <v>17</v>
      </c>
      <c r="D14" s="488">
        <v>1000</v>
      </c>
      <c r="E14" s="489">
        <v>0</v>
      </c>
      <c r="F14" s="490">
        <v>1000</v>
      </c>
      <c r="G14" s="488">
        <v>18.5</v>
      </c>
      <c r="H14" s="490">
        <v>0</v>
      </c>
      <c r="I14" s="490">
        <v>8</v>
      </c>
      <c r="J14" s="492">
        <f t="shared" si="0"/>
        <v>9</v>
      </c>
      <c r="K14" s="490">
        <v>8</v>
      </c>
      <c r="L14" s="490">
        <v>1000</v>
      </c>
      <c r="M14" s="490">
        <v>88</v>
      </c>
      <c r="N14" s="493">
        <v>88</v>
      </c>
      <c r="O14" s="498">
        <v>2</v>
      </c>
      <c r="P14" s="499">
        <v>1</v>
      </c>
      <c r="Q14" s="498">
        <v>6</v>
      </c>
      <c r="R14" s="499">
        <v>2</v>
      </c>
      <c r="S14" s="498">
        <v>3</v>
      </c>
      <c r="T14" s="499">
        <v>1</v>
      </c>
      <c r="U14" s="498">
        <v>10</v>
      </c>
      <c r="V14" s="499">
        <v>0</v>
      </c>
      <c r="W14" s="498">
        <v>7</v>
      </c>
      <c r="X14" s="499">
        <v>2</v>
      </c>
      <c r="Y14" s="498">
        <v>13</v>
      </c>
      <c r="Z14" s="499">
        <v>0</v>
      </c>
      <c r="AA14" s="500">
        <v>99</v>
      </c>
      <c r="AB14" s="499">
        <v>2</v>
      </c>
      <c r="AC14" s="498">
        <v>8</v>
      </c>
      <c r="AD14" s="499">
        <v>1</v>
      </c>
      <c r="AE14" s="498">
        <v>1</v>
      </c>
      <c r="AF14" s="499">
        <v>0</v>
      </c>
    </row>
    <row r="15" spans="1:32" x14ac:dyDescent="0.25">
      <c r="A15" s="481">
        <v>10</v>
      </c>
      <c r="B15" s="486" t="s">
        <v>142</v>
      </c>
      <c r="C15" s="487" t="s">
        <v>3</v>
      </c>
      <c r="D15" s="488">
        <v>1030</v>
      </c>
      <c r="E15" s="489">
        <v>30</v>
      </c>
      <c r="F15" s="490">
        <v>1000</v>
      </c>
      <c r="G15" s="488">
        <v>23.5</v>
      </c>
      <c r="H15" s="490">
        <v>0</v>
      </c>
      <c r="I15" s="491">
        <v>2</v>
      </c>
      <c r="J15" s="492">
        <f t="shared" si="0"/>
        <v>14</v>
      </c>
      <c r="K15" s="490">
        <v>9</v>
      </c>
      <c r="L15" s="490">
        <v>1000</v>
      </c>
      <c r="M15" s="490">
        <v>93</v>
      </c>
      <c r="N15" s="493">
        <v>86</v>
      </c>
      <c r="O15" s="498">
        <v>3</v>
      </c>
      <c r="P15" s="499">
        <v>2</v>
      </c>
      <c r="Q15" s="498">
        <v>1</v>
      </c>
      <c r="R15" s="499">
        <v>1</v>
      </c>
      <c r="S15" s="498">
        <v>5</v>
      </c>
      <c r="T15" s="499">
        <v>2</v>
      </c>
      <c r="U15" s="498">
        <v>9</v>
      </c>
      <c r="V15" s="499">
        <v>2</v>
      </c>
      <c r="W15" s="498">
        <v>4</v>
      </c>
      <c r="X15" s="499">
        <v>1</v>
      </c>
      <c r="Y15" s="498">
        <v>2</v>
      </c>
      <c r="Z15" s="499">
        <v>2</v>
      </c>
      <c r="AA15" s="498">
        <v>13</v>
      </c>
      <c r="AB15" s="499">
        <v>1</v>
      </c>
      <c r="AC15" s="498">
        <v>7</v>
      </c>
      <c r="AD15" s="499">
        <v>2</v>
      </c>
      <c r="AE15" s="498">
        <v>12</v>
      </c>
      <c r="AF15" s="501">
        <v>1</v>
      </c>
    </row>
    <row r="16" spans="1:32" x14ac:dyDescent="0.25">
      <c r="A16" s="481">
        <v>11</v>
      </c>
      <c r="B16" s="486" t="s">
        <v>267</v>
      </c>
      <c r="C16" s="487" t="s">
        <v>3</v>
      </c>
      <c r="D16" s="488">
        <v>1000</v>
      </c>
      <c r="E16" s="489">
        <v>0</v>
      </c>
      <c r="F16" s="490">
        <v>1000</v>
      </c>
      <c r="G16" s="488">
        <v>14.3</v>
      </c>
      <c r="H16" s="490">
        <v>0</v>
      </c>
      <c r="I16" s="490">
        <v>13</v>
      </c>
      <c r="J16" s="492">
        <f t="shared" si="0"/>
        <v>3</v>
      </c>
      <c r="K16" s="490">
        <v>8</v>
      </c>
      <c r="L16" s="490">
        <v>1000</v>
      </c>
      <c r="M16" s="490">
        <v>74</v>
      </c>
      <c r="N16" s="493">
        <v>74</v>
      </c>
      <c r="O16" s="498">
        <v>4</v>
      </c>
      <c r="P16" s="499">
        <v>0</v>
      </c>
      <c r="Q16" s="500">
        <v>99</v>
      </c>
      <c r="R16" s="499">
        <v>2</v>
      </c>
      <c r="S16" s="498">
        <v>12</v>
      </c>
      <c r="T16" s="499">
        <v>1</v>
      </c>
      <c r="U16" s="498">
        <v>6</v>
      </c>
      <c r="V16" s="499">
        <v>0</v>
      </c>
      <c r="W16" s="498">
        <v>8</v>
      </c>
      <c r="X16" s="499">
        <v>0</v>
      </c>
      <c r="Y16" s="498">
        <v>5</v>
      </c>
      <c r="Z16" s="499">
        <v>0</v>
      </c>
      <c r="AA16" s="498">
        <v>2</v>
      </c>
      <c r="AB16" s="499">
        <v>0</v>
      </c>
      <c r="AC16" s="498">
        <v>13</v>
      </c>
      <c r="AD16" s="499">
        <v>0</v>
      </c>
      <c r="AE16" s="498">
        <v>7</v>
      </c>
      <c r="AF16" s="499">
        <v>0</v>
      </c>
    </row>
    <row r="17" spans="1:32" x14ac:dyDescent="0.25">
      <c r="A17" s="481">
        <v>12</v>
      </c>
      <c r="B17" s="486" t="s">
        <v>45</v>
      </c>
      <c r="C17" s="487" t="s">
        <v>44</v>
      </c>
      <c r="D17" s="488">
        <v>1000</v>
      </c>
      <c r="E17" s="489">
        <v>0</v>
      </c>
      <c r="F17" s="490">
        <v>1000</v>
      </c>
      <c r="G17" s="488">
        <v>16</v>
      </c>
      <c r="H17" s="490">
        <v>0</v>
      </c>
      <c r="I17" s="490">
        <v>11</v>
      </c>
      <c r="J17" s="492">
        <f t="shared" si="0"/>
        <v>7</v>
      </c>
      <c r="K17" s="490">
        <v>8</v>
      </c>
      <c r="L17" s="490">
        <v>1000</v>
      </c>
      <c r="M17" s="490">
        <v>75</v>
      </c>
      <c r="N17" s="493">
        <v>75</v>
      </c>
      <c r="O17" s="498">
        <v>5</v>
      </c>
      <c r="P17" s="499">
        <v>0</v>
      </c>
      <c r="Q17" s="498">
        <v>3</v>
      </c>
      <c r="R17" s="499">
        <v>0</v>
      </c>
      <c r="S17" s="498">
        <v>11</v>
      </c>
      <c r="T17" s="499">
        <v>1</v>
      </c>
      <c r="U17" s="500">
        <v>99</v>
      </c>
      <c r="V17" s="499">
        <v>2</v>
      </c>
      <c r="W17" s="498">
        <v>6</v>
      </c>
      <c r="X17" s="499">
        <v>1</v>
      </c>
      <c r="Y17" s="498">
        <v>7</v>
      </c>
      <c r="Z17" s="499">
        <v>0</v>
      </c>
      <c r="AA17" s="498">
        <v>8</v>
      </c>
      <c r="AB17" s="499">
        <v>1</v>
      </c>
      <c r="AC17" s="498">
        <v>2</v>
      </c>
      <c r="AD17" s="499">
        <v>1</v>
      </c>
      <c r="AE17" s="498">
        <v>10</v>
      </c>
      <c r="AF17" s="499">
        <v>1</v>
      </c>
    </row>
    <row r="18" spans="1:32" x14ac:dyDescent="0.25">
      <c r="A18" s="481">
        <v>13</v>
      </c>
      <c r="B18" s="486" t="s">
        <v>11</v>
      </c>
      <c r="C18" s="487" t="s">
        <v>3</v>
      </c>
      <c r="D18" s="488">
        <v>1000</v>
      </c>
      <c r="E18" s="489">
        <v>0</v>
      </c>
      <c r="F18" s="490">
        <v>1000</v>
      </c>
      <c r="G18" s="488">
        <v>20.2</v>
      </c>
      <c r="H18" s="490">
        <v>0</v>
      </c>
      <c r="I18" s="490">
        <v>6</v>
      </c>
      <c r="J18" s="492">
        <f t="shared" si="0"/>
        <v>10</v>
      </c>
      <c r="K18" s="490">
        <v>9</v>
      </c>
      <c r="L18" s="490">
        <v>1000</v>
      </c>
      <c r="M18" s="490">
        <v>86</v>
      </c>
      <c r="N18" s="493">
        <v>85</v>
      </c>
      <c r="O18" s="498">
        <v>6</v>
      </c>
      <c r="P18" s="499">
        <v>1</v>
      </c>
      <c r="Q18" s="498">
        <v>8</v>
      </c>
      <c r="R18" s="499">
        <v>2</v>
      </c>
      <c r="S18" s="498">
        <v>4</v>
      </c>
      <c r="T18" s="499">
        <v>1</v>
      </c>
      <c r="U18" s="498">
        <v>7</v>
      </c>
      <c r="V18" s="499">
        <v>1</v>
      </c>
      <c r="W18" s="498">
        <v>1</v>
      </c>
      <c r="X18" s="499">
        <v>0</v>
      </c>
      <c r="Y18" s="498">
        <v>9</v>
      </c>
      <c r="Z18" s="499">
        <v>2</v>
      </c>
      <c r="AA18" s="498">
        <v>10</v>
      </c>
      <c r="AB18" s="499">
        <v>1</v>
      </c>
      <c r="AC18" s="498">
        <v>11</v>
      </c>
      <c r="AD18" s="499">
        <v>2</v>
      </c>
      <c r="AE18" s="498">
        <v>3</v>
      </c>
      <c r="AF18" s="499">
        <v>0</v>
      </c>
    </row>
    <row r="19" spans="1:32" ht="15.75" thickBot="1" x14ac:dyDescent="0.3">
      <c r="A19" s="481">
        <v>14</v>
      </c>
      <c r="B19" s="502" t="s">
        <v>268</v>
      </c>
      <c r="C19" s="503"/>
      <c r="D19" s="488"/>
      <c r="E19" s="489"/>
      <c r="F19" s="490" t="s">
        <v>269</v>
      </c>
      <c r="G19" s="504">
        <f>IF(I19=0,0,(IF(IF($A$30&gt;=30,(SUM(31-I19)*$H$6),(SUM(30-I19)*$H$6))&lt;0,0,IF($A$30&gt;=30,(SUM(31-I19)*$H$6),(SUM(30-I19)*$H$6)))))</f>
        <v>0</v>
      </c>
      <c r="H19" s="490">
        <v>0</v>
      </c>
      <c r="I19" s="490"/>
      <c r="J19" s="481"/>
      <c r="K19" s="490"/>
      <c r="L19" s="490">
        <v>0</v>
      </c>
      <c r="M19" s="490"/>
      <c r="N19" s="493"/>
      <c r="O19" s="505"/>
      <c r="P19" s="506"/>
      <c r="Q19" s="505"/>
      <c r="R19" s="506"/>
      <c r="S19" s="505"/>
      <c r="T19" s="506"/>
      <c r="U19" s="505"/>
      <c r="V19" s="506"/>
      <c r="W19" s="505"/>
      <c r="X19" s="506"/>
      <c r="Y19" s="505"/>
      <c r="Z19" s="506"/>
      <c r="AA19" s="505"/>
      <c r="AB19" s="506"/>
      <c r="AC19" s="505"/>
      <c r="AD19" s="506"/>
      <c r="AE19" s="505"/>
      <c r="AF19" s="506"/>
    </row>
    <row r="20" spans="1:32" x14ac:dyDescent="0.25">
      <c r="D20" s="507"/>
      <c r="O20" s="507"/>
      <c r="P20" s="507"/>
      <c r="V20" s="507"/>
      <c r="Y20" s="507"/>
    </row>
    <row r="21" spans="1:32" x14ac:dyDescent="0.25">
      <c r="V21" s="507"/>
      <c r="W21" s="507"/>
      <c r="X21" s="507"/>
      <c r="Y21" s="507"/>
    </row>
    <row r="24" spans="1:32" x14ac:dyDescent="0.25">
      <c r="X24" s="470" t="s">
        <v>231</v>
      </c>
    </row>
  </sheetData>
  <protectedRanges>
    <protectedRange sqref="B19:C19 B6:B18" name="Diapazons1_1"/>
    <protectedRange sqref="C7 C11:C14" name="Diapazons1_6_2"/>
    <protectedRange sqref="C10" name="Diapazons1_5_1"/>
    <protectedRange sqref="C17" name="Diapazons1_5_2"/>
    <protectedRange sqref="C8:C9" name="Diapazons1_3_1"/>
    <protectedRange sqref="C15:C16" name="Diapazons1_9_2_3_3"/>
    <protectedRange sqref="C18" name="Diapazons1_9_2_3_3_1"/>
    <protectedRange sqref="C6" name="Diapazons1_9_2_3_3_2"/>
    <protectedRange sqref="A4" name="Diapazons1_1_1"/>
    <protectedRange sqref="Q3" name="Diapazons3_1"/>
    <protectedRange sqref="A1" name="Diapazons1_6_1_1"/>
  </protectedRanges>
  <mergeCells count="13">
    <mergeCell ref="AA5:AB5"/>
    <mergeCell ref="AC5:AD5"/>
    <mergeCell ref="AE5:AF5"/>
    <mergeCell ref="A1:AF2"/>
    <mergeCell ref="D3:G3"/>
    <mergeCell ref="M3:P3"/>
    <mergeCell ref="A4:B4"/>
    <mergeCell ref="O5:P5"/>
    <mergeCell ref="Q5:R5"/>
    <mergeCell ref="S5:T5"/>
    <mergeCell ref="U5:V5"/>
    <mergeCell ref="W5:X5"/>
    <mergeCell ref="Y5:Z5"/>
  </mergeCells>
  <conditionalFormatting sqref="B19:C19 B6:B18">
    <cfRule type="expression" dxfId="5" priority="3" stopIfTrue="1">
      <formula>R6=1</formula>
    </cfRule>
    <cfRule type="expression" dxfId="4" priority="4" stopIfTrue="1">
      <formula>R6=2</formula>
    </cfRule>
    <cfRule type="expression" dxfId="3" priority="5" stopIfTrue="1">
      <formula>R6=3</formula>
    </cfRule>
  </conditionalFormatting>
  <conditionalFormatting sqref="G19">
    <cfRule type="expression" dxfId="2" priority="6" stopIfTrue="1">
      <formula>XDR19=0</formula>
    </cfRule>
  </conditionalFormatting>
  <conditionalFormatting sqref="Q3:AF3">
    <cfRule type="expression" dxfId="1" priority="1" stopIfTrue="1">
      <formula>$Q$3=0</formula>
    </cfRule>
  </conditionalFormatting>
  <conditionalFormatting sqref="H3">
    <cfRule type="cellIs" dxfId="0" priority="2" stopIfTrue="1" operator="equal">
      <formula>0</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V32"/>
  <sheetViews>
    <sheetView topLeftCell="A16" workbookViewId="0">
      <selection activeCell="A27" sqref="A27:XFD32"/>
    </sheetView>
  </sheetViews>
  <sheetFormatPr defaultRowHeight="12.75" x14ac:dyDescent="0.2"/>
  <cols>
    <col min="1" max="1" width="3.85546875" customWidth="1"/>
    <col min="2" max="2" width="19.85546875" customWidth="1"/>
    <col min="3" max="3" width="12.85546875" style="378" customWidth="1"/>
    <col min="4" max="4" width="5.7109375" customWidth="1"/>
    <col min="5" max="7" width="5.28515625" customWidth="1"/>
    <col min="8" max="8" width="6.5703125" customWidth="1"/>
    <col min="9" max="9" width="5.28515625" customWidth="1"/>
    <col min="10" max="12" width="3.7109375" customWidth="1"/>
    <col min="13" max="14" width="5.7109375" customWidth="1"/>
    <col min="15" max="15" width="5" customWidth="1"/>
    <col min="16" max="37" width="3.7109375" customWidth="1"/>
    <col min="38" max="38" width="2.7109375" style="211" customWidth="1"/>
    <col min="39" max="39" width="5.85546875" style="211" hidden="1" customWidth="1"/>
    <col min="40" max="40" width="2.7109375" style="211" customWidth="1"/>
    <col min="41" max="51" width="4.7109375" customWidth="1"/>
    <col min="52" max="52" width="2.7109375" customWidth="1"/>
    <col min="53" max="63" width="4.7109375" customWidth="1"/>
    <col min="64" max="64" width="6.7109375" customWidth="1"/>
    <col min="65" max="67" width="7.7109375" customWidth="1"/>
    <col min="257" max="257" width="3.85546875" customWidth="1"/>
    <col min="258" max="258" width="19.85546875" customWidth="1"/>
    <col min="259" max="259" width="12.85546875" customWidth="1"/>
    <col min="260" max="260" width="5.7109375" customWidth="1"/>
    <col min="261" max="263" width="5.28515625" customWidth="1"/>
    <col min="264" max="264" width="6.5703125" customWidth="1"/>
    <col min="265" max="265" width="5.28515625" customWidth="1"/>
    <col min="266" max="268" width="3.7109375" customWidth="1"/>
    <col min="269" max="271" width="5.7109375" customWidth="1"/>
    <col min="272" max="293" width="3.7109375" customWidth="1"/>
    <col min="294" max="294" width="2.7109375" customWidth="1"/>
    <col min="295" max="295" width="0" hidden="1" customWidth="1"/>
    <col min="296" max="296" width="2.7109375" customWidth="1"/>
    <col min="297" max="307" width="4.7109375" customWidth="1"/>
    <col min="308" max="308" width="2.7109375" customWidth="1"/>
    <col min="309" max="319" width="4.7109375" customWidth="1"/>
    <col min="320" max="320" width="6.7109375" customWidth="1"/>
    <col min="321" max="323" width="7.7109375" customWidth="1"/>
    <col min="513" max="513" width="3.85546875" customWidth="1"/>
    <col min="514" max="514" width="19.85546875" customWidth="1"/>
    <col min="515" max="515" width="12.85546875" customWidth="1"/>
    <col min="516" max="516" width="5.7109375" customWidth="1"/>
    <col min="517" max="519" width="5.28515625" customWidth="1"/>
    <col min="520" max="520" width="6.5703125" customWidth="1"/>
    <col min="521" max="521" width="5.28515625" customWidth="1"/>
    <col min="522" max="524" width="3.7109375" customWidth="1"/>
    <col min="525" max="527" width="5.7109375" customWidth="1"/>
    <col min="528" max="549" width="3.7109375" customWidth="1"/>
    <col min="550" max="550" width="2.7109375" customWidth="1"/>
    <col min="551" max="551" width="0" hidden="1" customWidth="1"/>
    <col min="552" max="552" width="2.7109375" customWidth="1"/>
    <col min="553" max="563" width="4.7109375" customWidth="1"/>
    <col min="564" max="564" width="2.7109375" customWidth="1"/>
    <col min="565" max="575" width="4.7109375" customWidth="1"/>
    <col min="576" max="576" width="6.7109375" customWidth="1"/>
    <col min="577" max="579" width="7.7109375" customWidth="1"/>
    <col min="769" max="769" width="3.85546875" customWidth="1"/>
    <col min="770" max="770" width="19.85546875" customWidth="1"/>
    <col min="771" max="771" width="12.85546875" customWidth="1"/>
    <col min="772" max="772" width="5.7109375" customWidth="1"/>
    <col min="773" max="775" width="5.28515625" customWidth="1"/>
    <col min="776" max="776" width="6.5703125" customWidth="1"/>
    <col min="777" max="777" width="5.28515625" customWidth="1"/>
    <col min="778" max="780" width="3.7109375" customWidth="1"/>
    <col min="781" max="783" width="5.7109375" customWidth="1"/>
    <col min="784" max="805" width="3.7109375" customWidth="1"/>
    <col min="806" max="806" width="2.7109375" customWidth="1"/>
    <col min="807" max="807" width="0" hidden="1" customWidth="1"/>
    <col min="808" max="808" width="2.7109375" customWidth="1"/>
    <col min="809" max="819" width="4.7109375" customWidth="1"/>
    <col min="820" max="820" width="2.7109375" customWidth="1"/>
    <col min="821" max="831" width="4.7109375" customWidth="1"/>
    <col min="832" max="832" width="6.7109375" customWidth="1"/>
    <col min="833" max="835" width="7.7109375" customWidth="1"/>
    <col min="1025" max="1025" width="3.85546875" customWidth="1"/>
    <col min="1026" max="1026" width="19.85546875" customWidth="1"/>
    <col min="1027" max="1027" width="12.85546875" customWidth="1"/>
    <col min="1028" max="1028" width="5.7109375" customWidth="1"/>
    <col min="1029" max="1031" width="5.28515625" customWidth="1"/>
    <col min="1032" max="1032" width="6.5703125" customWidth="1"/>
    <col min="1033" max="1033" width="5.28515625" customWidth="1"/>
    <col min="1034" max="1036" width="3.7109375" customWidth="1"/>
    <col min="1037" max="1039" width="5.7109375" customWidth="1"/>
    <col min="1040" max="1061" width="3.7109375" customWidth="1"/>
    <col min="1062" max="1062" width="2.7109375" customWidth="1"/>
    <col min="1063" max="1063" width="0" hidden="1" customWidth="1"/>
    <col min="1064" max="1064" width="2.7109375" customWidth="1"/>
    <col min="1065" max="1075" width="4.7109375" customWidth="1"/>
    <col min="1076" max="1076" width="2.7109375" customWidth="1"/>
    <col min="1077" max="1087" width="4.7109375" customWidth="1"/>
    <col min="1088" max="1088" width="6.7109375" customWidth="1"/>
    <col min="1089" max="1091" width="7.7109375" customWidth="1"/>
    <col min="1281" max="1281" width="3.85546875" customWidth="1"/>
    <col min="1282" max="1282" width="19.85546875" customWidth="1"/>
    <col min="1283" max="1283" width="12.85546875" customWidth="1"/>
    <col min="1284" max="1284" width="5.7109375" customWidth="1"/>
    <col min="1285" max="1287" width="5.28515625" customWidth="1"/>
    <col min="1288" max="1288" width="6.5703125" customWidth="1"/>
    <col min="1289" max="1289" width="5.28515625" customWidth="1"/>
    <col min="1290" max="1292" width="3.7109375" customWidth="1"/>
    <col min="1293" max="1295" width="5.7109375" customWidth="1"/>
    <col min="1296" max="1317" width="3.7109375" customWidth="1"/>
    <col min="1318" max="1318" width="2.7109375" customWidth="1"/>
    <col min="1319" max="1319" width="0" hidden="1" customWidth="1"/>
    <col min="1320" max="1320" width="2.7109375" customWidth="1"/>
    <col min="1321" max="1331" width="4.7109375" customWidth="1"/>
    <col min="1332" max="1332" width="2.7109375" customWidth="1"/>
    <col min="1333" max="1343" width="4.7109375" customWidth="1"/>
    <col min="1344" max="1344" width="6.7109375" customWidth="1"/>
    <col min="1345" max="1347" width="7.7109375" customWidth="1"/>
    <col min="1537" max="1537" width="3.85546875" customWidth="1"/>
    <col min="1538" max="1538" width="19.85546875" customWidth="1"/>
    <col min="1539" max="1539" width="12.85546875" customWidth="1"/>
    <col min="1540" max="1540" width="5.7109375" customWidth="1"/>
    <col min="1541" max="1543" width="5.28515625" customWidth="1"/>
    <col min="1544" max="1544" width="6.5703125" customWidth="1"/>
    <col min="1545" max="1545" width="5.28515625" customWidth="1"/>
    <col min="1546" max="1548" width="3.7109375" customWidth="1"/>
    <col min="1549" max="1551" width="5.7109375" customWidth="1"/>
    <col min="1552" max="1573" width="3.7109375" customWidth="1"/>
    <col min="1574" max="1574" width="2.7109375" customWidth="1"/>
    <col min="1575" max="1575" width="0" hidden="1" customWidth="1"/>
    <col min="1576" max="1576" width="2.7109375" customWidth="1"/>
    <col min="1577" max="1587" width="4.7109375" customWidth="1"/>
    <col min="1588" max="1588" width="2.7109375" customWidth="1"/>
    <col min="1589" max="1599" width="4.7109375" customWidth="1"/>
    <col min="1600" max="1600" width="6.7109375" customWidth="1"/>
    <col min="1601" max="1603" width="7.7109375" customWidth="1"/>
    <col min="1793" max="1793" width="3.85546875" customWidth="1"/>
    <col min="1794" max="1794" width="19.85546875" customWidth="1"/>
    <col min="1795" max="1795" width="12.85546875" customWidth="1"/>
    <col min="1796" max="1796" width="5.7109375" customWidth="1"/>
    <col min="1797" max="1799" width="5.28515625" customWidth="1"/>
    <col min="1800" max="1800" width="6.5703125" customWidth="1"/>
    <col min="1801" max="1801" width="5.28515625" customWidth="1"/>
    <col min="1802" max="1804" width="3.7109375" customWidth="1"/>
    <col min="1805" max="1807" width="5.7109375" customWidth="1"/>
    <col min="1808" max="1829" width="3.7109375" customWidth="1"/>
    <col min="1830" max="1830" width="2.7109375" customWidth="1"/>
    <col min="1831" max="1831" width="0" hidden="1" customWidth="1"/>
    <col min="1832" max="1832" width="2.7109375" customWidth="1"/>
    <col min="1833" max="1843" width="4.7109375" customWidth="1"/>
    <col min="1844" max="1844" width="2.7109375" customWidth="1"/>
    <col min="1845" max="1855" width="4.7109375" customWidth="1"/>
    <col min="1856" max="1856" width="6.7109375" customWidth="1"/>
    <col min="1857" max="1859" width="7.7109375" customWidth="1"/>
    <col min="2049" max="2049" width="3.85546875" customWidth="1"/>
    <col min="2050" max="2050" width="19.85546875" customWidth="1"/>
    <col min="2051" max="2051" width="12.85546875" customWidth="1"/>
    <col min="2052" max="2052" width="5.7109375" customWidth="1"/>
    <col min="2053" max="2055" width="5.28515625" customWidth="1"/>
    <col min="2056" max="2056" width="6.5703125" customWidth="1"/>
    <col min="2057" max="2057" width="5.28515625" customWidth="1"/>
    <col min="2058" max="2060" width="3.7109375" customWidth="1"/>
    <col min="2061" max="2063" width="5.7109375" customWidth="1"/>
    <col min="2064" max="2085" width="3.7109375" customWidth="1"/>
    <col min="2086" max="2086" width="2.7109375" customWidth="1"/>
    <col min="2087" max="2087" width="0" hidden="1" customWidth="1"/>
    <col min="2088" max="2088" width="2.7109375" customWidth="1"/>
    <col min="2089" max="2099" width="4.7109375" customWidth="1"/>
    <col min="2100" max="2100" width="2.7109375" customWidth="1"/>
    <col min="2101" max="2111" width="4.7109375" customWidth="1"/>
    <col min="2112" max="2112" width="6.7109375" customWidth="1"/>
    <col min="2113" max="2115" width="7.7109375" customWidth="1"/>
    <col min="2305" max="2305" width="3.85546875" customWidth="1"/>
    <col min="2306" max="2306" width="19.85546875" customWidth="1"/>
    <col min="2307" max="2307" width="12.85546875" customWidth="1"/>
    <col min="2308" max="2308" width="5.7109375" customWidth="1"/>
    <col min="2309" max="2311" width="5.28515625" customWidth="1"/>
    <col min="2312" max="2312" width="6.5703125" customWidth="1"/>
    <col min="2313" max="2313" width="5.28515625" customWidth="1"/>
    <col min="2314" max="2316" width="3.7109375" customWidth="1"/>
    <col min="2317" max="2319" width="5.7109375" customWidth="1"/>
    <col min="2320" max="2341" width="3.7109375" customWidth="1"/>
    <col min="2342" max="2342" width="2.7109375" customWidth="1"/>
    <col min="2343" max="2343" width="0" hidden="1" customWidth="1"/>
    <col min="2344" max="2344" width="2.7109375" customWidth="1"/>
    <col min="2345" max="2355" width="4.7109375" customWidth="1"/>
    <col min="2356" max="2356" width="2.7109375" customWidth="1"/>
    <col min="2357" max="2367" width="4.7109375" customWidth="1"/>
    <col min="2368" max="2368" width="6.7109375" customWidth="1"/>
    <col min="2369" max="2371" width="7.7109375" customWidth="1"/>
    <col min="2561" max="2561" width="3.85546875" customWidth="1"/>
    <col min="2562" max="2562" width="19.85546875" customWidth="1"/>
    <col min="2563" max="2563" width="12.85546875" customWidth="1"/>
    <col min="2564" max="2564" width="5.7109375" customWidth="1"/>
    <col min="2565" max="2567" width="5.28515625" customWidth="1"/>
    <col min="2568" max="2568" width="6.5703125" customWidth="1"/>
    <col min="2569" max="2569" width="5.28515625" customWidth="1"/>
    <col min="2570" max="2572" width="3.7109375" customWidth="1"/>
    <col min="2573" max="2575" width="5.7109375" customWidth="1"/>
    <col min="2576" max="2597" width="3.7109375" customWidth="1"/>
    <col min="2598" max="2598" width="2.7109375" customWidth="1"/>
    <col min="2599" max="2599" width="0" hidden="1" customWidth="1"/>
    <col min="2600" max="2600" width="2.7109375" customWidth="1"/>
    <col min="2601" max="2611" width="4.7109375" customWidth="1"/>
    <col min="2612" max="2612" width="2.7109375" customWidth="1"/>
    <col min="2613" max="2623" width="4.7109375" customWidth="1"/>
    <col min="2624" max="2624" width="6.7109375" customWidth="1"/>
    <col min="2625" max="2627" width="7.7109375" customWidth="1"/>
    <col min="2817" max="2817" width="3.85546875" customWidth="1"/>
    <col min="2818" max="2818" width="19.85546875" customWidth="1"/>
    <col min="2819" max="2819" width="12.85546875" customWidth="1"/>
    <col min="2820" max="2820" width="5.7109375" customWidth="1"/>
    <col min="2821" max="2823" width="5.28515625" customWidth="1"/>
    <col min="2824" max="2824" width="6.5703125" customWidth="1"/>
    <col min="2825" max="2825" width="5.28515625" customWidth="1"/>
    <col min="2826" max="2828" width="3.7109375" customWidth="1"/>
    <col min="2829" max="2831" width="5.7109375" customWidth="1"/>
    <col min="2832" max="2853" width="3.7109375" customWidth="1"/>
    <col min="2854" max="2854" width="2.7109375" customWidth="1"/>
    <col min="2855" max="2855" width="0" hidden="1" customWidth="1"/>
    <col min="2856" max="2856" width="2.7109375" customWidth="1"/>
    <col min="2857" max="2867" width="4.7109375" customWidth="1"/>
    <col min="2868" max="2868" width="2.7109375" customWidth="1"/>
    <col min="2869" max="2879" width="4.7109375" customWidth="1"/>
    <col min="2880" max="2880" width="6.7109375" customWidth="1"/>
    <col min="2881" max="2883" width="7.7109375" customWidth="1"/>
    <col min="3073" max="3073" width="3.85546875" customWidth="1"/>
    <col min="3074" max="3074" width="19.85546875" customWidth="1"/>
    <col min="3075" max="3075" width="12.85546875" customWidth="1"/>
    <col min="3076" max="3076" width="5.7109375" customWidth="1"/>
    <col min="3077" max="3079" width="5.28515625" customWidth="1"/>
    <col min="3080" max="3080" width="6.5703125" customWidth="1"/>
    <col min="3081" max="3081" width="5.28515625" customWidth="1"/>
    <col min="3082" max="3084" width="3.7109375" customWidth="1"/>
    <col min="3085" max="3087" width="5.7109375" customWidth="1"/>
    <col min="3088" max="3109" width="3.7109375" customWidth="1"/>
    <col min="3110" max="3110" width="2.7109375" customWidth="1"/>
    <col min="3111" max="3111" width="0" hidden="1" customWidth="1"/>
    <col min="3112" max="3112" width="2.7109375" customWidth="1"/>
    <col min="3113" max="3123" width="4.7109375" customWidth="1"/>
    <col min="3124" max="3124" width="2.7109375" customWidth="1"/>
    <col min="3125" max="3135" width="4.7109375" customWidth="1"/>
    <col min="3136" max="3136" width="6.7109375" customWidth="1"/>
    <col min="3137" max="3139" width="7.7109375" customWidth="1"/>
    <col min="3329" max="3329" width="3.85546875" customWidth="1"/>
    <col min="3330" max="3330" width="19.85546875" customWidth="1"/>
    <col min="3331" max="3331" width="12.85546875" customWidth="1"/>
    <col min="3332" max="3332" width="5.7109375" customWidth="1"/>
    <col min="3333" max="3335" width="5.28515625" customWidth="1"/>
    <col min="3336" max="3336" width="6.5703125" customWidth="1"/>
    <col min="3337" max="3337" width="5.28515625" customWidth="1"/>
    <col min="3338" max="3340" width="3.7109375" customWidth="1"/>
    <col min="3341" max="3343" width="5.7109375" customWidth="1"/>
    <col min="3344" max="3365" width="3.7109375" customWidth="1"/>
    <col min="3366" max="3366" width="2.7109375" customWidth="1"/>
    <col min="3367" max="3367" width="0" hidden="1" customWidth="1"/>
    <col min="3368" max="3368" width="2.7109375" customWidth="1"/>
    <col min="3369" max="3379" width="4.7109375" customWidth="1"/>
    <col min="3380" max="3380" width="2.7109375" customWidth="1"/>
    <col min="3381" max="3391" width="4.7109375" customWidth="1"/>
    <col min="3392" max="3392" width="6.7109375" customWidth="1"/>
    <col min="3393" max="3395" width="7.7109375" customWidth="1"/>
    <col min="3585" max="3585" width="3.85546875" customWidth="1"/>
    <col min="3586" max="3586" width="19.85546875" customWidth="1"/>
    <col min="3587" max="3587" width="12.85546875" customWidth="1"/>
    <col min="3588" max="3588" width="5.7109375" customWidth="1"/>
    <col min="3589" max="3591" width="5.28515625" customWidth="1"/>
    <col min="3592" max="3592" width="6.5703125" customWidth="1"/>
    <col min="3593" max="3593" width="5.28515625" customWidth="1"/>
    <col min="3594" max="3596" width="3.7109375" customWidth="1"/>
    <col min="3597" max="3599" width="5.7109375" customWidth="1"/>
    <col min="3600" max="3621" width="3.7109375" customWidth="1"/>
    <col min="3622" max="3622" width="2.7109375" customWidth="1"/>
    <col min="3623" max="3623" width="0" hidden="1" customWidth="1"/>
    <col min="3624" max="3624" width="2.7109375" customWidth="1"/>
    <col min="3625" max="3635" width="4.7109375" customWidth="1"/>
    <col min="3636" max="3636" width="2.7109375" customWidth="1"/>
    <col min="3637" max="3647" width="4.7109375" customWidth="1"/>
    <col min="3648" max="3648" width="6.7109375" customWidth="1"/>
    <col min="3649" max="3651" width="7.7109375" customWidth="1"/>
    <col min="3841" max="3841" width="3.85546875" customWidth="1"/>
    <col min="3842" max="3842" width="19.85546875" customWidth="1"/>
    <col min="3843" max="3843" width="12.85546875" customWidth="1"/>
    <col min="3844" max="3844" width="5.7109375" customWidth="1"/>
    <col min="3845" max="3847" width="5.28515625" customWidth="1"/>
    <col min="3848" max="3848" width="6.5703125" customWidth="1"/>
    <col min="3849" max="3849" width="5.28515625" customWidth="1"/>
    <col min="3850" max="3852" width="3.7109375" customWidth="1"/>
    <col min="3853" max="3855" width="5.7109375" customWidth="1"/>
    <col min="3856" max="3877" width="3.7109375" customWidth="1"/>
    <col min="3878" max="3878" width="2.7109375" customWidth="1"/>
    <col min="3879" max="3879" width="0" hidden="1" customWidth="1"/>
    <col min="3880" max="3880" width="2.7109375" customWidth="1"/>
    <col min="3881" max="3891" width="4.7109375" customWidth="1"/>
    <col min="3892" max="3892" width="2.7109375" customWidth="1"/>
    <col min="3893" max="3903" width="4.7109375" customWidth="1"/>
    <col min="3904" max="3904" width="6.7109375" customWidth="1"/>
    <col min="3905" max="3907" width="7.7109375" customWidth="1"/>
    <col min="4097" max="4097" width="3.85546875" customWidth="1"/>
    <col min="4098" max="4098" width="19.85546875" customWidth="1"/>
    <col min="4099" max="4099" width="12.85546875" customWidth="1"/>
    <col min="4100" max="4100" width="5.7109375" customWidth="1"/>
    <col min="4101" max="4103" width="5.28515625" customWidth="1"/>
    <col min="4104" max="4104" width="6.5703125" customWidth="1"/>
    <col min="4105" max="4105" width="5.28515625" customWidth="1"/>
    <col min="4106" max="4108" width="3.7109375" customWidth="1"/>
    <col min="4109" max="4111" width="5.7109375" customWidth="1"/>
    <col min="4112" max="4133" width="3.7109375" customWidth="1"/>
    <col min="4134" max="4134" width="2.7109375" customWidth="1"/>
    <col min="4135" max="4135" width="0" hidden="1" customWidth="1"/>
    <col min="4136" max="4136" width="2.7109375" customWidth="1"/>
    <col min="4137" max="4147" width="4.7109375" customWidth="1"/>
    <col min="4148" max="4148" width="2.7109375" customWidth="1"/>
    <col min="4149" max="4159" width="4.7109375" customWidth="1"/>
    <col min="4160" max="4160" width="6.7109375" customWidth="1"/>
    <col min="4161" max="4163" width="7.7109375" customWidth="1"/>
    <col min="4353" max="4353" width="3.85546875" customWidth="1"/>
    <col min="4354" max="4354" width="19.85546875" customWidth="1"/>
    <col min="4355" max="4355" width="12.85546875" customWidth="1"/>
    <col min="4356" max="4356" width="5.7109375" customWidth="1"/>
    <col min="4357" max="4359" width="5.28515625" customWidth="1"/>
    <col min="4360" max="4360" width="6.5703125" customWidth="1"/>
    <col min="4361" max="4361" width="5.28515625" customWidth="1"/>
    <col min="4362" max="4364" width="3.7109375" customWidth="1"/>
    <col min="4365" max="4367" width="5.7109375" customWidth="1"/>
    <col min="4368" max="4389" width="3.7109375" customWidth="1"/>
    <col min="4390" max="4390" width="2.7109375" customWidth="1"/>
    <col min="4391" max="4391" width="0" hidden="1" customWidth="1"/>
    <col min="4392" max="4392" width="2.7109375" customWidth="1"/>
    <col min="4393" max="4403" width="4.7109375" customWidth="1"/>
    <col min="4404" max="4404" width="2.7109375" customWidth="1"/>
    <col min="4405" max="4415" width="4.7109375" customWidth="1"/>
    <col min="4416" max="4416" width="6.7109375" customWidth="1"/>
    <col min="4417" max="4419" width="7.7109375" customWidth="1"/>
    <col min="4609" max="4609" width="3.85546875" customWidth="1"/>
    <col min="4610" max="4610" width="19.85546875" customWidth="1"/>
    <col min="4611" max="4611" width="12.85546875" customWidth="1"/>
    <col min="4612" max="4612" width="5.7109375" customWidth="1"/>
    <col min="4613" max="4615" width="5.28515625" customWidth="1"/>
    <col min="4616" max="4616" width="6.5703125" customWidth="1"/>
    <col min="4617" max="4617" width="5.28515625" customWidth="1"/>
    <col min="4618" max="4620" width="3.7109375" customWidth="1"/>
    <col min="4621" max="4623" width="5.7109375" customWidth="1"/>
    <col min="4624" max="4645" width="3.7109375" customWidth="1"/>
    <col min="4646" max="4646" width="2.7109375" customWidth="1"/>
    <col min="4647" max="4647" width="0" hidden="1" customWidth="1"/>
    <col min="4648" max="4648" width="2.7109375" customWidth="1"/>
    <col min="4649" max="4659" width="4.7109375" customWidth="1"/>
    <col min="4660" max="4660" width="2.7109375" customWidth="1"/>
    <col min="4661" max="4671" width="4.7109375" customWidth="1"/>
    <col min="4672" max="4672" width="6.7109375" customWidth="1"/>
    <col min="4673" max="4675" width="7.7109375" customWidth="1"/>
    <col min="4865" max="4865" width="3.85546875" customWidth="1"/>
    <col min="4866" max="4866" width="19.85546875" customWidth="1"/>
    <col min="4867" max="4867" width="12.85546875" customWidth="1"/>
    <col min="4868" max="4868" width="5.7109375" customWidth="1"/>
    <col min="4869" max="4871" width="5.28515625" customWidth="1"/>
    <col min="4872" max="4872" width="6.5703125" customWidth="1"/>
    <col min="4873" max="4873" width="5.28515625" customWidth="1"/>
    <col min="4874" max="4876" width="3.7109375" customWidth="1"/>
    <col min="4877" max="4879" width="5.7109375" customWidth="1"/>
    <col min="4880" max="4901" width="3.7109375" customWidth="1"/>
    <col min="4902" max="4902" width="2.7109375" customWidth="1"/>
    <col min="4903" max="4903" width="0" hidden="1" customWidth="1"/>
    <col min="4904" max="4904" width="2.7109375" customWidth="1"/>
    <col min="4905" max="4915" width="4.7109375" customWidth="1"/>
    <col min="4916" max="4916" width="2.7109375" customWidth="1"/>
    <col min="4917" max="4927" width="4.7109375" customWidth="1"/>
    <col min="4928" max="4928" width="6.7109375" customWidth="1"/>
    <col min="4929" max="4931" width="7.7109375" customWidth="1"/>
    <col min="5121" max="5121" width="3.85546875" customWidth="1"/>
    <col min="5122" max="5122" width="19.85546875" customWidth="1"/>
    <col min="5123" max="5123" width="12.85546875" customWidth="1"/>
    <col min="5124" max="5124" width="5.7109375" customWidth="1"/>
    <col min="5125" max="5127" width="5.28515625" customWidth="1"/>
    <col min="5128" max="5128" width="6.5703125" customWidth="1"/>
    <col min="5129" max="5129" width="5.28515625" customWidth="1"/>
    <col min="5130" max="5132" width="3.7109375" customWidth="1"/>
    <col min="5133" max="5135" width="5.7109375" customWidth="1"/>
    <col min="5136" max="5157" width="3.7109375" customWidth="1"/>
    <col min="5158" max="5158" width="2.7109375" customWidth="1"/>
    <col min="5159" max="5159" width="0" hidden="1" customWidth="1"/>
    <col min="5160" max="5160" width="2.7109375" customWidth="1"/>
    <col min="5161" max="5171" width="4.7109375" customWidth="1"/>
    <col min="5172" max="5172" width="2.7109375" customWidth="1"/>
    <col min="5173" max="5183" width="4.7109375" customWidth="1"/>
    <col min="5184" max="5184" width="6.7109375" customWidth="1"/>
    <col min="5185" max="5187" width="7.7109375" customWidth="1"/>
    <col min="5377" max="5377" width="3.85546875" customWidth="1"/>
    <col min="5378" max="5378" width="19.85546875" customWidth="1"/>
    <col min="5379" max="5379" width="12.85546875" customWidth="1"/>
    <col min="5380" max="5380" width="5.7109375" customWidth="1"/>
    <col min="5381" max="5383" width="5.28515625" customWidth="1"/>
    <col min="5384" max="5384" width="6.5703125" customWidth="1"/>
    <col min="5385" max="5385" width="5.28515625" customWidth="1"/>
    <col min="5386" max="5388" width="3.7109375" customWidth="1"/>
    <col min="5389" max="5391" width="5.7109375" customWidth="1"/>
    <col min="5392" max="5413" width="3.7109375" customWidth="1"/>
    <col min="5414" max="5414" width="2.7109375" customWidth="1"/>
    <col min="5415" max="5415" width="0" hidden="1" customWidth="1"/>
    <col min="5416" max="5416" width="2.7109375" customWidth="1"/>
    <col min="5417" max="5427" width="4.7109375" customWidth="1"/>
    <col min="5428" max="5428" width="2.7109375" customWidth="1"/>
    <col min="5429" max="5439" width="4.7109375" customWidth="1"/>
    <col min="5440" max="5440" width="6.7109375" customWidth="1"/>
    <col min="5441" max="5443" width="7.7109375" customWidth="1"/>
    <col min="5633" max="5633" width="3.85546875" customWidth="1"/>
    <col min="5634" max="5634" width="19.85546875" customWidth="1"/>
    <col min="5635" max="5635" width="12.85546875" customWidth="1"/>
    <col min="5636" max="5636" width="5.7109375" customWidth="1"/>
    <col min="5637" max="5639" width="5.28515625" customWidth="1"/>
    <col min="5640" max="5640" width="6.5703125" customWidth="1"/>
    <col min="5641" max="5641" width="5.28515625" customWidth="1"/>
    <col min="5642" max="5644" width="3.7109375" customWidth="1"/>
    <col min="5645" max="5647" width="5.7109375" customWidth="1"/>
    <col min="5648" max="5669" width="3.7109375" customWidth="1"/>
    <col min="5670" max="5670" width="2.7109375" customWidth="1"/>
    <col min="5671" max="5671" width="0" hidden="1" customWidth="1"/>
    <col min="5672" max="5672" width="2.7109375" customWidth="1"/>
    <col min="5673" max="5683" width="4.7109375" customWidth="1"/>
    <col min="5684" max="5684" width="2.7109375" customWidth="1"/>
    <col min="5685" max="5695" width="4.7109375" customWidth="1"/>
    <col min="5696" max="5696" width="6.7109375" customWidth="1"/>
    <col min="5697" max="5699" width="7.7109375" customWidth="1"/>
    <col min="5889" max="5889" width="3.85546875" customWidth="1"/>
    <col min="5890" max="5890" width="19.85546875" customWidth="1"/>
    <col min="5891" max="5891" width="12.85546875" customWidth="1"/>
    <col min="5892" max="5892" width="5.7109375" customWidth="1"/>
    <col min="5893" max="5895" width="5.28515625" customWidth="1"/>
    <col min="5896" max="5896" width="6.5703125" customWidth="1"/>
    <col min="5897" max="5897" width="5.28515625" customWidth="1"/>
    <col min="5898" max="5900" width="3.7109375" customWidth="1"/>
    <col min="5901" max="5903" width="5.7109375" customWidth="1"/>
    <col min="5904" max="5925" width="3.7109375" customWidth="1"/>
    <col min="5926" max="5926" width="2.7109375" customWidth="1"/>
    <col min="5927" max="5927" width="0" hidden="1" customWidth="1"/>
    <col min="5928" max="5928" width="2.7109375" customWidth="1"/>
    <col min="5929" max="5939" width="4.7109375" customWidth="1"/>
    <col min="5940" max="5940" width="2.7109375" customWidth="1"/>
    <col min="5941" max="5951" width="4.7109375" customWidth="1"/>
    <col min="5952" max="5952" width="6.7109375" customWidth="1"/>
    <col min="5953" max="5955" width="7.7109375" customWidth="1"/>
    <col min="6145" max="6145" width="3.85546875" customWidth="1"/>
    <col min="6146" max="6146" width="19.85546875" customWidth="1"/>
    <col min="6147" max="6147" width="12.85546875" customWidth="1"/>
    <col min="6148" max="6148" width="5.7109375" customWidth="1"/>
    <col min="6149" max="6151" width="5.28515625" customWidth="1"/>
    <col min="6152" max="6152" width="6.5703125" customWidth="1"/>
    <col min="6153" max="6153" width="5.28515625" customWidth="1"/>
    <col min="6154" max="6156" width="3.7109375" customWidth="1"/>
    <col min="6157" max="6159" width="5.7109375" customWidth="1"/>
    <col min="6160" max="6181" width="3.7109375" customWidth="1"/>
    <col min="6182" max="6182" width="2.7109375" customWidth="1"/>
    <col min="6183" max="6183" width="0" hidden="1" customWidth="1"/>
    <col min="6184" max="6184" width="2.7109375" customWidth="1"/>
    <col min="6185" max="6195" width="4.7109375" customWidth="1"/>
    <col min="6196" max="6196" width="2.7109375" customWidth="1"/>
    <col min="6197" max="6207" width="4.7109375" customWidth="1"/>
    <col min="6208" max="6208" width="6.7109375" customWidth="1"/>
    <col min="6209" max="6211" width="7.7109375" customWidth="1"/>
    <col min="6401" max="6401" width="3.85546875" customWidth="1"/>
    <col min="6402" max="6402" width="19.85546875" customWidth="1"/>
    <col min="6403" max="6403" width="12.85546875" customWidth="1"/>
    <col min="6404" max="6404" width="5.7109375" customWidth="1"/>
    <col min="6405" max="6407" width="5.28515625" customWidth="1"/>
    <col min="6408" max="6408" width="6.5703125" customWidth="1"/>
    <col min="6409" max="6409" width="5.28515625" customWidth="1"/>
    <col min="6410" max="6412" width="3.7109375" customWidth="1"/>
    <col min="6413" max="6415" width="5.7109375" customWidth="1"/>
    <col min="6416" max="6437" width="3.7109375" customWidth="1"/>
    <col min="6438" max="6438" width="2.7109375" customWidth="1"/>
    <col min="6439" max="6439" width="0" hidden="1" customWidth="1"/>
    <col min="6440" max="6440" width="2.7109375" customWidth="1"/>
    <col min="6441" max="6451" width="4.7109375" customWidth="1"/>
    <col min="6452" max="6452" width="2.7109375" customWidth="1"/>
    <col min="6453" max="6463" width="4.7109375" customWidth="1"/>
    <col min="6464" max="6464" width="6.7109375" customWidth="1"/>
    <col min="6465" max="6467" width="7.7109375" customWidth="1"/>
    <col min="6657" max="6657" width="3.85546875" customWidth="1"/>
    <col min="6658" max="6658" width="19.85546875" customWidth="1"/>
    <col min="6659" max="6659" width="12.85546875" customWidth="1"/>
    <col min="6660" max="6660" width="5.7109375" customWidth="1"/>
    <col min="6661" max="6663" width="5.28515625" customWidth="1"/>
    <col min="6664" max="6664" width="6.5703125" customWidth="1"/>
    <col min="6665" max="6665" width="5.28515625" customWidth="1"/>
    <col min="6666" max="6668" width="3.7109375" customWidth="1"/>
    <col min="6669" max="6671" width="5.7109375" customWidth="1"/>
    <col min="6672" max="6693" width="3.7109375" customWidth="1"/>
    <col min="6694" max="6694" width="2.7109375" customWidth="1"/>
    <col min="6695" max="6695" width="0" hidden="1" customWidth="1"/>
    <col min="6696" max="6696" width="2.7109375" customWidth="1"/>
    <col min="6697" max="6707" width="4.7109375" customWidth="1"/>
    <col min="6708" max="6708" width="2.7109375" customWidth="1"/>
    <col min="6709" max="6719" width="4.7109375" customWidth="1"/>
    <col min="6720" max="6720" width="6.7109375" customWidth="1"/>
    <col min="6721" max="6723" width="7.7109375" customWidth="1"/>
    <col min="6913" max="6913" width="3.85546875" customWidth="1"/>
    <col min="6914" max="6914" width="19.85546875" customWidth="1"/>
    <col min="6915" max="6915" width="12.85546875" customWidth="1"/>
    <col min="6916" max="6916" width="5.7109375" customWidth="1"/>
    <col min="6917" max="6919" width="5.28515625" customWidth="1"/>
    <col min="6920" max="6920" width="6.5703125" customWidth="1"/>
    <col min="6921" max="6921" width="5.28515625" customWidth="1"/>
    <col min="6922" max="6924" width="3.7109375" customWidth="1"/>
    <col min="6925" max="6927" width="5.7109375" customWidth="1"/>
    <col min="6928" max="6949" width="3.7109375" customWidth="1"/>
    <col min="6950" max="6950" width="2.7109375" customWidth="1"/>
    <col min="6951" max="6951" width="0" hidden="1" customWidth="1"/>
    <col min="6952" max="6952" width="2.7109375" customWidth="1"/>
    <col min="6953" max="6963" width="4.7109375" customWidth="1"/>
    <col min="6964" max="6964" width="2.7109375" customWidth="1"/>
    <col min="6965" max="6975" width="4.7109375" customWidth="1"/>
    <col min="6976" max="6976" width="6.7109375" customWidth="1"/>
    <col min="6977" max="6979" width="7.7109375" customWidth="1"/>
    <col min="7169" max="7169" width="3.85546875" customWidth="1"/>
    <col min="7170" max="7170" width="19.85546875" customWidth="1"/>
    <col min="7171" max="7171" width="12.85546875" customWidth="1"/>
    <col min="7172" max="7172" width="5.7109375" customWidth="1"/>
    <col min="7173" max="7175" width="5.28515625" customWidth="1"/>
    <col min="7176" max="7176" width="6.5703125" customWidth="1"/>
    <col min="7177" max="7177" width="5.28515625" customWidth="1"/>
    <col min="7178" max="7180" width="3.7109375" customWidth="1"/>
    <col min="7181" max="7183" width="5.7109375" customWidth="1"/>
    <col min="7184" max="7205" width="3.7109375" customWidth="1"/>
    <col min="7206" max="7206" width="2.7109375" customWidth="1"/>
    <col min="7207" max="7207" width="0" hidden="1" customWidth="1"/>
    <col min="7208" max="7208" width="2.7109375" customWidth="1"/>
    <col min="7209" max="7219" width="4.7109375" customWidth="1"/>
    <col min="7220" max="7220" width="2.7109375" customWidth="1"/>
    <col min="7221" max="7231" width="4.7109375" customWidth="1"/>
    <col min="7232" max="7232" width="6.7109375" customWidth="1"/>
    <col min="7233" max="7235" width="7.7109375" customWidth="1"/>
    <col min="7425" max="7425" width="3.85546875" customWidth="1"/>
    <col min="7426" max="7426" width="19.85546875" customWidth="1"/>
    <col min="7427" max="7427" width="12.85546875" customWidth="1"/>
    <col min="7428" max="7428" width="5.7109375" customWidth="1"/>
    <col min="7429" max="7431" width="5.28515625" customWidth="1"/>
    <col min="7432" max="7432" width="6.5703125" customWidth="1"/>
    <col min="7433" max="7433" width="5.28515625" customWidth="1"/>
    <col min="7434" max="7436" width="3.7109375" customWidth="1"/>
    <col min="7437" max="7439" width="5.7109375" customWidth="1"/>
    <col min="7440" max="7461" width="3.7109375" customWidth="1"/>
    <col min="7462" max="7462" width="2.7109375" customWidth="1"/>
    <col min="7463" max="7463" width="0" hidden="1" customWidth="1"/>
    <col min="7464" max="7464" width="2.7109375" customWidth="1"/>
    <col min="7465" max="7475" width="4.7109375" customWidth="1"/>
    <col min="7476" max="7476" width="2.7109375" customWidth="1"/>
    <col min="7477" max="7487" width="4.7109375" customWidth="1"/>
    <col min="7488" max="7488" width="6.7109375" customWidth="1"/>
    <col min="7489" max="7491" width="7.7109375" customWidth="1"/>
    <col min="7681" max="7681" width="3.85546875" customWidth="1"/>
    <col min="7682" max="7682" width="19.85546875" customWidth="1"/>
    <col min="7683" max="7683" width="12.85546875" customWidth="1"/>
    <col min="7684" max="7684" width="5.7109375" customWidth="1"/>
    <col min="7685" max="7687" width="5.28515625" customWidth="1"/>
    <col min="7688" max="7688" width="6.5703125" customWidth="1"/>
    <col min="7689" max="7689" width="5.28515625" customWidth="1"/>
    <col min="7690" max="7692" width="3.7109375" customWidth="1"/>
    <col min="7693" max="7695" width="5.7109375" customWidth="1"/>
    <col min="7696" max="7717" width="3.7109375" customWidth="1"/>
    <col min="7718" max="7718" width="2.7109375" customWidth="1"/>
    <col min="7719" max="7719" width="0" hidden="1" customWidth="1"/>
    <col min="7720" max="7720" width="2.7109375" customWidth="1"/>
    <col min="7721" max="7731" width="4.7109375" customWidth="1"/>
    <col min="7732" max="7732" width="2.7109375" customWidth="1"/>
    <col min="7733" max="7743" width="4.7109375" customWidth="1"/>
    <col min="7744" max="7744" width="6.7109375" customWidth="1"/>
    <col min="7745" max="7747" width="7.7109375" customWidth="1"/>
    <col min="7937" max="7937" width="3.85546875" customWidth="1"/>
    <col min="7938" max="7938" width="19.85546875" customWidth="1"/>
    <col min="7939" max="7939" width="12.85546875" customWidth="1"/>
    <col min="7940" max="7940" width="5.7109375" customWidth="1"/>
    <col min="7941" max="7943" width="5.28515625" customWidth="1"/>
    <col min="7944" max="7944" width="6.5703125" customWidth="1"/>
    <col min="7945" max="7945" width="5.28515625" customWidth="1"/>
    <col min="7946" max="7948" width="3.7109375" customWidth="1"/>
    <col min="7949" max="7951" width="5.7109375" customWidth="1"/>
    <col min="7952" max="7973" width="3.7109375" customWidth="1"/>
    <col min="7974" max="7974" width="2.7109375" customWidth="1"/>
    <col min="7975" max="7975" width="0" hidden="1" customWidth="1"/>
    <col min="7976" max="7976" width="2.7109375" customWidth="1"/>
    <col min="7977" max="7987" width="4.7109375" customWidth="1"/>
    <col min="7988" max="7988" width="2.7109375" customWidth="1"/>
    <col min="7989" max="7999" width="4.7109375" customWidth="1"/>
    <col min="8000" max="8000" width="6.7109375" customWidth="1"/>
    <col min="8001" max="8003" width="7.7109375" customWidth="1"/>
    <col min="8193" max="8193" width="3.85546875" customWidth="1"/>
    <col min="8194" max="8194" width="19.85546875" customWidth="1"/>
    <col min="8195" max="8195" width="12.85546875" customWidth="1"/>
    <col min="8196" max="8196" width="5.7109375" customWidth="1"/>
    <col min="8197" max="8199" width="5.28515625" customWidth="1"/>
    <col min="8200" max="8200" width="6.5703125" customWidth="1"/>
    <col min="8201" max="8201" width="5.28515625" customWidth="1"/>
    <col min="8202" max="8204" width="3.7109375" customWidth="1"/>
    <col min="8205" max="8207" width="5.7109375" customWidth="1"/>
    <col min="8208" max="8229" width="3.7109375" customWidth="1"/>
    <col min="8230" max="8230" width="2.7109375" customWidth="1"/>
    <col min="8231" max="8231" width="0" hidden="1" customWidth="1"/>
    <col min="8232" max="8232" width="2.7109375" customWidth="1"/>
    <col min="8233" max="8243" width="4.7109375" customWidth="1"/>
    <col min="8244" max="8244" width="2.7109375" customWidth="1"/>
    <col min="8245" max="8255" width="4.7109375" customWidth="1"/>
    <col min="8256" max="8256" width="6.7109375" customWidth="1"/>
    <col min="8257" max="8259" width="7.7109375" customWidth="1"/>
    <col min="8449" max="8449" width="3.85546875" customWidth="1"/>
    <col min="8450" max="8450" width="19.85546875" customWidth="1"/>
    <col min="8451" max="8451" width="12.85546875" customWidth="1"/>
    <col min="8452" max="8452" width="5.7109375" customWidth="1"/>
    <col min="8453" max="8455" width="5.28515625" customWidth="1"/>
    <col min="8456" max="8456" width="6.5703125" customWidth="1"/>
    <col min="8457" max="8457" width="5.28515625" customWidth="1"/>
    <col min="8458" max="8460" width="3.7109375" customWidth="1"/>
    <col min="8461" max="8463" width="5.7109375" customWidth="1"/>
    <col min="8464" max="8485" width="3.7109375" customWidth="1"/>
    <col min="8486" max="8486" width="2.7109375" customWidth="1"/>
    <col min="8487" max="8487" width="0" hidden="1" customWidth="1"/>
    <col min="8488" max="8488" width="2.7109375" customWidth="1"/>
    <col min="8489" max="8499" width="4.7109375" customWidth="1"/>
    <col min="8500" max="8500" width="2.7109375" customWidth="1"/>
    <col min="8501" max="8511" width="4.7109375" customWidth="1"/>
    <col min="8512" max="8512" width="6.7109375" customWidth="1"/>
    <col min="8513" max="8515" width="7.7109375" customWidth="1"/>
    <col min="8705" max="8705" width="3.85546875" customWidth="1"/>
    <col min="8706" max="8706" width="19.85546875" customWidth="1"/>
    <col min="8707" max="8707" width="12.85546875" customWidth="1"/>
    <col min="8708" max="8708" width="5.7109375" customWidth="1"/>
    <col min="8709" max="8711" width="5.28515625" customWidth="1"/>
    <col min="8712" max="8712" width="6.5703125" customWidth="1"/>
    <col min="8713" max="8713" width="5.28515625" customWidth="1"/>
    <col min="8714" max="8716" width="3.7109375" customWidth="1"/>
    <col min="8717" max="8719" width="5.7109375" customWidth="1"/>
    <col min="8720" max="8741" width="3.7109375" customWidth="1"/>
    <col min="8742" max="8742" width="2.7109375" customWidth="1"/>
    <col min="8743" max="8743" width="0" hidden="1" customWidth="1"/>
    <col min="8744" max="8744" width="2.7109375" customWidth="1"/>
    <col min="8745" max="8755" width="4.7109375" customWidth="1"/>
    <col min="8756" max="8756" width="2.7109375" customWidth="1"/>
    <col min="8757" max="8767" width="4.7109375" customWidth="1"/>
    <col min="8768" max="8768" width="6.7109375" customWidth="1"/>
    <col min="8769" max="8771" width="7.7109375" customWidth="1"/>
    <col min="8961" max="8961" width="3.85546875" customWidth="1"/>
    <col min="8962" max="8962" width="19.85546875" customWidth="1"/>
    <col min="8963" max="8963" width="12.85546875" customWidth="1"/>
    <col min="8964" max="8964" width="5.7109375" customWidth="1"/>
    <col min="8965" max="8967" width="5.28515625" customWidth="1"/>
    <col min="8968" max="8968" width="6.5703125" customWidth="1"/>
    <col min="8969" max="8969" width="5.28515625" customWidth="1"/>
    <col min="8970" max="8972" width="3.7109375" customWidth="1"/>
    <col min="8973" max="8975" width="5.7109375" customWidth="1"/>
    <col min="8976" max="8997" width="3.7109375" customWidth="1"/>
    <col min="8998" max="8998" width="2.7109375" customWidth="1"/>
    <col min="8999" max="8999" width="0" hidden="1" customWidth="1"/>
    <col min="9000" max="9000" width="2.7109375" customWidth="1"/>
    <col min="9001" max="9011" width="4.7109375" customWidth="1"/>
    <col min="9012" max="9012" width="2.7109375" customWidth="1"/>
    <col min="9013" max="9023" width="4.7109375" customWidth="1"/>
    <col min="9024" max="9024" width="6.7109375" customWidth="1"/>
    <col min="9025" max="9027" width="7.7109375" customWidth="1"/>
    <col min="9217" max="9217" width="3.85546875" customWidth="1"/>
    <col min="9218" max="9218" width="19.85546875" customWidth="1"/>
    <col min="9219" max="9219" width="12.85546875" customWidth="1"/>
    <col min="9220" max="9220" width="5.7109375" customWidth="1"/>
    <col min="9221" max="9223" width="5.28515625" customWidth="1"/>
    <col min="9224" max="9224" width="6.5703125" customWidth="1"/>
    <col min="9225" max="9225" width="5.28515625" customWidth="1"/>
    <col min="9226" max="9228" width="3.7109375" customWidth="1"/>
    <col min="9229" max="9231" width="5.7109375" customWidth="1"/>
    <col min="9232" max="9253" width="3.7109375" customWidth="1"/>
    <col min="9254" max="9254" width="2.7109375" customWidth="1"/>
    <col min="9255" max="9255" width="0" hidden="1" customWidth="1"/>
    <col min="9256" max="9256" width="2.7109375" customWidth="1"/>
    <col min="9257" max="9267" width="4.7109375" customWidth="1"/>
    <col min="9268" max="9268" width="2.7109375" customWidth="1"/>
    <col min="9269" max="9279" width="4.7109375" customWidth="1"/>
    <col min="9280" max="9280" width="6.7109375" customWidth="1"/>
    <col min="9281" max="9283" width="7.7109375" customWidth="1"/>
    <col min="9473" max="9473" width="3.85546875" customWidth="1"/>
    <col min="9474" max="9474" width="19.85546875" customWidth="1"/>
    <col min="9475" max="9475" width="12.85546875" customWidth="1"/>
    <col min="9476" max="9476" width="5.7109375" customWidth="1"/>
    <col min="9477" max="9479" width="5.28515625" customWidth="1"/>
    <col min="9480" max="9480" width="6.5703125" customWidth="1"/>
    <col min="9481" max="9481" width="5.28515625" customWidth="1"/>
    <col min="9482" max="9484" width="3.7109375" customWidth="1"/>
    <col min="9485" max="9487" width="5.7109375" customWidth="1"/>
    <col min="9488" max="9509" width="3.7109375" customWidth="1"/>
    <col min="9510" max="9510" width="2.7109375" customWidth="1"/>
    <col min="9511" max="9511" width="0" hidden="1" customWidth="1"/>
    <col min="9512" max="9512" width="2.7109375" customWidth="1"/>
    <col min="9513" max="9523" width="4.7109375" customWidth="1"/>
    <col min="9524" max="9524" width="2.7109375" customWidth="1"/>
    <col min="9525" max="9535" width="4.7109375" customWidth="1"/>
    <col min="9536" max="9536" width="6.7109375" customWidth="1"/>
    <col min="9537" max="9539" width="7.7109375" customWidth="1"/>
    <col min="9729" max="9729" width="3.85546875" customWidth="1"/>
    <col min="9730" max="9730" width="19.85546875" customWidth="1"/>
    <col min="9731" max="9731" width="12.85546875" customWidth="1"/>
    <col min="9732" max="9732" width="5.7109375" customWidth="1"/>
    <col min="9733" max="9735" width="5.28515625" customWidth="1"/>
    <col min="9736" max="9736" width="6.5703125" customWidth="1"/>
    <col min="9737" max="9737" width="5.28515625" customWidth="1"/>
    <col min="9738" max="9740" width="3.7109375" customWidth="1"/>
    <col min="9741" max="9743" width="5.7109375" customWidth="1"/>
    <col min="9744" max="9765" width="3.7109375" customWidth="1"/>
    <col min="9766" max="9766" width="2.7109375" customWidth="1"/>
    <col min="9767" max="9767" width="0" hidden="1" customWidth="1"/>
    <col min="9768" max="9768" width="2.7109375" customWidth="1"/>
    <col min="9769" max="9779" width="4.7109375" customWidth="1"/>
    <col min="9780" max="9780" width="2.7109375" customWidth="1"/>
    <col min="9781" max="9791" width="4.7109375" customWidth="1"/>
    <col min="9792" max="9792" width="6.7109375" customWidth="1"/>
    <col min="9793" max="9795" width="7.7109375" customWidth="1"/>
    <col min="9985" max="9985" width="3.85546875" customWidth="1"/>
    <col min="9986" max="9986" width="19.85546875" customWidth="1"/>
    <col min="9987" max="9987" width="12.85546875" customWidth="1"/>
    <col min="9988" max="9988" width="5.7109375" customWidth="1"/>
    <col min="9989" max="9991" width="5.28515625" customWidth="1"/>
    <col min="9992" max="9992" width="6.5703125" customWidth="1"/>
    <col min="9993" max="9993" width="5.28515625" customWidth="1"/>
    <col min="9994" max="9996" width="3.7109375" customWidth="1"/>
    <col min="9997" max="9999" width="5.7109375" customWidth="1"/>
    <col min="10000" max="10021" width="3.7109375" customWidth="1"/>
    <col min="10022" max="10022" width="2.7109375" customWidth="1"/>
    <col min="10023" max="10023" width="0" hidden="1" customWidth="1"/>
    <col min="10024" max="10024" width="2.7109375" customWidth="1"/>
    <col min="10025" max="10035" width="4.7109375" customWidth="1"/>
    <col min="10036" max="10036" width="2.7109375" customWidth="1"/>
    <col min="10037" max="10047" width="4.7109375" customWidth="1"/>
    <col min="10048" max="10048" width="6.7109375" customWidth="1"/>
    <col min="10049" max="10051" width="7.7109375" customWidth="1"/>
    <col min="10241" max="10241" width="3.85546875" customWidth="1"/>
    <col min="10242" max="10242" width="19.85546875" customWidth="1"/>
    <col min="10243" max="10243" width="12.85546875" customWidth="1"/>
    <col min="10244" max="10244" width="5.7109375" customWidth="1"/>
    <col min="10245" max="10247" width="5.28515625" customWidth="1"/>
    <col min="10248" max="10248" width="6.5703125" customWidth="1"/>
    <col min="10249" max="10249" width="5.28515625" customWidth="1"/>
    <col min="10250" max="10252" width="3.7109375" customWidth="1"/>
    <col min="10253" max="10255" width="5.7109375" customWidth="1"/>
    <col min="10256" max="10277" width="3.7109375" customWidth="1"/>
    <col min="10278" max="10278" width="2.7109375" customWidth="1"/>
    <col min="10279" max="10279" width="0" hidden="1" customWidth="1"/>
    <col min="10280" max="10280" width="2.7109375" customWidth="1"/>
    <col min="10281" max="10291" width="4.7109375" customWidth="1"/>
    <col min="10292" max="10292" width="2.7109375" customWidth="1"/>
    <col min="10293" max="10303" width="4.7109375" customWidth="1"/>
    <col min="10304" max="10304" width="6.7109375" customWidth="1"/>
    <col min="10305" max="10307" width="7.7109375" customWidth="1"/>
    <col min="10497" max="10497" width="3.85546875" customWidth="1"/>
    <col min="10498" max="10498" width="19.85546875" customWidth="1"/>
    <col min="10499" max="10499" width="12.85546875" customWidth="1"/>
    <col min="10500" max="10500" width="5.7109375" customWidth="1"/>
    <col min="10501" max="10503" width="5.28515625" customWidth="1"/>
    <col min="10504" max="10504" width="6.5703125" customWidth="1"/>
    <col min="10505" max="10505" width="5.28515625" customWidth="1"/>
    <col min="10506" max="10508" width="3.7109375" customWidth="1"/>
    <col min="10509" max="10511" width="5.7109375" customWidth="1"/>
    <col min="10512" max="10533" width="3.7109375" customWidth="1"/>
    <col min="10534" max="10534" width="2.7109375" customWidth="1"/>
    <col min="10535" max="10535" width="0" hidden="1" customWidth="1"/>
    <col min="10536" max="10536" width="2.7109375" customWidth="1"/>
    <col min="10537" max="10547" width="4.7109375" customWidth="1"/>
    <col min="10548" max="10548" width="2.7109375" customWidth="1"/>
    <col min="10549" max="10559" width="4.7109375" customWidth="1"/>
    <col min="10560" max="10560" width="6.7109375" customWidth="1"/>
    <col min="10561" max="10563" width="7.7109375" customWidth="1"/>
    <col min="10753" max="10753" width="3.85546875" customWidth="1"/>
    <col min="10754" max="10754" width="19.85546875" customWidth="1"/>
    <col min="10755" max="10755" width="12.85546875" customWidth="1"/>
    <col min="10756" max="10756" width="5.7109375" customWidth="1"/>
    <col min="10757" max="10759" width="5.28515625" customWidth="1"/>
    <col min="10760" max="10760" width="6.5703125" customWidth="1"/>
    <col min="10761" max="10761" width="5.28515625" customWidth="1"/>
    <col min="10762" max="10764" width="3.7109375" customWidth="1"/>
    <col min="10765" max="10767" width="5.7109375" customWidth="1"/>
    <col min="10768" max="10789" width="3.7109375" customWidth="1"/>
    <col min="10790" max="10790" width="2.7109375" customWidth="1"/>
    <col min="10791" max="10791" width="0" hidden="1" customWidth="1"/>
    <col min="10792" max="10792" width="2.7109375" customWidth="1"/>
    <col min="10793" max="10803" width="4.7109375" customWidth="1"/>
    <col min="10804" max="10804" width="2.7109375" customWidth="1"/>
    <col min="10805" max="10815" width="4.7109375" customWidth="1"/>
    <col min="10816" max="10816" width="6.7109375" customWidth="1"/>
    <col min="10817" max="10819" width="7.7109375" customWidth="1"/>
    <col min="11009" max="11009" width="3.85546875" customWidth="1"/>
    <col min="11010" max="11010" width="19.85546875" customWidth="1"/>
    <col min="11011" max="11011" width="12.85546875" customWidth="1"/>
    <col min="11012" max="11012" width="5.7109375" customWidth="1"/>
    <col min="11013" max="11015" width="5.28515625" customWidth="1"/>
    <col min="11016" max="11016" width="6.5703125" customWidth="1"/>
    <col min="11017" max="11017" width="5.28515625" customWidth="1"/>
    <col min="11018" max="11020" width="3.7109375" customWidth="1"/>
    <col min="11021" max="11023" width="5.7109375" customWidth="1"/>
    <col min="11024" max="11045" width="3.7109375" customWidth="1"/>
    <col min="11046" max="11046" width="2.7109375" customWidth="1"/>
    <col min="11047" max="11047" width="0" hidden="1" customWidth="1"/>
    <col min="11048" max="11048" width="2.7109375" customWidth="1"/>
    <col min="11049" max="11059" width="4.7109375" customWidth="1"/>
    <col min="11060" max="11060" width="2.7109375" customWidth="1"/>
    <col min="11061" max="11071" width="4.7109375" customWidth="1"/>
    <col min="11072" max="11072" width="6.7109375" customWidth="1"/>
    <col min="11073" max="11075" width="7.7109375" customWidth="1"/>
    <col min="11265" max="11265" width="3.85546875" customWidth="1"/>
    <col min="11266" max="11266" width="19.85546875" customWidth="1"/>
    <col min="11267" max="11267" width="12.85546875" customWidth="1"/>
    <col min="11268" max="11268" width="5.7109375" customWidth="1"/>
    <col min="11269" max="11271" width="5.28515625" customWidth="1"/>
    <col min="11272" max="11272" width="6.5703125" customWidth="1"/>
    <col min="11273" max="11273" width="5.28515625" customWidth="1"/>
    <col min="11274" max="11276" width="3.7109375" customWidth="1"/>
    <col min="11277" max="11279" width="5.7109375" customWidth="1"/>
    <col min="11280" max="11301" width="3.7109375" customWidth="1"/>
    <col min="11302" max="11302" width="2.7109375" customWidth="1"/>
    <col min="11303" max="11303" width="0" hidden="1" customWidth="1"/>
    <col min="11304" max="11304" width="2.7109375" customWidth="1"/>
    <col min="11305" max="11315" width="4.7109375" customWidth="1"/>
    <col min="11316" max="11316" width="2.7109375" customWidth="1"/>
    <col min="11317" max="11327" width="4.7109375" customWidth="1"/>
    <col min="11328" max="11328" width="6.7109375" customWidth="1"/>
    <col min="11329" max="11331" width="7.7109375" customWidth="1"/>
    <col min="11521" max="11521" width="3.85546875" customWidth="1"/>
    <col min="11522" max="11522" width="19.85546875" customWidth="1"/>
    <col min="11523" max="11523" width="12.85546875" customWidth="1"/>
    <col min="11524" max="11524" width="5.7109375" customWidth="1"/>
    <col min="11525" max="11527" width="5.28515625" customWidth="1"/>
    <col min="11528" max="11528" width="6.5703125" customWidth="1"/>
    <col min="11529" max="11529" width="5.28515625" customWidth="1"/>
    <col min="11530" max="11532" width="3.7109375" customWidth="1"/>
    <col min="11533" max="11535" width="5.7109375" customWidth="1"/>
    <col min="11536" max="11557" width="3.7109375" customWidth="1"/>
    <col min="11558" max="11558" width="2.7109375" customWidth="1"/>
    <col min="11559" max="11559" width="0" hidden="1" customWidth="1"/>
    <col min="11560" max="11560" width="2.7109375" customWidth="1"/>
    <col min="11561" max="11571" width="4.7109375" customWidth="1"/>
    <col min="11572" max="11572" width="2.7109375" customWidth="1"/>
    <col min="11573" max="11583" width="4.7109375" customWidth="1"/>
    <col min="11584" max="11584" width="6.7109375" customWidth="1"/>
    <col min="11585" max="11587" width="7.7109375" customWidth="1"/>
    <col min="11777" max="11777" width="3.85546875" customWidth="1"/>
    <col min="11778" max="11778" width="19.85546875" customWidth="1"/>
    <col min="11779" max="11779" width="12.85546875" customWidth="1"/>
    <col min="11780" max="11780" width="5.7109375" customWidth="1"/>
    <col min="11781" max="11783" width="5.28515625" customWidth="1"/>
    <col min="11784" max="11784" width="6.5703125" customWidth="1"/>
    <col min="11785" max="11785" width="5.28515625" customWidth="1"/>
    <col min="11786" max="11788" width="3.7109375" customWidth="1"/>
    <col min="11789" max="11791" width="5.7109375" customWidth="1"/>
    <col min="11792" max="11813" width="3.7109375" customWidth="1"/>
    <col min="11814" max="11814" width="2.7109375" customWidth="1"/>
    <col min="11815" max="11815" width="0" hidden="1" customWidth="1"/>
    <col min="11816" max="11816" width="2.7109375" customWidth="1"/>
    <col min="11817" max="11827" width="4.7109375" customWidth="1"/>
    <col min="11828" max="11828" width="2.7109375" customWidth="1"/>
    <col min="11829" max="11839" width="4.7109375" customWidth="1"/>
    <col min="11840" max="11840" width="6.7109375" customWidth="1"/>
    <col min="11841" max="11843" width="7.7109375" customWidth="1"/>
    <col min="12033" max="12033" width="3.85546875" customWidth="1"/>
    <col min="12034" max="12034" width="19.85546875" customWidth="1"/>
    <col min="12035" max="12035" width="12.85546875" customWidth="1"/>
    <col min="12036" max="12036" width="5.7109375" customWidth="1"/>
    <col min="12037" max="12039" width="5.28515625" customWidth="1"/>
    <col min="12040" max="12040" width="6.5703125" customWidth="1"/>
    <col min="12041" max="12041" width="5.28515625" customWidth="1"/>
    <col min="12042" max="12044" width="3.7109375" customWidth="1"/>
    <col min="12045" max="12047" width="5.7109375" customWidth="1"/>
    <col min="12048" max="12069" width="3.7109375" customWidth="1"/>
    <col min="12070" max="12070" width="2.7109375" customWidth="1"/>
    <col min="12071" max="12071" width="0" hidden="1" customWidth="1"/>
    <col min="12072" max="12072" width="2.7109375" customWidth="1"/>
    <col min="12073" max="12083" width="4.7109375" customWidth="1"/>
    <col min="12084" max="12084" width="2.7109375" customWidth="1"/>
    <col min="12085" max="12095" width="4.7109375" customWidth="1"/>
    <col min="12096" max="12096" width="6.7109375" customWidth="1"/>
    <col min="12097" max="12099" width="7.7109375" customWidth="1"/>
    <col min="12289" max="12289" width="3.85546875" customWidth="1"/>
    <col min="12290" max="12290" width="19.85546875" customWidth="1"/>
    <col min="12291" max="12291" width="12.85546875" customWidth="1"/>
    <col min="12292" max="12292" width="5.7109375" customWidth="1"/>
    <col min="12293" max="12295" width="5.28515625" customWidth="1"/>
    <col min="12296" max="12296" width="6.5703125" customWidth="1"/>
    <col min="12297" max="12297" width="5.28515625" customWidth="1"/>
    <col min="12298" max="12300" width="3.7109375" customWidth="1"/>
    <col min="12301" max="12303" width="5.7109375" customWidth="1"/>
    <col min="12304" max="12325" width="3.7109375" customWidth="1"/>
    <col min="12326" max="12326" width="2.7109375" customWidth="1"/>
    <col min="12327" max="12327" width="0" hidden="1" customWidth="1"/>
    <col min="12328" max="12328" width="2.7109375" customWidth="1"/>
    <col min="12329" max="12339" width="4.7109375" customWidth="1"/>
    <col min="12340" max="12340" width="2.7109375" customWidth="1"/>
    <col min="12341" max="12351" width="4.7109375" customWidth="1"/>
    <col min="12352" max="12352" width="6.7109375" customWidth="1"/>
    <col min="12353" max="12355" width="7.7109375" customWidth="1"/>
    <col min="12545" max="12545" width="3.85546875" customWidth="1"/>
    <col min="12546" max="12546" width="19.85546875" customWidth="1"/>
    <col min="12547" max="12547" width="12.85546875" customWidth="1"/>
    <col min="12548" max="12548" width="5.7109375" customWidth="1"/>
    <col min="12549" max="12551" width="5.28515625" customWidth="1"/>
    <col min="12552" max="12552" width="6.5703125" customWidth="1"/>
    <col min="12553" max="12553" width="5.28515625" customWidth="1"/>
    <col min="12554" max="12556" width="3.7109375" customWidth="1"/>
    <col min="12557" max="12559" width="5.7109375" customWidth="1"/>
    <col min="12560" max="12581" width="3.7109375" customWidth="1"/>
    <col min="12582" max="12582" width="2.7109375" customWidth="1"/>
    <col min="12583" max="12583" width="0" hidden="1" customWidth="1"/>
    <col min="12584" max="12584" width="2.7109375" customWidth="1"/>
    <col min="12585" max="12595" width="4.7109375" customWidth="1"/>
    <col min="12596" max="12596" width="2.7109375" customWidth="1"/>
    <col min="12597" max="12607" width="4.7109375" customWidth="1"/>
    <col min="12608" max="12608" width="6.7109375" customWidth="1"/>
    <col min="12609" max="12611" width="7.7109375" customWidth="1"/>
    <col min="12801" max="12801" width="3.85546875" customWidth="1"/>
    <col min="12802" max="12802" width="19.85546875" customWidth="1"/>
    <col min="12803" max="12803" width="12.85546875" customWidth="1"/>
    <col min="12804" max="12804" width="5.7109375" customWidth="1"/>
    <col min="12805" max="12807" width="5.28515625" customWidth="1"/>
    <col min="12808" max="12808" width="6.5703125" customWidth="1"/>
    <col min="12809" max="12809" width="5.28515625" customWidth="1"/>
    <col min="12810" max="12812" width="3.7109375" customWidth="1"/>
    <col min="12813" max="12815" width="5.7109375" customWidth="1"/>
    <col min="12816" max="12837" width="3.7109375" customWidth="1"/>
    <col min="12838" max="12838" width="2.7109375" customWidth="1"/>
    <col min="12839" max="12839" width="0" hidden="1" customWidth="1"/>
    <col min="12840" max="12840" width="2.7109375" customWidth="1"/>
    <col min="12841" max="12851" width="4.7109375" customWidth="1"/>
    <col min="12852" max="12852" width="2.7109375" customWidth="1"/>
    <col min="12853" max="12863" width="4.7109375" customWidth="1"/>
    <col min="12864" max="12864" width="6.7109375" customWidth="1"/>
    <col min="12865" max="12867" width="7.7109375" customWidth="1"/>
    <col min="13057" max="13057" width="3.85546875" customWidth="1"/>
    <col min="13058" max="13058" width="19.85546875" customWidth="1"/>
    <col min="13059" max="13059" width="12.85546875" customWidth="1"/>
    <col min="13060" max="13060" width="5.7109375" customWidth="1"/>
    <col min="13061" max="13063" width="5.28515625" customWidth="1"/>
    <col min="13064" max="13064" width="6.5703125" customWidth="1"/>
    <col min="13065" max="13065" width="5.28515625" customWidth="1"/>
    <col min="13066" max="13068" width="3.7109375" customWidth="1"/>
    <col min="13069" max="13071" width="5.7109375" customWidth="1"/>
    <col min="13072" max="13093" width="3.7109375" customWidth="1"/>
    <col min="13094" max="13094" width="2.7109375" customWidth="1"/>
    <col min="13095" max="13095" width="0" hidden="1" customWidth="1"/>
    <col min="13096" max="13096" width="2.7109375" customWidth="1"/>
    <col min="13097" max="13107" width="4.7109375" customWidth="1"/>
    <col min="13108" max="13108" width="2.7109375" customWidth="1"/>
    <col min="13109" max="13119" width="4.7109375" customWidth="1"/>
    <col min="13120" max="13120" width="6.7109375" customWidth="1"/>
    <col min="13121" max="13123" width="7.7109375" customWidth="1"/>
    <col min="13313" max="13313" width="3.85546875" customWidth="1"/>
    <col min="13314" max="13314" width="19.85546875" customWidth="1"/>
    <col min="13315" max="13315" width="12.85546875" customWidth="1"/>
    <col min="13316" max="13316" width="5.7109375" customWidth="1"/>
    <col min="13317" max="13319" width="5.28515625" customWidth="1"/>
    <col min="13320" max="13320" width="6.5703125" customWidth="1"/>
    <col min="13321" max="13321" width="5.28515625" customWidth="1"/>
    <col min="13322" max="13324" width="3.7109375" customWidth="1"/>
    <col min="13325" max="13327" width="5.7109375" customWidth="1"/>
    <col min="13328" max="13349" width="3.7109375" customWidth="1"/>
    <col min="13350" max="13350" width="2.7109375" customWidth="1"/>
    <col min="13351" max="13351" width="0" hidden="1" customWidth="1"/>
    <col min="13352" max="13352" width="2.7109375" customWidth="1"/>
    <col min="13353" max="13363" width="4.7109375" customWidth="1"/>
    <col min="13364" max="13364" width="2.7109375" customWidth="1"/>
    <col min="13365" max="13375" width="4.7109375" customWidth="1"/>
    <col min="13376" max="13376" width="6.7109375" customWidth="1"/>
    <col min="13377" max="13379" width="7.7109375" customWidth="1"/>
    <col min="13569" max="13569" width="3.85546875" customWidth="1"/>
    <col min="13570" max="13570" width="19.85546875" customWidth="1"/>
    <col min="13571" max="13571" width="12.85546875" customWidth="1"/>
    <col min="13572" max="13572" width="5.7109375" customWidth="1"/>
    <col min="13573" max="13575" width="5.28515625" customWidth="1"/>
    <col min="13576" max="13576" width="6.5703125" customWidth="1"/>
    <col min="13577" max="13577" width="5.28515625" customWidth="1"/>
    <col min="13578" max="13580" width="3.7109375" customWidth="1"/>
    <col min="13581" max="13583" width="5.7109375" customWidth="1"/>
    <col min="13584" max="13605" width="3.7109375" customWidth="1"/>
    <col min="13606" max="13606" width="2.7109375" customWidth="1"/>
    <col min="13607" max="13607" width="0" hidden="1" customWidth="1"/>
    <col min="13608" max="13608" width="2.7109375" customWidth="1"/>
    <col min="13609" max="13619" width="4.7109375" customWidth="1"/>
    <col min="13620" max="13620" width="2.7109375" customWidth="1"/>
    <col min="13621" max="13631" width="4.7109375" customWidth="1"/>
    <col min="13632" max="13632" width="6.7109375" customWidth="1"/>
    <col min="13633" max="13635" width="7.7109375" customWidth="1"/>
    <col min="13825" max="13825" width="3.85546875" customWidth="1"/>
    <col min="13826" max="13826" width="19.85546875" customWidth="1"/>
    <col min="13827" max="13827" width="12.85546875" customWidth="1"/>
    <col min="13828" max="13828" width="5.7109375" customWidth="1"/>
    <col min="13829" max="13831" width="5.28515625" customWidth="1"/>
    <col min="13832" max="13832" width="6.5703125" customWidth="1"/>
    <col min="13833" max="13833" width="5.28515625" customWidth="1"/>
    <col min="13834" max="13836" width="3.7109375" customWidth="1"/>
    <col min="13837" max="13839" width="5.7109375" customWidth="1"/>
    <col min="13840" max="13861" width="3.7109375" customWidth="1"/>
    <col min="13862" max="13862" width="2.7109375" customWidth="1"/>
    <col min="13863" max="13863" width="0" hidden="1" customWidth="1"/>
    <col min="13864" max="13864" width="2.7109375" customWidth="1"/>
    <col min="13865" max="13875" width="4.7109375" customWidth="1"/>
    <col min="13876" max="13876" width="2.7109375" customWidth="1"/>
    <col min="13877" max="13887" width="4.7109375" customWidth="1"/>
    <col min="13888" max="13888" width="6.7109375" customWidth="1"/>
    <col min="13889" max="13891" width="7.7109375" customWidth="1"/>
    <col min="14081" max="14081" width="3.85546875" customWidth="1"/>
    <col min="14082" max="14082" width="19.85546875" customWidth="1"/>
    <col min="14083" max="14083" width="12.85546875" customWidth="1"/>
    <col min="14084" max="14084" width="5.7109375" customWidth="1"/>
    <col min="14085" max="14087" width="5.28515625" customWidth="1"/>
    <col min="14088" max="14088" width="6.5703125" customWidth="1"/>
    <col min="14089" max="14089" width="5.28515625" customWidth="1"/>
    <col min="14090" max="14092" width="3.7109375" customWidth="1"/>
    <col min="14093" max="14095" width="5.7109375" customWidth="1"/>
    <col min="14096" max="14117" width="3.7109375" customWidth="1"/>
    <col min="14118" max="14118" width="2.7109375" customWidth="1"/>
    <col min="14119" max="14119" width="0" hidden="1" customWidth="1"/>
    <col min="14120" max="14120" width="2.7109375" customWidth="1"/>
    <col min="14121" max="14131" width="4.7109375" customWidth="1"/>
    <col min="14132" max="14132" width="2.7109375" customWidth="1"/>
    <col min="14133" max="14143" width="4.7109375" customWidth="1"/>
    <col min="14144" max="14144" width="6.7109375" customWidth="1"/>
    <col min="14145" max="14147" width="7.7109375" customWidth="1"/>
    <col min="14337" max="14337" width="3.85546875" customWidth="1"/>
    <col min="14338" max="14338" width="19.85546875" customWidth="1"/>
    <col min="14339" max="14339" width="12.85546875" customWidth="1"/>
    <col min="14340" max="14340" width="5.7109375" customWidth="1"/>
    <col min="14341" max="14343" width="5.28515625" customWidth="1"/>
    <col min="14344" max="14344" width="6.5703125" customWidth="1"/>
    <col min="14345" max="14345" width="5.28515625" customWidth="1"/>
    <col min="14346" max="14348" width="3.7109375" customWidth="1"/>
    <col min="14349" max="14351" width="5.7109375" customWidth="1"/>
    <col min="14352" max="14373" width="3.7109375" customWidth="1"/>
    <col min="14374" max="14374" width="2.7109375" customWidth="1"/>
    <col min="14375" max="14375" width="0" hidden="1" customWidth="1"/>
    <col min="14376" max="14376" width="2.7109375" customWidth="1"/>
    <col min="14377" max="14387" width="4.7109375" customWidth="1"/>
    <col min="14388" max="14388" width="2.7109375" customWidth="1"/>
    <col min="14389" max="14399" width="4.7109375" customWidth="1"/>
    <col min="14400" max="14400" width="6.7109375" customWidth="1"/>
    <col min="14401" max="14403" width="7.7109375" customWidth="1"/>
    <col min="14593" max="14593" width="3.85546875" customWidth="1"/>
    <col min="14594" max="14594" width="19.85546875" customWidth="1"/>
    <col min="14595" max="14595" width="12.85546875" customWidth="1"/>
    <col min="14596" max="14596" width="5.7109375" customWidth="1"/>
    <col min="14597" max="14599" width="5.28515625" customWidth="1"/>
    <col min="14600" max="14600" width="6.5703125" customWidth="1"/>
    <col min="14601" max="14601" width="5.28515625" customWidth="1"/>
    <col min="14602" max="14604" width="3.7109375" customWidth="1"/>
    <col min="14605" max="14607" width="5.7109375" customWidth="1"/>
    <col min="14608" max="14629" width="3.7109375" customWidth="1"/>
    <col min="14630" max="14630" width="2.7109375" customWidth="1"/>
    <col min="14631" max="14631" width="0" hidden="1" customWidth="1"/>
    <col min="14632" max="14632" width="2.7109375" customWidth="1"/>
    <col min="14633" max="14643" width="4.7109375" customWidth="1"/>
    <col min="14644" max="14644" width="2.7109375" customWidth="1"/>
    <col min="14645" max="14655" width="4.7109375" customWidth="1"/>
    <col min="14656" max="14656" width="6.7109375" customWidth="1"/>
    <col min="14657" max="14659" width="7.7109375" customWidth="1"/>
    <col min="14849" max="14849" width="3.85546875" customWidth="1"/>
    <col min="14850" max="14850" width="19.85546875" customWidth="1"/>
    <col min="14851" max="14851" width="12.85546875" customWidth="1"/>
    <col min="14852" max="14852" width="5.7109375" customWidth="1"/>
    <col min="14853" max="14855" width="5.28515625" customWidth="1"/>
    <col min="14856" max="14856" width="6.5703125" customWidth="1"/>
    <col min="14857" max="14857" width="5.28515625" customWidth="1"/>
    <col min="14858" max="14860" width="3.7109375" customWidth="1"/>
    <col min="14861" max="14863" width="5.7109375" customWidth="1"/>
    <col min="14864" max="14885" width="3.7109375" customWidth="1"/>
    <col min="14886" max="14886" width="2.7109375" customWidth="1"/>
    <col min="14887" max="14887" width="0" hidden="1" customWidth="1"/>
    <col min="14888" max="14888" width="2.7109375" customWidth="1"/>
    <col min="14889" max="14899" width="4.7109375" customWidth="1"/>
    <col min="14900" max="14900" width="2.7109375" customWidth="1"/>
    <col min="14901" max="14911" width="4.7109375" customWidth="1"/>
    <col min="14912" max="14912" width="6.7109375" customWidth="1"/>
    <col min="14913" max="14915" width="7.7109375" customWidth="1"/>
    <col min="15105" max="15105" width="3.85546875" customWidth="1"/>
    <col min="15106" max="15106" width="19.85546875" customWidth="1"/>
    <col min="15107" max="15107" width="12.85546875" customWidth="1"/>
    <col min="15108" max="15108" width="5.7109375" customWidth="1"/>
    <col min="15109" max="15111" width="5.28515625" customWidth="1"/>
    <col min="15112" max="15112" width="6.5703125" customWidth="1"/>
    <col min="15113" max="15113" width="5.28515625" customWidth="1"/>
    <col min="15114" max="15116" width="3.7109375" customWidth="1"/>
    <col min="15117" max="15119" width="5.7109375" customWidth="1"/>
    <col min="15120" max="15141" width="3.7109375" customWidth="1"/>
    <col min="15142" max="15142" width="2.7109375" customWidth="1"/>
    <col min="15143" max="15143" width="0" hidden="1" customWidth="1"/>
    <col min="15144" max="15144" width="2.7109375" customWidth="1"/>
    <col min="15145" max="15155" width="4.7109375" customWidth="1"/>
    <col min="15156" max="15156" width="2.7109375" customWidth="1"/>
    <col min="15157" max="15167" width="4.7109375" customWidth="1"/>
    <col min="15168" max="15168" width="6.7109375" customWidth="1"/>
    <col min="15169" max="15171" width="7.7109375" customWidth="1"/>
    <col min="15361" max="15361" width="3.85546875" customWidth="1"/>
    <col min="15362" max="15362" width="19.85546875" customWidth="1"/>
    <col min="15363" max="15363" width="12.85546875" customWidth="1"/>
    <col min="15364" max="15364" width="5.7109375" customWidth="1"/>
    <col min="15365" max="15367" width="5.28515625" customWidth="1"/>
    <col min="15368" max="15368" width="6.5703125" customWidth="1"/>
    <col min="15369" max="15369" width="5.28515625" customWidth="1"/>
    <col min="15370" max="15372" width="3.7109375" customWidth="1"/>
    <col min="15373" max="15375" width="5.7109375" customWidth="1"/>
    <col min="15376" max="15397" width="3.7109375" customWidth="1"/>
    <col min="15398" max="15398" width="2.7109375" customWidth="1"/>
    <col min="15399" max="15399" width="0" hidden="1" customWidth="1"/>
    <col min="15400" max="15400" width="2.7109375" customWidth="1"/>
    <col min="15401" max="15411" width="4.7109375" customWidth="1"/>
    <col min="15412" max="15412" width="2.7109375" customWidth="1"/>
    <col min="15413" max="15423" width="4.7109375" customWidth="1"/>
    <col min="15424" max="15424" width="6.7109375" customWidth="1"/>
    <col min="15425" max="15427" width="7.7109375" customWidth="1"/>
    <col min="15617" max="15617" width="3.85546875" customWidth="1"/>
    <col min="15618" max="15618" width="19.85546875" customWidth="1"/>
    <col min="15619" max="15619" width="12.85546875" customWidth="1"/>
    <col min="15620" max="15620" width="5.7109375" customWidth="1"/>
    <col min="15621" max="15623" width="5.28515625" customWidth="1"/>
    <col min="15624" max="15624" width="6.5703125" customWidth="1"/>
    <col min="15625" max="15625" width="5.28515625" customWidth="1"/>
    <col min="15626" max="15628" width="3.7109375" customWidth="1"/>
    <col min="15629" max="15631" width="5.7109375" customWidth="1"/>
    <col min="15632" max="15653" width="3.7109375" customWidth="1"/>
    <col min="15654" max="15654" width="2.7109375" customWidth="1"/>
    <col min="15655" max="15655" width="0" hidden="1" customWidth="1"/>
    <col min="15656" max="15656" width="2.7109375" customWidth="1"/>
    <col min="15657" max="15667" width="4.7109375" customWidth="1"/>
    <col min="15668" max="15668" width="2.7109375" customWidth="1"/>
    <col min="15669" max="15679" width="4.7109375" customWidth="1"/>
    <col min="15680" max="15680" width="6.7109375" customWidth="1"/>
    <col min="15681" max="15683" width="7.7109375" customWidth="1"/>
    <col min="15873" max="15873" width="3.85546875" customWidth="1"/>
    <col min="15874" max="15874" width="19.85546875" customWidth="1"/>
    <col min="15875" max="15875" width="12.85546875" customWidth="1"/>
    <col min="15876" max="15876" width="5.7109375" customWidth="1"/>
    <col min="15877" max="15879" width="5.28515625" customWidth="1"/>
    <col min="15880" max="15880" width="6.5703125" customWidth="1"/>
    <col min="15881" max="15881" width="5.28515625" customWidth="1"/>
    <col min="15882" max="15884" width="3.7109375" customWidth="1"/>
    <col min="15885" max="15887" width="5.7109375" customWidth="1"/>
    <col min="15888" max="15909" width="3.7109375" customWidth="1"/>
    <col min="15910" max="15910" width="2.7109375" customWidth="1"/>
    <col min="15911" max="15911" width="0" hidden="1" customWidth="1"/>
    <col min="15912" max="15912" width="2.7109375" customWidth="1"/>
    <col min="15913" max="15923" width="4.7109375" customWidth="1"/>
    <col min="15924" max="15924" width="2.7109375" customWidth="1"/>
    <col min="15925" max="15935" width="4.7109375" customWidth="1"/>
    <col min="15936" max="15936" width="6.7109375" customWidth="1"/>
    <col min="15937" max="15939" width="7.7109375" customWidth="1"/>
    <col min="16129" max="16129" width="3.85546875" customWidth="1"/>
    <col min="16130" max="16130" width="19.85546875" customWidth="1"/>
    <col min="16131" max="16131" width="12.85546875" customWidth="1"/>
    <col min="16132" max="16132" width="5.7109375" customWidth="1"/>
    <col min="16133" max="16135" width="5.28515625" customWidth="1"/>
    <col min="16136" max="16136" width="6.5703125" customWidth="1"/>
    <col min="16137" max="16137" width="5.28515625" customWidth="1"/>
    <col min="16138" max="16140" width="3.7109375" customWidth="1"/>
    <col min="16141" max="16143" width="5.7109375" customWidth="1"/>
    <col min="16144" max="16165" width="3.7109375" customWidth="1"/>
    <col min="16166" max="16166" width="2.7109375" customWidth="1"/>
    <col min="16167" max="16167" width="0" hidden="1" customWidth="1"/>
    <col min="16168" max="16168" width="2.7109375" customWidth="1"/>
    <col min="16169" max="16179" width="4.7109375" customWidth="1"/>
    <col min="16180" max="16180" width="2.7109375" customWidth="1"/>
    <col min="16181" max="16191" width="4.7109375" customWidth="1"/>
    <col min="16192" max="16192" width="6.7109375" customWidth="1"/>
    <col min="16193" max="16195" width="7.7109375" customWidth="1"/>
  </cols>
  <sheetData>
    <row r="1" spans="1:68" x14ac:dyDescent="0.2">
      <c r="A1" s="461" t="s">
        <v>243</v>
      </c>
      <c r="B1" s="461"/>
      <c r="C1" s="461"/>
      <c r="D1" s="461"/>
      <c r="E1" s="461"/>
      <c r="F1" s="461"/>
      <c r="G1" s="461"/>
      <c r="H1" s="461"/>
      <c r="I1" s="461"/>
      <c r="J1" s="461"/>
      <c r="K1" s="461"/>
      <c r="L1" s="461"/>
      <c r="M1" s="461"/>
      <c r="N1" s="461"/>
      <c r="O1" s="461"/>
      <c r="P1" s="461"/>
      <c r="Q1" s="461"/>
      <c r="R1" s="461"/>
      <c r="S1" s="461"/>
      <c r="T1" s="461"/>
      <c r="U1" s="461"/>
      <c r="V1" s="461"/>
      <c r="W1" s="461"/>
      <c r="X1" s="461"/>
      <c r="Y1" s="461"/>
      <c r="Z1" s="461"/>
      <c r="AA1" s="461"/>
      <c r="AB1" s="461"/>
      <c r="AC1" s="461"/>
      <c r="AD1" s="461"/>
      <c r="AE1" s="461"/>
      <c r="AF1" s="461"/>
      <c r="AG1" s="461"/>
    </row>
    <row r="2" spans="1:68" x14ac:dyDescent="0.2">
      <c r="A2" s="461"/>
      <c r="B2" s="461"/>
      <c r="C2" s="461"/>
      <c r="D2" s="461"/>
      <c r="E2" s="461"/>
      <c r="F2" s="461"/>
      <c r="G2" s="461"/>
      <c r="H2" s="461"/>
      <c r="I2" s="461"/>
      <c r="J2" s="461"/>
      <c r="K2" s="461"/>
      <c r="L2" s="461"/>
      <c r="M2" s="461"/>
      <c r="N2" s="461"/>
      <c r="O2" s="461"/>
      <c r="P2" s="461"/>
      <c r="Q2" s="461"/>
      <c r="R2" s="461"/>
      <c r="S2" s="461"/>
      <c r="T2" s="461"/>
      <c r="U2" s="461"/>
      <c r="V2" s="461"/>
      <c r="W2" s="461"/>
      <c r="X2" s="461"/>
      <c r="Y2" s="461"/>
      <c r="Z2" s="461"/>
      <c r="AA2" s="461"/>
      <c r="AB2" s="461"/>
      <c r="AC2" s="461"/>
      <c r="AD2" s="461"/>
      <c r="AE2" s="461"/>
      <c r="AF2" s="461"/>
      <c r="AG2" s="461"/>
    </row>
    <row r="4" spans="1:68" ht="15.75" x14ac:dyDescent="0.25">
      <c r="A4" s="462"/>
      <c r="B4" s="462"/>
      <c r="C4" s="375"/>
      <c r="D4" s="458" t="s">
        <v>183</v>
      </c>
      <c r="E4" s="458"/>
      <c r="F4" s="458"/>
      <c r="G4" s="458"/>
      <c r="H4" s="98">
        <f>IF(A26&lt;12,0)+IF(A26=12,0.82)+IF(A26=13,0.83)+IF(A26=14,0.84)+IF(A26=15,0.85)+IF(A26=16,0.86)+IF(A26=17,0.87)+IF(A26=18,0.88)+IF(A26=19,0.89)+IF(A26=20,0.9)+IF(A26=21,0.91)+IF(A26=22,0.92)+IF(A26=23,0.93)+IF(A26=24,0.94)+IF(A26=25,0.95)+IF(A26=26,0.96)+IF(A26=27,0.97)+IF(A26=28,0.98)+IF(A26=29,0.99)+IF(A26=30,1)</f>
        <v>0.88</v>
      </c>
      <c r="I4" s="97"/>
      <c r="J4" s="97"/>
      <c r="K4" s="97"/>
      <c r="L4" s="97"/>
      <c r="M4" s="458" t="s">
        <v>184</v>
      </c>
      <c r="N4" s="458"/>
      <c r="O4" s="458"/>
      <c r="P4" s="458"/>
      <c r="Q4" s="459"/>
      <c r="R4" s="459"/>
      <c r="S4" s="459"/>
      <c r="T4" s="459"/>
      <c r="U4" s="459"/>
      <c r="V4" s="459"/>
      <c r="W4" s="459"/>
      <c r="X4" s="459"/>
      <c r="Y4" s="459"/>
      <c r="Z4" s="459"/>
      <c r="AA4" s="459"/>
      <c r="AB4" s="459"/>
      <c r="AC4" s="459"/>
      <c r="AD4" s="459"/>
      <c r="AE4" s="459"/>
      <c r="AF4" s="459"/>
      <c r="AG4" s="459"/>
      <c r="AH4" s="459"/>
      <c r="AI4" s="459"/>
      <c r="AJ4" s="459"/>
      <c r="AK4" s="459"/>
      <c r="AL4" s="99"/>
      <c r="AM4" s="99"/>
      <c r="AN4" s="99"/>
      <c r="AO4" s="453" t="s">
        <v>185</v>
      </c>
      <c r="AP4" s="453"/>
      <c r="AQ4" s="453"/>
      <c r="AR4" s="453"/>
      <c r="AS4" s="453"/>
      <c r="AT4" s="453"/>
      <c r="AU4" s="453"/>
      <c r="AV4" s="453"/>
      <c r="AW4" s="453"/>
      <c r="AX4" s="453"/>
      <c r="AY4" s="453"/>
      <c r="AZ4" s="88"/>
      <c r="BA4" s="453" t="s">
        <v>186</v>
      </c>
      <c r="BB4" s="453"/>
      <c r="BC4" s="453"/>
      <c r="BD4" s="453"/>
      <c r="BE4" s="453"/>
      <c r="BF4" s="453"/>
      <c r="BG4" s="453"/>
      <c r="BH4" s="453"/>
      <c r="BI4" s="453"/>
      <c r="BJ4" s="453"/>
      <c r="BK4" s="453"/>
      <c r="BL4" s="453"/>
      <c r="BM4" s="453"/>
      <c r="BN4" s="453"/>
      <c r="BO4" s="453"/>
      <c r="BP4" s="94"/>
    </row>
    <row r="5" spans="1:68" ht="24" x14ac:dyDescent="0.2">
      <c r="A5" s="100" t="s">
        <v>187</v>
      </c>
      <c r="B5" s="101" t="s">
        <v>188</v>
      </c>
      <c r="C5" s="102" t="s">
        <v>189</v>
      </c>
      <c r="D5" s="103" t="s">
        <v>190</v>
      </c>
      <c r="E5" s="104" t="s">
        <v>191</v>
      </c>
      <c r="F5" s="105" t="s">
        <v>192</v>
      </c>
      <c r="G5" s="105" t="s">
        <v>193</v>
      </c>
      <c r="H5" s="105" t="s">
        <v>194</v>
      </c>
      <c r="I5" s="105" t="s">
        <v>195</v>
      </c>
      <c r="J5" s="105" t="s">
        <v>196</v>
      </c>
      <c r="K5" s="105" t="s">
        <v>197</v>
      </c>
      <c r="L5" s="105" t="s">
        <v>198</v>
      </c>
      <c r="M5" s="105" t="s">
        <v>199</v>
      </c>
      <c r="N5" s="105" t="s">
        <v>200</v>
      </c>
      <c r="O5" s="106" t="s">
        <v>201</v>
      </c>
      <c r="P5" s="454">
        <v>1</v>
      </c>
      <c r="Q5" s="455"/>
      <c r="R5" s="456">
        <v>2</v>
      </c>
      <c r="S5" s="457"/>
      <c r="T5" s="457">
        <v>3</v>
      </c>
      <c r="U5" s="457"/>
      <c r="V5" s="457">
        <v>4</v>
      </c>
      <c r="W5" s="457"/>
      <c r="X5" s="457">
        <v>5</v>
      </c>
      <c r="Y5" s="457"/>
      <c r="Z5" s="457">
        <v>6</v>
      </c>
      <c r="AA5" s="457"/>
      <c r="AB5" s="457">
        <v>7</v>
      </c>
      <c r="AC5" s="457"/>
      <c r="AD5" s="457">
        <v>8</v>
      </c>
      <c r="AE5" s="457"/>
      <c r="AF5" s="457">
        <v>9</v>
      </c>
      <c r="AG5" s="457"/>
      <c r="AH5" s="460">
        <v>10</v>
      </c>
      <c r="AI5" s="456"/>
      <c r="AJ5" s="460">
        <v>11</v>
      </c>
      <c r="AK5" s="456"/>
      <c r="AL5" s="107"/>
      <c r="AM5" s="107"/>
      <c r="AN5" s="107"/>
      <c r="AO5" s="108">
        <v>1</v>
      </c>
      <c r="AP5" s="108">
        <v>2</v>
      </c>
      <c r="AQ5" s="108">
        <v>3</v>
      </c>
      <c r="AR5" s="108">
        <v>4</v>
      </c>
      <c r="AS5" s="108">
        <v>5</v>
      </c>
      <c r="AT5" s="108">
        <v>6</v>
      </c>
      <c r="AU5" s="108">
        <v>7</v>
      </c>
      <c r="AV5" s="108">
        <v>8</v>
      </c>
      <c r="AW5" s="108">
        <v>9</v>
      </c>
      <c r="AX5" s="108">
        <v>10</v>
      </c>
      <c r="AY5" s="108">
        <v>11</v>
      </c>
      <c r="AZ5" s="109"/>
      <c r="BA5" s="108">
        <v>1</v>
      </c>
      <c r="BB5" s="108">
        <v>2</v>
      </c>
      <c r="BC5" s="108">
        <v>3</v>
      </c>
      <c r="BD5" s="108">
        <v>4</v>
      </c>
      <c r="BE5" s="108">
        <v>5</v>
      </c>
      <c r="BF5" s="108">
        <v>6</v>
      </c>
      <c r="BG5" s="108">
        <v>7</v>
      </c>
      <c r="BH5" s="108">
        <v>8</v>
      </c>
      <c r="BI5" s="108">
        <v>9</v>
      </c>
      <c r="BJ5" s="108">
        <v>10</v>
      </c>
      <c r="BK5" s="108">
        <v>11</v>
      </c>
      <c r="BL5" s="108" t="s">
        <v>202</v>
      </c>
      <c r="BM5" s="110" t="s">
        <v>203</v>
      </c>
      <c r="BN5" s="110" t="s">
        <v>204</v>
      </c>
      <c r="BO5" s="111" t="s">
        <v>205</v>
      </c>
      <c r="BP5" s="94"/>
    </row>
    <row r="6" spans="1:68" ht="15" x14ac:dyDescent="0.2">
      <c r="A6" s="112">
        <v>1</v>
      </c>
      <c r="B6" s="113" t="s">
        <v>11</v>
      </c>
      <c r="C6" s="47" t="s">
        <v>3</v>
      </c>
      <c r="D6" s="114"/>
      <c r="E6" s="115">
        <f>IF(G6=0,0,IF(G6+F6&lt;1000,1000,G6+F6))</f>
        <v>1000</v>
      </c>
      <c r="F6" s="116">
        <f>IF(L6=0,0,IF(G6+(IF(I6&gt;-150,(IF(I6&gt;=150,IF(K6&gt;=#REF!,0,SUM(IF(MAX(P6:AK6)=99,K6-2,K6)-L6*2*(15+50)%)*10),SUM(IF(MAX(P6:AK6)=99,K6-2,K6)-L6*2*(I6/10+50)%)*10)),(IF(I6&lt;-150,IF((IF(MAX(P6:AK6)=99,K6-2,K6)-L6*2*(I6/10+50)%)*10&lt;1,0,(IF(MAX(P6:AK6)=99,K6-2,K6)-L6*2*(I6/10+50)%)*10)))))&lt;1000,0,(IF(I6&gt;-150,(IF(I6&gt;150,IF(K6&gt;=#REF!,0,SUM(IF(MAX(P6:AK6)=99,K6-2,K6)-L6*2*(15+50)%)*10),SUM(IF(MAX(P6:AK6)=99,K6-2,K6)-L6*2*(I6/10+50)%)*10)),(IF(I6&lt;-150,IF((IF(MAX(P6:AK6)=99,K6-2,K6)-L6*2*(I6/10+50)%)*10&lt;1,0,(IF(MAX(P6:AK6)=99,K6-2,K6)-L6*2*(I6/10+50)%)*10)))))))</f>
        <v>0</v>
      </c>
      <c r="G6" s="117">
        <v>1000</v>
      </c>
      <c r="H6" s="118">
        <f t="shared" ref="H6:H23" si="0">IF(J6=0,0,(IF(IF($A$26&gt;=30,(SUM(31-J6)*$H$4),(SUM(30-J6)*$H$4))&lt;0,0,IF($A$26&gt;=30,(SUM(31-J6)*$H$4),(SUM(30-J6)*$H$4)))))</f>
        <v>21.12</v>
      </c>
      <c r="I6" s="119">
        <f>IF(M6=0,0,G6-M6)</f>
        <v>0</v>
      </c>
      <c r="J6" s="120">
        <v>6</v>
      </c>
      <c r="K6" s="121">
        <v>10</v>
      </c>
      <c r="L6" s="122">
        <v>8</v>
      </c>
      <c r="M6" s="123">
        <f t="shared" ref="M6:M23" si="1">IF(L6=0,0,SUM(AO6:AY6)/L6)</f>
        <v>1000</v>
      </c>
      <c r="N6" s="119">
        <f t="shared" ref="N6:N23" si="2">BL6</f>
        <v>66</v>
      </c>
      <c r="O6" s="124" t="e">
        <f t="shared" ref="O6:O23" si="3">BO6</f>
        <v>#REF!</v>
      </c>
      <c r="P6" s="125">
        <v>10</v>
      </c>
      <c r="Q6" s="126">
        <v>0</v>
      </c>
      <c r="R6" s="127">
        <v>13</v>
      </c>
      <c r="S6" s="126">
        <v>2</v>
      </c>
      <c r="T6" s="128">
        <v>2</v>
      </c>
      <c r="U6" s="129">
        <v>2</v>
      </c>
      <c r="V6" s="130">
        <v>4</v>
      </c>
      <c r="W6" s="129">
        <v>0</v>
      </c>
      <c r="X6" s="128">
        <v>12</v>
      </c>
      <c r="Y6" s="129">
        <v>2</v>
      </c>
      <c r="Z6" s="128">
        <v>14</v>
      </c>
      <c r="AA6" s="129">
        <v>0</v>
      </c>
      <c r="AB6" s="128">
        <v>9</v>
      </c>
      <c r="AC6" s="131">
        <v>2</v>
      </c>
      <c r="AD6" s="132">
        <v>16</v>
      </c>
      <c r="AE6" s="133">
        <v>2</v>
      </c>
      <c r="AF6" s="130">
        <v>99</v>
      </c>
      <c r="AG6" s="131">
        <v>0</v>
      </c>
      <c r="AH6" s="130">
        <v>99</v>
      </c>
      <c r="AI6" s="129">
        <v>0</v>
      </c>
      <c r="AJ6" s="128">
        <v>99</v>
      </c>
      <c r="AK6" s="129">
        <v>0</v>
      </c>
      <c r="AL6" s="134"/>
      <c r="AM6" s="135">
        <f>SUM(Q6+S6+U6+W6+Y6+AA6+AC6+AE6+AG6+AI6+AK6)</f>
        <v>10</v>
      </c>
      <c r="AN6" s="134"/>
      <c r="AO6" s="136">
        <f t="shared" ref="AO6:AO23" si="4">IF(B6=0,0,IF(B6="BRIVS",0,(LOOKUP(P6,$A$6:$A$24,$G$6:$G$24))))</f>
        <v>1000</v>
      </c>
      <c r="AP6" s="137">
        <f t="shared" ref="AP6:AP23" si="5">IF(B6=0,0,IF(B6="BRIVS",0,(LOOKUP(R6,$A$6:$A$24,$G$6:$G$24))))</f>
        <v>1000</v>
      </c>
      <c r="AQ6" s="138">
        <f t="shared" ref="AQ6:AQ23" si="6">IF(B6=0,0,IF(B6="BRIVS",0,(LOOKUP(T6,$A$6:$A$24,$G$6:$G$24))))</f>
        <v>1000</v>
      </c>
      <c r="AR6" s="137">
        <f t="shared" ref="AR6:AR23" si="7">IF(B6=0,0,IF(B6="BRIVS",0,(LOOKUP(V6,$A$6:$A$24,$G$6:$G$24))))</f>
        <v>1000</v>
      </c>
      <c r="AS6" s="138">
        <f t="shared" ref="AS6:AS23" si="8">IF(B6=0,0,IF(B6="BRIVS",0,(LOOKUP(X6,$A$6:$A$24,$G$6:$G$24))))</f>
        <v>1000</v>
      </c>
      <c r="AT6" s="138">
        <f t="shared" ref="AT6:AT23" si="9">IF(B6=0,0,IF(B6="BRIVS",0,(LOOKUP(Z6,$A$6:$A$24,$G$6:$G$24))))</f>
        <v>1000</v>
      </c>
      <c r="AU6" s="138">
        <f t="shared" ref="AU6:AU23" si="10">IF(B6=0,0,IF(B6="BRIVS",0,(LOOKUP(AB6,$A$6:$A$24,$G$6:$G$24))))</f>
        <v>1000</v>
      </c>
      <c r="AV6" s="138">
        <f t="shared" ref="AV6:AV23" si="11">IF(B6=0,0,IF(B6="BRIVS",0,(LOOKUP(AD6,$A$6:$A$24,$G$6:$G$24))))</f>
        <v>1000</v>
      </c>
      <c r="AW6" s="137">
        <f t="shared" ref="AW6:AW23" si="12">IF(B6=0,0,IF(B6="BRIVS",0,(LOOKUP(AF6,$A$6:$A$24,$G$6:$G$24))))</f>
        <v>0</v>
      </c>
      <c r="AX6" s="138">
        <f t="shared" ref="AX6:AX23" si="13">IF(B6=0,0,IF(B6="BRIVS",0,(LOOKUP(AH6,$A$6:$A$24,$G$6:$G$24))))</f>
        <v>0</v>
      </c>
      <c r="AY6" s="139">
        <f t="shared" ref="AY6:AY23" si="14">IF(B6=0,0,IF(B6="BRIVS",0,(LOOKUP(AJ6,$A$6:$A$24,$G$6:$G$24))))</f>
        <v>0</v>
      </c>
      <c r="AZ6" s="88"/>
      <c r="BA6" s="140">
        <f t="shared" ref="BA6:BA23" si="15">IF(P6=99,0,(LOOKUP($P6,$A$6:$A$25,$K$6:$K$25)))</f>
        <v>8</v>
      </c>
      <c r="BB6" s="141">
        <f t="shared" ref="BB6:BB23" si="16">IF(R6=99,0,(LOOKUP($R6,$A$6:$A$25,$K$6:$K$25)))</f>
        <v>8</v>
      </c>
      <c r="BC6" s="141">
        <f t="shared" ref="BC6:BC23" si="17">IF(T6=99,0,(LOOKUP($T6,$A$6:$A$25,$K$6:$K$25)))</f>
        <v>8</v>
      </c>
      <c r="BD6" s="142">
        <f t="shared" ref="BD6:BD23" si="18">IF(V6=99,0,(LOOKUP($V6,$A$6:$A$25,$K$6:$K$25)))</f>
        <v>13</v>
      </c>
      <c r="BE6" s="141">
        <f t="shared" ref="BE6:BE23" si="19">IF(X6=99,0,(LOOKUP($X6,$A$6:$A$25,$K$6:$K$25)))</f>
        <v>5</v>
      </c>
      <c r="BF6" s="141">
        <f t="shared" ref="BF6:BF23" si="20">IF(Z6=99,0,(LOOKUP($Z6,$A$6:$A$25,$K$6:$K$25)))</f>
        <v>10</v>
      </c>
      <c r="BG6" s="141">
        <f t="shared" ref="BG6:BG23" si="21">IF(AB6=99,0,(LOOKUP($AB6,$A$6:$A$25,$K$6:$K$25)))</f>
        <v>7</v>
      </c>
      <c r="BH6" s="141">
        <f t="shared" ref="BH6:BH23" si="22">IF(AD6=99,0,(LOOKUP($AD6,$A$6:$A$25,$K$6:$K$25)))</f>
        <v>7</v>
      </c>
      <c r="BI6" s="141">
        <f t="shared" ref="BI6:BI23" si="23">IF(AF6=99,0,(LOOKUP($AF6,$A$6:$A$25,$K$6:$K$25)))</f>
        <v>0</v>
      </c>
      <c r="BJ6" s="141">
        <f t="shared" ref="BJ6:BJ23" si="24">IF(AH6=99,0,(LOOKUP($AH6,$A$6:$A$25,$K$6:$K$25)))</f>
        <v>0</v>
      </c>
      <c r="BK6" s="141">
        <f t="shared" ref="BK6:BK23" si="25">IF(AJ6=99,0,(LOOKUP($AJ6,$A$6:$A$25,$K$6:$K$25)))</f>
        <v>0</v>
      </c>
      <c r="BL6" s="143">
        <f>SUM(BA6,BB6,BC6,BD6,BE6,BG6,BF6,BH6,BI6,BJ6,BK6)</f>
        <v>66</v>
      </c>
      <c r="BM6" s="137" t="e">
        <f>IF(#REF!&gt;7,(IF(#REF!=8,MIN(BA6:BH6),IF(#REF!=9,MIN(BA6:BI6),IF(#REF!=10,MIN(BA6:BJ6),IF(#REF!=11,MIN(BA6:BK6)))))),(IF(#REF!=4,MIN(BA6:BD6),IF(#REF!=5,MIN(BA6:BE6),IF(#REF!=6,MIN(BA6:BF6),IF(#REF!=7,MIN(BA6:BG6)))))))</f>
        <v>#REF!</v>
      </c>
      <c r="BN6" s="137" t="e">
        <f>IF(#REF!&gt;7,(IF(#REF!=8,MAX(BA6:BH6),IF(#REF!=9,MAX(BA6:BI6),IF(#REF!=10,MAX(BA6:BJ6),IF(#REF!=11,MAX(BA6:BK6)))))),(IF(#REF!=4,MAX(BA6:BD6),IF(#REF!=5,MAX(BA6:BE6),IF(#REF!=6,MAX(BA6:BF6),IF(#REF!=7,MAX(BA6:BG6)))))))</f>
        <v>#REF!</v>
      </c>
      <c r="BO6" s="144" t="e">
        <f>SUM($BL6-$BM6)</f>
        <v>#REF!</v>
      </c>
      <c r="BP6" s="94"/>
    </row>
    <row r="7" spans="1:68" ht="15" x14ac:dyDescent="0.2">
      <c r="A7" s="145">
        <v>2</v>
      </c>
      <c r="B7" s="146" t="s">
        <v>45</v>
      </c>
      <c r="C7" s="47" t="s">
        <v>44</v>
      </c>
      <c r="D7" s="147"/>
      <c r="E7" s="148">
        <f>IF(G7=0,0,IF(G7+F7&lt;1000,1000,G7+F7))</f>
        <v>1000</v>
      </c>
      <c r="F7" s="149">
        <f>IF(L7=0,0,IF(G7+(IF(I7&gt;-150,(IF(I7&gt;=150,IF(K7&gt;=#REF!,0,SUM(IF(MAX(P7:AK7)=99,K7-2,K7)-L7*2*(15+50)%)*10),SUM(IF(MAX(P7:AK7)=99,K7-2,K7)-L7*2*(I7/10+50)%)*10)),(IF(I7&lt;-150,IF((IF(MAX(P7:AK7)=99,K7-2,K7)-L7*2*(I7/10+50)%)*10&lt;1,0,(IF(MAX(P7:AK7)=99,K7-2,K7)-L7*2*(I7/10+50)%)*10)))))&lt;1000,0,(IF(I7&gt;-150,(IF(I7&gt;150,IF(K7&gt;=#REF!,0,SUM(IF(MAX(P7:AK7)=99,K7-2,K7)-L7*2*(15+50)%)*10),SUM(IF(MAX(P7:AK7)=99,K7-2,K7)-L7*2*(I7/10+50)%)*10)),(IF(I7&lt;-150,IF((IF(MAX(P7:AK7)=99,K7-2,K7)-L7*2*(I7/10+50)%)*10&lt;1,0,(IF(MAX(P7:AK7)=99,K7-2,K7)-L7*2*(I7/10+50)%)*10)))))))</f>
        <v>0</v>
      </c>
      <c r="G7" s="150">
        <v>1000</v>
      </c>
      <c r="H7" s="151">
        <f t="shared" si="0"/>
        <v>15.84</v>
      </c>
      <c r="I7" s="152">
        <f>IF(M7=0,0,G7-M7)</f>
        <v>0</v>
      </c>
      <c r="J7" s="153">
        <v>12</v>
      </c>
      <c r="K7" s="154">
        <v>8</v>
      </c>
      <c r="L7" s="155">
        <v>8</v>
      </c>
      <c r="M7" s="156">
        <f t="shared" si="1"/>
        <v>1000</v>
      </c>
      <c r="N7" s="152">
        <f t="shared" si="2"/>
        <v>52</v>
      </c>
      <c r="O7" s="157" t="e">
        <f t="shared" si="3"/>
        <v>#REF!</v>
      </c>
      <c r="P7" s="158">
        <v>11</v>
      </c>
      <c r="Q7" s="159">
        <v>2</v>
      </c>
      <c r="R7" s="160">
        <v>18</v>
      </c>
      <c r="S7" s="161">
        <v>0</v>
      </c>
      <c r="T7" s="162">
        <v>1</v>
      </c>
      <c r="U7" s="163">
        <v>0</v>
      </c>
      <c r="V7" s="160">
        <v>6</v>
      </c>
      <c r="W7" s="163">
        <v>2</v>
      </c>
      <c r="X7" s="162">
        <v>10</v>
      </c>
      <c r="Y7" s="163">
        <v>1</v>
      </c>
      <c r="Z7" s="162">
        <v>15</v>
      </c>
      <c r="AA7" s="163">
        <v>0</v>
      </c>
      <c r="AB7" s="162">
        <v>3</v>
      </c>
      <c r="AC7" s="161">
        <v>2</v>
      </c>
      <c r="AD7" s="158">
        <v>13</v>
      </c>
      <c r="AE7" s="159">
        <v>1</v>
      </c>
      <c r="AF7" s="164">
        <v>99</v>
      </c>
      <c r="AG7" s="161">
        <v>0</v>
      </c>
      <c r="AH7" s="160">
        <v>99</v>
      </c>
      <c r="AI7" s="163">
        <v>0</v>
      </c>
      <c r="AJ7" s="160">
        <v>99</v>
      </c>
      <c r="AK7" s="163">
        <v>0</v>
      </c>
      <c r="AL7" s="134"/>
      <c r="AM7" s="135">
        <f t="shared" ref="AM7:AM23" si="26">SUM(Q7+S7+U7+W7+Y7+AA7+AC7+AE7+AG7+AI7+AK7)</f>
        <v>8</v>
      </c>
      <c r="AN7" s="134"/>
      <c r="AO7" s="165">
        <f t="shared" si="4"/>
        <v>1000</v>
      </c>
      <c r="AP7" s="166">
        <f t="shared" si="5"/>
        <v>1000</v>
      </c>
      <c r="AQ7" s="167">
        <f t="shared" si="6"/>
        <v>1000</v>
      </c>
      <c r="AR7" s="166">
        <f t="shared" si="7"/>
        <v>1000</v>
      </c>
      <c r="AS7" s="167">
        <f t="shared" si="8"/>
        <v>1000</v>
      </c>
      <c r="AT7" s="167">
        <f t="shared" si="9"/>
        <v>1000</v>
      </c>
      <c r="AU7" s="167">
        <f t="shared" si="10"/>
        <v>1000</v>
      </c>
      <c r="AV7" s="167">
        <f t="shared" si="11"/>
        <v>1000</v>
      </c>
      <c r="AW7" s="166">
        <f t="shared" si="12"/>
        <v>0</v>
      </c>
      <c r="AX7" s="167">
        <f t="shared" si="13"/>
        <v>0</v>
      </c>
      <c r="AY7" s="168">
        <f t="shared" si="14"/>
        <v>0</v>
      </c>
      <c r="AZ7" s="88"/>
      <c r="BA7" s="169">
        <f t="shared" si="15"/>
        <v>0</v>
      </c>
      <c r="BB7" s="170">
        <f t="shared" si="16"/>
        <v>9</v>
      </c>
      <c r="BC7" s="170">
        <f t="shared" si="17"/>
        <v>10</v>
      </c>
      <c r="BD7" s="171">
        <f t="shared" si="18"/>
        <v>2</v>
      </c>
      <c r="BE7" s="170">
        <f t="shared" si="19"/>
        <v>8</v>
      </c>
      <c r="BF7" s="170">
        <f t="shared" si="20"/>
        <v>9</v>
      </c>
      <c r="BG7" s="170">
        <f t="shared" si="21"/>
        <v>6</v>
      </c>
      <c r="BH7" s="170">
        <f t="shared" si="22"/>
        <v>8</v>
      </c>
      <c r="BI7" s="170">
        <f t="shared" si="23"/>
        <v>0</v>
      </c>
      <c r="BJ7" s="170">
        <f t="shared" si="24"/>
        <v>0</v>
      </c>
      <c r="BK7" s="170">
        <f t="shared" si="25"/>
        <v>0</v>
      </c>
      <c r="BL7" s="172">
        <f>SUM(BA7,BB7,BC7,BD7,BE7,BG7,BF7,BH7,BI7,BJ7,BK7)</f>
        <v>52</v>
      </c>
      <c r="BM7" s="166" t="e">
        <f>IF(#REF!&gt;7,(IF(#REF!=8,MIN(BA7:BH7),IF(#REF!=9,MIN(BA7:BI7),IF(#REF!=10,MIN(BA7:BJ7),IF(#REF!=11,MIN(BA7:BK7)))))),(IF(#REF!=4,MIN(BA7:BD7),IF(#REF!=5,MIN(BA7:BE7),IF(#REF!=6,MIN(BA7:BF7),IF(#REF!=7,MIN(BA7:BG7)))))))</f>
        <v>#REF!</v>
      </c>
      <c r="BN7" s="166" t="e">
        <f>IF(#REF!&gt;7,(IF(#REF!=8,MAX(BA7:BH7),IF(#REF!=9,MAX(BA7:BI7),IF(#REF!=10,MAX(BA7:BJ7),IF(#REF!=11,MAX(BA7:BK7)))))),(IF(#REF!=4,MAX(BA7:BD7),IF(#REF!=5,MAX(BA7:BE7),IF(#REF!=6,MAX(BA7:BF7),IF(#REF!=7,MAX(BA7:BG7)))))))</f>
        <v>#REF!</v>
      </c>
      <c r="BO7" s="173" t="e">
        <f t="shared" ref="BO7:BO23" si="27">SUM($BL7-$BM7)</f>
        <v>#REF!</v>
      </c>
      <c r="BP7" s="94"/>
    </row>
    <row r="8" spans="1:68" ht="15" x14ac:dyDescent="0.2">
      <c r="A8" s="145">
        <v>3</v>
      </c>
      <c r="B8" s="146" t="s">
        <v>238</v>
      </c>
      <c r="C8" s="47" t="s">
        <v>3</v>
      </c>
      <c r="D8" s="147"/>
      <c r="E8" s="175">
        <f t="shared" ref="E8:E23" si="28">IF(G8=0,0,IF(G8+F8&lt;1000,1000,G8+F8))</f>
        <v>1000</v>
      </c>
      <c r="F8" s="149">
        <f>IF(L8=0,0,IF(G8+(IF(I8&gt;-150,(IF(I8&gt;=150,IF(K8&gt;=#REF!,0,SUM(IF(MAX(P8:AK8)=99,K8-2,K8)-L8*2*(15+50)%)*10),SUM(IF(MAX(P8:AK8)=99,K8-2,K8)-L8*2*(I8/10+50)%)*10)),(IF(I8&lt;-150,IF((IF(MAX(P8:AK8)=99,K8-2,K8)-L8*2*(I8/10+50)%)*10&lt;1,0,(IF(MAX(P8:AK8)=99,K8-2,K8)-L8*2*(I8/10+50)%)*10)))))&lt;1000,0,(IF(I8&gt;-150,(IF(I8&gt;150,IF(K8&gt;=#REF!,0,SUM(IF(MAX(P8:AK8)=99,K8-2,K8)-L8*2*(15+50)%)*10),SUM(IF(MAX(P8:AK8)=99,K8-2,K8)-L8*2*(I8/10+50)%)*10)),(IF(I8&lt;-150,IF((IF(MAX(P8:AK8)=99,K8-2,K8)-L8*2*(I8/10+50)%)*10&lt;1,0,(IF(MAX(P8:AK8)=99,K8-2,K8)-L8*2*(I8/10+50)%)*10)))))))</f>
        <v>0</v>
      </c>
      <c r="G8" s="150">
        <v>1000</v>
      </c>
      <c r="H8" s="151">
        <f t="shared" si="0"/>
        <v>13.2</v>
      </c>
      <c r="I8" s="152">
        <f t="shared" ref="I8:I23" si="29">IF(M8=0,0,G8-M8)</f>
        <v>0</v>
      </c>
      <c r="J8" s="153">
        <v>15</v>
      </c>
      <c r="K8" s="154">
        <v>6</v>
      </c>
      <c r="L8" s="155">
        <v>8</v>
      </c>
      <c r="M8" s="156">
        <f t="shared" si="1"/>
        <v>1000</v>
      </c>
      <c r="N8" s="152">
        <f t="shared" si="2"/>
        <v>46</v>
      </c>
      <c r="O8" s="157" t="e">
        <f t="shared" si="3"/>
        <v>#REF!</v>
      </c>
      <c r="P8" s="158">
        <v>12</v>
      </c>
      <c r="Q8" s="159">
        <v>1</v>
      </c>
      <c r="R8" s="160">
        <v>16</v>
      </c>
      <c r="S8" s="161">
        <v>0</v>
      </c>
      <c r="T8" s="162">
        <v>8</v>
      </c>
      <c r="U8" s="163">
        <v>0</v>
      </c>
      <c r="V8" s="160">
        <v>9</v>
      </c>
      <c r="W8" s="163">
        <v>1</v>
      </c>
      <c r="X8" s="162">
        <v>13</v>
      </c>
      <c r="Y8" s="163">
        <v>0</v>
      </c>
      <c r="Z8" s="162">
        <v>11</v>
      </c>
      <c r="AA8" s="163">
        <v>2</v>
      </c>
      <c r="AB8" s="162">
        <v>2</v>
      </c>
      <c r="AC8" s="161">
        <v>0</v>
      </c>
      <c r="AD8" s="158">
        <v>6</v>
      </c>
      <c r="AE8" s="159">
        <v>2</v>
      </c>
      <c r="AF8" s="164">
        <v>99</v>
      </c>
      <c r="AG8" s="161">
        <v>0</v>
      </c>
      <c r="AH8" s="160">
        <v>99</v>
      </c>
      <c r="AI8" s="163">
        <v>0</v>
      </c>
      <c r="AJ8" s="160">
        <v>99</v>
      </c>
      <c r="AK8" s="163">
        <v>0</v>
      </c>
      <c r="AL8" s="134"/>
      <c r="AM8" s="135">
        <f t="shared" si="26"/>
        <v>6</v>
      </c>
      <c r="AN8" s="134"/>
      <c r="AO8" s="165">
        <f t="shared" si="4"/>
        <v>1000</v>
      </c>
      <c r="AP8" s="166">
        <f t="shared" si="5"/>
        <v>1000</v>
      </c>
      <c r="AQ8" s="167">
        <f t="shared" si="6"/>
        <v>1000</v>
      </c>
      <c r="AR8" s="166">
        <f t="shared" si="7"/>
        <v>1000</v>
      </c>
      <c r="AS8" s="167">
        <f t="shared" si="8"/>
        <v>1000</v>
      </c>
      <c r="AT8" s="167">
        <f t="shared" si="9"/>
        <v>1000</v>
      </c>
      <c r="AU8" s="167">
        <f t="shared" si="10"/>
        <v>1000</v>
      </c>
      <c r="AV8" s="167">
        <f t="shared" si="11"/>
        <v>1000</v>
      </c>
      <c r="AW8" s="166">
        <f t="shared" si="12"/>
        <v>0</v>
      </c>
      <c r="AX8" s="167">
        <f t="shared" si="13"/>
        <v>0</v>
      </c>
      <c r="AY8" s="168">
        <f t="shared" si="14"/>
        <v>0</v>
      </c>
      <c r="AZ8" s="88"/>
      <c r="BA8" s="169">
        <f t="shared" si="15"/>
        <v>5</v>
      </c>
      <c r="BB8" s="170">
        <f t="shared" si="16"/>
        <v>7</v>
      </c>
      <c r="BC8" s="170">
        <f t="shared" si="17"/>
        <v>9</v>
      </c>
      <c r="BD8" s="171">
        <f t="shared" si="18"/>
        <v>7</v>
      </c>
      <c r="BE8" s="170">
        <f t="shared" si="19"/>
        <v>8</v>
      </c>
      <c r="BF8" s="170">
        <f t="shared" si="20"/>
        <v>0</v>
      </c>
      <c r="BG8" s="170">
        <f t="shared" si="21"/>
        <v>8</v>
      </c>
      <c r="BH8" s="170">
        <f t="shared" si="22"/>
        <v>2</v>
      </c>
      <c r="BI8" s="170">
        <f t="shared" si="23"/>
        <v>0</v>
      </c>
      <c r="BJ8" s="170">
        <f t="shared" si="24"/>
        <v>0</v>
      </c>
      <c r="BK8" s="170">
        <f t="shared" si="25"/>
        <v>0</v>
      </c>
      <c r="BL8" s="172">
        <f t="shared" ref="BL8:BL23" si="30">SUM(BA8,BB8,BC8,BD8,BE8,BG8,BF8,BH8,BI8,BJ8,BK8)</f>
        <v>46</v>
      </c>
      <c r="BM8" s="166" t="e">
        <f>IF(#REF!&gt;7,(IF(#REF!=8,MIN(BA8:BH8),IF(#REF!=9,MIN(BA8:BI8),IF(#REF!=10,MIN(BA8:BJ8),IF(#REF!=11,MIN(BA8:BK8)))))),(IF(#REF!=4,MIN(BA8:BD8),IF(#REF!=5,MIN(BA8:BE8),IF(#REF!=6,MIN(BA8:BF8),IF(#REF!=7,MIN(BA8:BG8)))))))</f>
        <v>#REF!</v>
      </c>
      <c r="BN8" s="166" t="e">
        <f>IF(#REF!&gt;7,(IF(#REF!=8,MAX(BA8:BH8),IF(#REF!=9,MAX(BA8:BI8),IF(#REF!=10,MAX(BA8:BJ8),IF(#REF!=11,MAX(BA8:BK8)))))),(IF(#REF!=4,MAX(BA8:BD8),IF(#REF!=5,MAX(BA8:BE8),IF(#REF!=6,MAX(BA8:BF8),IF(#REF!=7,MAX(BA8:BG8)))))))</f>
        <v>#REF!</v>
      </c>
      <c r="BO8" s="173" t="e">
        <f t="shared" si="27"/>
        <v>#REF!</v>
      </c>
      <c r="BP8" s="94"/>
    </row>
    <row r="9" spans="1:68" ht="15" x14ac:dyDescent="0.2">
      <c r="A9" s="145">
        <v>4</v>
      </c>
      <c r="B9" s="146" t="s">
        <v>239</v>
      </c>
      <c r="C9" s="47" t="s">
        <v>3</v>
      </c>
      <c r="D9" s="147"/>
      <c r="E9" s="175">
        <f t="shared" si="28"/>
        <v>1030</v>
      </c>
      <c r="F9" s="149">
        <f>IF(L9=0,0,IF(G9+(IF(I9&gt;-150,(IF(I9&gt;=150,IF(K9&gt;=#REF!,0,SUM(IF(MAX(P9:AK9)=99,K9-2,K9)-L9*2*(15+50)%)*10),SUM(IF(MAX(P9:AK9)=99,K9-2,K9)-L9*2*(I9/10+50)%)*10)),(IF(I9&lt;-150,IF((IF(MAX(P9:AK9)=99,K9-2,K9)-L9*2*(I9/10+50)%)*10&lt;1,0,(IF(MAX(P9:AK9)=99,K9-2,K9)-L9*2*(I9/10+50)%)*10)))))&lt;1000,0,(IF(I9&gt;-150,(IF(I9&gt;150,IF(K9&gt;=#REF!,0,SUM(IF(MAX(P9:AK9)=99,K9-2,K9)-L9*2*(15+50)%)*10),SUM(IF(MAX(P9:AK9)=99,K9-2,K9)-L9*2*(I9/10+50)%)*10)),(IF(I9&lt;-150,IF((IF(MAX(P9:AK9)=99,K9-2,K9)-L9*2*(I9/10+50)%)*10&lt;1,0,(IF(MAX(P9:AK9)=99,K9-2,K9)-L9*2*(I9/10+50)%)*10)))))))</f>
        <v>30</v>
      </c>
      <c r="G9" s="150">
        <v>1000</v>
      </c>
      <c r="H9" s="151">
        <f t="shared" si="0"/>
        <v>25.52</v>
      </c>
      <c r="I9" s="152">
        <f t="shared" si="29"/>
        <v>0</v>
      </c>
      <c r="J9" s="374">
        <v>1</v>
      </c>
      <c r="K9" s="154">
        <v>13</v>
      </c>
      <c r="L9" s="155">
        <v>8</v>
      </c>
      <c r="M9" s="156">
        <f t="shared" si="1"/>
        <v>1000</v>
      </c>
      <c r="N9" s="152">
        <f t="shared" si="2"/>
        <v>76</v>
      </c>
      <c r="O9" s="157" t="e">
        <f t="shared" si="3"/>
        <v>#REF!</v>
      </c>
      <c r="P9" s="158">
        <v>13</v>
      </c>
      <c r="Q9" s="159">
        <v>2</v>
      </c>
      <c r="R9" s="160">
        <v>17</v>
      </c>
      <c r="S9" s="161">
        <v>1</v>
      </c>
      <c r="T9" s="162">
        <v>5</v>
      </c>
      <c r="U9" s="163">
        <v>1</v>
      </c>
      <c r="V9" s="160">
        <v>1</v>
      </c>
      <c r="W9" s="163">
        <v>2</v>
      </c>
      <c r="X9" s="162">
        <v>16</v>
      </c>
      <c r="Y9" s="163">
        <v>2</v>
      </c>
      <c r="Z9" s="162">
        <v>7</v>
      </c>
      <c r="AA9" s="163">
        <v>1</v>
      </c>
      <c r="AB9" s="162">
        <v>14</v>
      </c>
      <c r="AC9" s="161">
        <v>2</v>
      </c>
      <c r="AD9" s="176">
        <v>10</v>
      </c>
      <c r="AE9" s="159">
        <v>2</v>
      </c>
      <c r="AF9" s="164">
        <v>99</v>
      </c>
      <c r="AG9" s="161">
        <v>0</v>
      </c>
      <c r="AH9" s="160">
        <v>99</v>
      </c>
      <c r="AI9" s="163">
        <v>0</v>
      </c>
      <c r="AJ9" s="160">
        <v>99</v>
      </c>
      <c r="AK9" s="163">
        <v>0</v>
      </c>
      <c r="AL9" s="134"/>
      <c r="AM9" s="135">
        <f t="shared" si="26"/>
        <v>13</v>
      </c>
      <c r="AN9" s="134"/>
      <c r="AO9" s="165">
        <f t="shared" si="4"/>
        <v>1000</v>
      </c>
      <c r="AP9" s="166">
        <f t="shared" si="5"/>
        <v>1000</v>
      </c>
      <c r="AQ9" s="167">
        <f t="shared" si="6"/>
        <v>1000</v>
      </c>
      <c r="AR9" s="166">
        <f t="shared" si="7"/>
        <v>1000</v>
      </c>
      <c r="AS9" s="167">
        <f t="shared" si="8"/>
        <v>1000</v>
      </c>
      <c r="AT9" s="167">
        <f t="shared" si="9"/>
        <v>1000</v>
      </c>
      <c r="AU9" s="167">
        <f t="shared" si="10"/>
        <v>1000</v>
      </c>
      <c r="AV9" s="167">
        <f t="shared" si="11"/>
        <v>1000</v>
      </c>
      <c r="AW9" s="166">
        <f t="shared" si="12"/>
        <v>0</v>
      </c>
      <c r="AX9" s="167">
        <f t="shared" si="13"/>
        <v>0</v>
      </c>
      <c r="AY9" s="168">
        <f t="shared" si="14"/>
        <v>0</v>
      </c>
      <c r="AZ9" s="88"/>
      <c r="BA9" s="169">
        <f t="shared" si="15"/>
        <v>8</v>
      </c>
      <c r="BB9" s="170">
        <f t="shared" si="16"/>
        <v>11</v>
      </c>
      <c r="BC9" s="170">
        <f t="shared" si="17"/>
        <v>12</v>
      </c>
      <c r="BD9" s="171">
        <f t="shared" si="18"/>
        <v>10</v>
      </c>
      <c r="BE9" s="170">
        <f t="shared" si="19"/>
        <v>7</v>
      </c>
      <c r="BF9" s="170">
        <f t="shared" si="20"/>
        <v>10</v>
      </c>
      <c r="BG9" s="170">
        <f t="shared" si="21"/>
        <v>10</v>
      </c>
      <c r="BH9" s="170">
        <f t="shared" si="22"/>
        <v>8</v>
      </c>
      <c r="BI9" s="170">
        <f t="shared" si="23"/>
        <v>0</v>
      </c>
      <c r="BJ9" s="170">
        <f t="shared" si="24"/>
        <v>0</v>
      </c>
      <c r="BK9" s="170">
        <f t="shared" si="25"/>
        <v>0</v>
      </c>
      <c r="BL9" s="172">
        <f t="shared" si="30"/>
        <v>76</v>
      </c>
      <c r="BM9" s="166" t="e">
        <f>IF(#REF!&gt;7,(IF(#REF!=8,MIN(BA9:BH9),IF(#REF!=9,MIN(BA9:BI9),IF(#REF!=10,MIN(BA9:BJ9),IF(#REF!=11,MIN(BA9:BK9)))))),(IF(#REF!=4,MIN(BA9:BD9),IF(#REF!=5,MIN(BA9:BE9),IF(#REF!=6,MIN(BA9:BF9),IF(#REF!=7,MIN(BA9:BG9)))))))</f>
        <v>#REF!</v>
      </c>
      <c r="BN9" s="166" t="e">
        <f>IF(#REF!&gt;7,(IF(#REF!=8,MAX(BA9:BH9),IF(#REF!=9,MAX(BA9:BI9),IF(#REF!=10,MAX(BA9:BJ9),IF(#REF!=11,MAX(BA9:BK9)))))),(IF(#REF!=4,MAX(BA9:BD9),IF(#REF!=5,MAX(BA9:BE9),IF(#REF!=6,MAX(BA9:BF9),IF(#REF!=7,MAX(BA9:BG9)))))))</f>
        <v>#REF!</v>
      </c>
      <c r="BO9" s="173" t="e">
        <f t="shared" si="27"/>
        <v>#REF!</v>
      </c>
      <c r="BP9" s="94"/>
    </row>
    <row r="10" spans="1:68" ht="15" x14ac:dyDescent="0.2">
      <c r="A10" s="145">
        <v>5</v>
      </c>
      <c r="B10" s="146" t="s">
        <v>32</v>
      </c>
      <c r="C10" s="221" t="s">
        <v>31</v>
      </c>
      <c r="D10" s="147"/>
      <c r="E10" s="175">
        <f t="shared" si="28"/>
        <v>1020</v>
      </c>
      <c r="F10" s="149">
        <f>IF(L10=0,0,IF(G10+(IF(I10&gt;-150,(IF(I10&gt;=150,IF(K10&gt;=#REF!,0,SUM(IF(MAX(P10:AK10)=99,K10-2,K10)-L10*2*(15+50)%)*10),SUM(IF(MAX(P10:AK10)=99,K10-2,K10)-L10*2*(I10/10+50)%)*10)),(IF(I10&lt;-150,IF((IF(MAX(P10:AK10)=99,K10-2,K10)-L10*2*(I10/10+50)%)*10&lt;1,0,(IF(MAX(P10:AK10)=99,K10-2,K10)-L10*2*(I10/10+50)%)*10)))))&lt;1000,0,(IF(I10&gt;-150,(IF(I10&gt;150,IF(K10&gt;=#REF!,0,SUM(IF(MAX(P10:AK10)=99,K10-2,K10)-L10*2*(15+50)%)*10),SUM(IF(MAX(P10:AK10)=99,K10-2,K10)-L10*2*(I10/10+50)%)*10)),(IF(I10&lt;-150,IF((IF(MAX(P10:AK10)=99,K10-2,K10)-L10*2*(I10/10+50)%)*10&lt;1,0,(IF(MAX(P10:AK10)=99,K10-2,K10)-L10*2*(I10/10+50)%)*10)))))))</f>
        <v>20</v>
      </c>
      <c r="G10" s="150">
        <v>1000</v>
      </c>
      <c r="H10" s="151">
        <f t="shared" si="0"/>
        <v>24.64</v>
      </c>
      <c r="I10" s="152">
        <f t="shared" si="29"/>
        <v>0</v>
      </c>
      <c r="J10" s="374">
        <v>2</v>
      </c>
      <c r="K10" s="154">
        <v>12</v>
      </c>
      <c r="L10" s="155">
        <v>8</v>
      </c>
      <c r="M10" s="156">
        <f t="shared" si="1"/>
        <v>1000</v>
      </c>
      <c r="N10" s="152">
        <f t="shared" si="2"/>
        <v>75</v>
      </c>
      <c r="O10" s="157" t="e">
        <f t="shared" si="3"/>
        <v>#REF!</v>
      </c>
      <c r="P10" s="158">
        <v>14</v>
      </c>
      <c r="Q10" s="159">
        <v>1</v>
      </c>
      <c r="R10" s="160">
        <v>12</v>
      </c>
      <c r="S10" s="161">
        <v>2</v>
      </c>
      <c r="T10" s="162">
        <v>4</v>
      </c>
      <c r="U10" s="163">
        <v>1</v>
      </c>
      <c r="V10" s="160">
        <v>10</v>
      </c>
      <c r="W10" s="163">
        <v>2</v>
      </c>
      <c r="X10" s="162">
        <v>18</v>
      </c>
      <c r="Y10" s="163">
        <v>2</v>
      </c>
      <c r="Z10" s="162">
        <v>17</v>
      </c>
      <c r="AA10" s="163">
        <v>1</v>
      </c>
      <c r="AB10" s="162">
        <v>7</v>
      </c>
      <c r="AC10" s="161">
        <v>2</v>
      </c>
      <c r="AD10" s="158">
        <v>15</v>
      </c>
      <c r="AE10" s="159">
        <v>1</v>
      </c>
      <c r="AF10" s="164">
        <v>99</v>
      </c>
      <c r="AG10" s="161">
        <v>0</v>
      </c>
      <c r="AH10" s="160">
        <v>99</v>
      </c>
      <c r="AI10" s="163">
        <v>0</v>
      </c>
      <c r="AJ10" s="160">
        <v>99</v>
      </c>
      <c r="AK10" s="163">
        <v>0</v>
      </c>
      <c r="AL10" s="134"/>
      <c r="AM10" s="135">
        <f t="shared" si="26"/>
        <v>12</v>
      </c>
      <c r="AN10" s="134"/>
      <c r="AO10" s="165">
        <f t="shared" si="4"/>
        <v>1000</v>
      </c>
      <c r="AP10" s="166">
        <f t="shared" si="5"/>
        <v>1000</v>
      </c>
      <c r="AQ10" s="167">
        <f t="shared" si="6"/>
        <v>1000</v>
      </c>
      <c r="AR10" s="166">
        <f t="shared" si="7"/>
        <v>1000</v>
      </c>
      <c r="AS10" s="167">
        <f t="shared" si="8"/>
        <v>1000</v>
      </c>
      <c r="AT10" s="167">
        <f t="shared" si="9"/>
        <v>1000</v>
      </c>
      <c r="AU10" s="167">
        <f t="shared" si="10"/>
        <v>1000</v>
      </c>
      <c r="AV10" s="167">
        <f t="shared" si="11"/>
        <v>1000</v>
      </c>
      <c r="AW10" s="166">
        <f t="shared" si="12"/>
        <v>0</v>
      </c>
      <c r="AX10" s="167">
        <f t="shared" si="13"/>
        <v>0</v>
      </c>
      <c r="AY10" s="168">
        <f t="shared" si="14"/>
        <v>0</v>
      </c>
      <c r="AZ10" s="88"/>
      <c r="BA10" s="169">
        <f t="shared" si="15"/>
        <v>10</v>
      </c>
      <c r="BB10" s="170">
        <f t="shared" si="16"/>
        <v>5</v>
      </c>
      <c r="BC10" s="170">
        <f t="shared" si="17"/>
        <v>13</v>
      </c>
      <c r="BD10" s="171">
        <f t="shared" si="18"/>
        <v>8</v>
      </c>
      <c r="BE10" s="170">
        <f t="shared" si="19"/>
        <v>9</v>
      </c>
      <c r="BF10" s="170">
        <f t="shared" si="20"/>
        <v>11</v>
      </c>
      <c r="BG10" s="170">
        <f t="shared" si="21"/>
        <v>10</v>
      </c>
      <c r="BH10" s="170">
        <f t="shared" si="22"/>
        <v>9</v>
      </c>
      <c r="BI10" s="170">
        <f t="shared" si="23"/>
        <v>0</v>
      </c>
      <c r="BJ10" s="170">
        <f t="shared" si="24"/>
        <v>0</v>
      </c>
      <c r="BK10" s="170">
        <f t="shared" si="25"/>
        <v>0</v>
      </c>
      <c r="BL10" s="172">
        <f t="shared" si="30"/>
        <v>75</v>
      </c>
      <c r="BM10" s="166" t="e">
        <f>IF(#REF!&gt;7,(IF(#REF!=8,MIN(BA10:BH10),IF(#REF!=9,MIN(BA10:BI10),IF(#REF!=10,MIN(BA10:BJ10),IF(#REF!=11,MIN(BA10:BK10)))))),(IF(#REF!=4,MIN(BA10:BD10),IF(#REF!=5,MIN(BA10:BE10),IF(#REF!=6,MIN(BA10:BF10),IF(#REF!=7,MIN(BA10:BG10)))))))</f>
        <v>#REF!</v>
      </c>
      <c r="BN10" s="166" t="e">
        <f>IF(#REF!&gt;7,(IF(#REF!=8,MAX(BA10:BH10),IF(#REF!=9,MAX(BA10:BI10),IF(#REF!=10,MAX(BA10:BJ10),IF(#REF!=11,MAX(BA10:BK10)))))),(IF(#REF!=4,MAX(BA10:BD10),IF(#REF!=5,MAX(BA10:BE10),IF(#REF!=6,MAX(BA10:BF10),IF(#REF!=7,MAX(BA10:BG10)))))))</f>
        <v>#REF!</v>
      </c>
      <c r="BO10" s="173" t="e">
        <f t="shared" si="27"/>
        <v>#REF!</v>
      </c>
      <c r="BP10" s="94"/>
    </row>
    <row r="11" spans="1:68" ht="15" x14ac:dyDescent="0.2">
      <c r="A11" s="145">
        <v>6</v>
      </c>
      <c r="B11" s="146" t="s">
        <v>240</v>
      </c>
      <c r="C11" s="150" t="s">
        <v>242</v>
      </c>
      <c r="D11" s="147"/>
      <c r="E11" s="175">
        <f t="shared" si="28"/>
        <v>1000</v>
      </c>
      <c r="F11" s="149">
        <f>IF(L11=0,0,IF(G11+(IF(I11&gt;-150,(IF(I11&gt;=150,IF(K11&gt;=#REF!,0,SUM(IF(MAX(P11:AK11)=99,K11-2,K11)-L11*2*(15+50)%)*10),SUM(IF(MAX(P11:AK11)=99,K11-2,K11)-L11*2*(I11/10+50)%)*10)),(IF(I11&lt;-150,IF((IF(MAX(P11:AK11)=99,K11-2,K11)-L11*2*(I11/10+50)%)*10&lt;1,0,(IF(MAX(P11:AK11)=99,K11-2,K11)-L11*2*(I11/10+50)%)*10)))))&lt;1000,0,(IF(I11&gt;-150,(IF(I11&gt;150,IF(K11&gt;=#REF!,0,SUM(IF(MAX(P11:AK11)=99,K11-2,K11)-L11*2*(15+50)%)*10),SUM(IF(MAX(P11:AK11)=99,K11-2,K11)-L11*2*(I11/10+50)%)*10)),(IF(I11&lt;-150,IF((IF(MAX(P11:AK11)=99,K11-2,K11)-L11*2*(I11/10+50)%)*10&lt;1,0,(IF(MAX(P11:AK11)=99,K11-2,K11)-L11*2*(I11/10+50)%)*10)))))))</f>
        <v>0</v>
      </c>
      <c r="G11" s="150">
        <v>1000</v>
      </c>
      <c r="H11" s="151">
        <f t="shared" si="0"/>
        <v>11.44</v>
      </c>
      <c r="I11" s="152">
        <f t="shared" si="29"/>
        <v>0</v>
      </c>
      <c r="J11" s="153">
        <v>17</v>
      </c>
      <c r="K11" s="154">
        <v>2</v>
      </c>
      <c r="L11" s="155">
        <v>8</v>
      </c>
      <c r="M11" s="156">
        <f t="shared" si="1"/>
        <v>1000</v>
      </c>
      <c r="N11" s="152">
        <f t="shared" si="2"/>
        <v>55</v>
      </c>
      <c r="O11" s="157" t="e">
        <f t="shared" si="3"/>
        <v>#REF!</v>
      </c>
      <c r="P11" s="158">
        <v>15</v>
      </c>
      <c r="Q11" s="159">
        <v>0</v>
      </c>
      <c r="R11" s="160">
        <v>11</v>
      </c>
      <c r="S11" s="161">
        <v>2</v>
      </c>
      <c r="T11" s="162">
        <v>7</v>
      </c>
      <c r="U11" s="163">
        <v>0</v>
      </c>
      <c r="V11" s="160">
        <v>2</v>
      </c>
      <c r="W11" s="163">
        <v>0</v>
      </c>
      <c r="X11" s="162">
        <v>8</v>
      </c>
      <c r="Y11" s="163">
        <v>0</v>
      </c>
      <c r="Z11" s="162">
        <v>12</v>
      </c>
      <c r="AA11" s="163">
        <v>0</v>
      </c>
      <c r="AB11" s="162">
        <v>13</v>
      </c>
      <c r="AC11" s="161">
        <v>0</v>
      </c>
      <c r="AD11" s="176">
        <v>3</v>
      </c>
      <c r="AE11" s="159">
        <v>0</v>
      </c>
      <c r="AF11" s="164">
        <v>99</v>
      </c>
      <c r="AG11" s="161">
        <v>0</v>
      </c>
      <c r="AH11" s="160">
        <v>99</v>
      </c>
      <c r="AI11" s="163">
        <v>0</v>
      </c>
      <c r="AJ11" s="160">
        <v>99</v>
      </c>
      <c r="AK11" s="163">
        <v>0</v>
      </c>
      <c r="AL11" s="134"/>
      <c r="AM11" s="135">
        <f t="shared" si="26"/>
        <v>2</v>
      </c>
      <c r="AN11" s="134"/>
      <c r="AO11" s="165">
        <f t="shared" si="4"/>
        <v>1000</v>
      </c>
      <c r="AP11" s="166">
        <f t="shared" si="5"/>
        <v>1000</v>
      </c>
      <c r="AQ11" s="167">
        <f t="shared" si="6"/>
        <v>1000</v>
      </c>
      <c r="AR11" s="166">
        <f t="shared" si="7"/>
        <v>1000</v>
      </c>
      <c r="AS11" s="167">
        <f t="shared" si="8"/>
        <v>1000</v>
      </c>
      <c r="AT11" s="167">
        <f t="shared" si="9"/>
        <v>1000</v>
      </c>
      <c r="AU11" s="167">
        <f t="shared" si="10"/>
        <v>1000</v>
      </c>
      <c r="AV11" s="167">
        <f t="shared" si="11"/>
        <v>1000</v>
      </c>
      <c r="AW11" s="166">
        <f t="shared" si="12"/>
        <v>0</v>
      </c>
      <c r="AX11" s="167">
        <f t="shared" si="13"/>
        <v>0</v>
      </c>
      <c r="AY11" s="168">
        <f t="shared" si="14"/>
        <v>0</v>
      </c>
      <c r="AZ11" s="88"/>
      <c r="BA11" s="169">
        <f t="shared" si="15"/>
        <v>9</v>
      </c>
      <c r="BB11" s="170">
        <f t="shared" si="16"/>
        <v>0</v>
      </c>
      <c r="BC11" s="170">
        <f t="shared" si="17"/>
        <v>10</v>
      </c>
      <c r="BD11" s="171">
        <f t="shared" si="18"/>
        <v>8</v>
      </c>
      <c r="BE11" s="170">
        <f t="shared" si="19"/>
        <v>9</v>
      </c>
      <c r="BF11" s="170">
        <f t="shared" si="20"/>
        <v>5</v>
      </c>
      <c r="BG11" s="170">
        <f t="shared" si="21"/>
        <v>8</v>
      </c>
      <c r="BH11" s="170">
        <f t="shared" si="22"/>
        <v>6</v>
      </c>
      <c r="BI11" s="170">
        <f t="shared" si="23"/>
        <v>0</v>
      </c>
      <c r="BJ11" s="170">
        <f t="shared" si="24"/>
        <v>0</v>
      </c>
      <c r="BK11" s="170">
        <f t="shared" si="25"/>
        <v>0</v>
      </c>
      <c r="BL11" s="172">
        <f t="shared" si="30"/>
        <v>55</v>
      </c>
      <c r="BM11" s="166" t="e">
        <f>IF(#REF!&gt;7,(IF(#REF!=8,MIN(BA11:BH11),IF(#REF!=9,MIN(BA11:BI11),IF(#REF!=10,MIN(BA11:BJ11),IF(#REF!=11,MIN(BA11:BK11)))))),(IF(#REF!=4,MIN(BA11:BD11),IF(#REF!=5,MIN(BA11:BE11),IF(#REF!=6,MIN(BA11:BF11),IF(#REF!=7,MIN(BA11:BG11)))))))</f>
        <v>#REF!</v>
      </c>
      <c r="BN11" s="166" t="e">
        <f>IF(#REF!&gt;7,(IF(#REF!=8,MAX(BA11:BH11),IF(#REF!=9,MAX(BA11:BI11),IF(#REF!=10,MAX(BA11:BJ11),IF(#REF!=11,MAX(BA11:BK11)))))),(IF(#REF!=4,MAX(BA11:BD11),IF(#REF!=5,MAX(BA11:BE11),IF(#REF!=6,MAX(BA11:BF11),IF(#REF!=7,MAX(BA11:BG11)))))))</f>
        <v>#REF!</v>
      </c>
      <c r="BO11" s="173" t="e">
        <f t="shared" si="27"/>
        <v>#REF!</v>
      </c>
      <c r="BP11" s="94"/>
    </row>
    <row r="12" spans="1:68" ht="15" x14ac:dyDescent="0.2">
      <c r="A12" s="145">
        <v>7</v>
      </c>
      <c r="B12" s="146" t="s">
        <v>40</v>
      </c>
      <c r="C12" s="150" t="s">
        <v>39</v>
      </c>
      <c r="D12" s="147"/>
      <c r="E12" s="175">
        <f t="shared" si="28"/>
        <v>1000</v>
      </c>
      <c r="F12" s="149">
        <f>IF(L12=0,0,IF(G12+(IF(I12&gt;-150,(IF(I12&gt;=150,IF(K12&gt;=#REF!,0,SUM(IF(MAX(P12:AK12)=99,K12-2,K12)-L12*2*(15+50)%)*10),SUM(IF(MAX(P12:AK12)=99,K12-2,K12)-L12*2*(I12/10+50)%)*10)),(IF(I12&lt;-150,IF((IF(MAX(P12:AK12)=99,K12-2,K12)-L12*2*(I12/10+50)%)*10&lt;1,0,(IF(MAX(P12:AK12)=99,K12-2,K12)-L12*2*(I12/10+50)%)*10)))))&lt;1000,0,(IF(I12&gt;-150,(IF(I12&gt;150,IF(K12&gt;=#REF!,0,SUM(IF(MAX(P12:AK12)=99,K12-2,K12)-L12*2*(15+50)%)*10),SUM(IF(MAX(P12:AK12)=99,K12-2,K12)-L12*2*(I12/10+50)%)*10)),(IF(I12&lt;-150,IF((IF(MAX(P12:AK12)=99,K12-2,K12)-L12*2*(I12/10+50)%)*10&lt;1,0,(IF(MAX(P12:AK12)=99,K12-2,K12)-L12*2*(I12/10+50)%)*10)))))))</f>
        <v>0</v>
      </c>
      <c r="G12" s="150">
        <v>1000</v>
      </c>
      <c r="H12" s="151">
        <f t="shared" si="0"/>
        <v>22</v>
      </c>
      <c r="I12" s="152">
        <f t="shared" si="29"/>
        <v>0</v>
      </c>
      <c r="J12" s="153">
        <v>5</v>
      </c>
      <c r="K12" s="154">
        <v>10</v>
      </c>
      <c r="L12" s="155">
        <v>8</v>
      </c>
      <c r="M12" s="156">
        <f t="shared" si="1"/>
        <v>1000</v>
      </c>
      <c r="N12" s="152">
        <f t="shared" si="2"/>
        <v>73</v>
      </c>
      <c r="O12" s="157" t="e">
        <f t="shared" si="3"/>
        <v>#REF!</v>
      </c>
      <c r="P12" s="158">
        <v>16</v>
      </c>
      <c r="Q12" s="159">
        <v>1</v>
      </c>
      <c r="R12" s="160">
        <v>14</v>
      </c>
      <c r="S12" s="161">
        <v>2</v>
      </c>
      <c r="T12" s="162">
        <v>6</v>
      </c>
      <c r="U12" s="163">
        <v>2</v>
      </c>
      <c r="V12" s="160">
        <v>15</v>
      </c>
      <c r="W12" s="163">
        <v>2</v>
      </c>
      <c r="X12" s="162">
        <v>17</v>
      </c>
      <c r="Y12" s="163">
        <v>1</v>
      </c>
      <c r="Z12" s="162">
        <v>4</v>
      </c>
      <c r="AA12" s="163">
        <v>1</v>
      </c>
      <c r="AB12" s="162">
        <v>5</v>
      </c>
      <c r="AC12" s="161">
        <v>0</v>
      </c>
      <c r="AD12" s="177">
        <v>18</v>
      </c>
      <c r="AE12" s="159">
        <v>1</v>
      </c>
      <c r="AF12" s="164">
        <v>99</v>
      </c>
      <c r="AG12" s="161">
        <v>0</v>
      </c>
      <c r="AH12" s="160">
        <v>99</v>
      </c>
      <c r="AI12" s="163">
        <v>0</v>
      </c>
      <c r="AJ12" s="160">
        <v>99</v>
      </c>
      <c r="AK12" s="163">
        <v>0</v>
      </c>
      <c r="AL12" s="134"/>
      <c r="AM12" s="135">
        <f t="shared" si="26"/>
        <v>10</v>
      </c>
      <c r="AN12" s="134"/>
      <c r="AO12" s="165">
        <f t="shared" si="4"/>
        <v>1000</v>
      </c>
      <c r="AP12" s="166">
        <f t="shared" si="5"/>
        <v>1000</v>
      </c>
      <c r="AQ12" s="167">
        <f t="shared" si="6"/>
        <v>1000</v>
      </c>
      <c r="AR12" s="166">
        <f t="shared" si="7"/>
        <v>1000</v>
      </c>
      <c r="AS12" s="167">
        <f t="shared" si="8"/>
        <v>1000</v>
      </c>
      <c r="AT12" s="167">
        <f t="shared" si="9"/>
        <v>1000</v>
      </c>
      <c r="AU12" s="167">
        <f t="shared" si="10"/>
        <v>1000</v>
      </c>
      <c r="AV12" s="167">
        <f t="shared" si="11"/>
        <v>1000</v>
      </c>
      <c r="AW12" s="166">
        <f t="shared" si="12"/>
        <v>0</v>
      </c>
      <c r="AX12" s="167">
        <f t="shared" si="13"/>
        <v>0</v>
      </c>
      <c r="AY12" s="168">
        <f t="shared" si="14"/>
        <v>0</v>
      </c>
      <c r="AZ12" s="88"/>
      <c r="BA12" s="169">
        <f t="shared" si="15"/>
        <v>7</v>
      </c>
      <c r="BB12" s="170">
        <f t="shared" si="16"/>
        <v>10</v>
      </c>
      <c r="BC12" s="170">
        <f t="shared" si="17"/>
        <v>2</v>
      </c>
      <c r="BD12" s="171">
        <f t="shared" si="18"/>
        <v>9</v>
      </c>
      <c r="BE12" s="170">
        <f t="shared" si="19"/>
        <v>11</v>
      </c>
      <c r="BF12" s="170">
        <f t="shared" si="20"/>
        <v>13</v>
      </c>
      <c r="BG12" s="170">
        <f t="shared" si="21"/>
        <v>12</v>
      </c>
      <c r="BH12" s="170">
        <f t="shared" si="22"/>
        <v>9</v>
      </c>
      <c r="BI12" s="170">
        <f t="shared" si="23"/>
        <v>0</v>
      </c>
      <c r="BJ12" s="170">
        <f t="shared" si="24"/>
        <v>0</v>
      </c>
      <c r="BK12" s="170">
        <f t="shared" si="25"/>
        <v>0</v>
      </c>
      <c r="BL12" s="172">
        <f t="shared" si="30"/>
        <v>73</v>
      </c>
      <c r="BM12" s="166" t="e">
        <f>IF(#REF!&gt;7,(IF(#REF!=8,MIN(BA12:BH12),IF(#REF!=9,MIN(BA12:BI12),IF(#REF!=10,MIN(BA12:BJ12),IF(#REF!=11,MIN(BA12:BK12)))))),(IF(#REF!=4,MIN(BA12:BD12),IF(#REF!=5,MIN(BA12:BE12),IF(#REF!=6,MIN(BA12:BF12),IF(#REF!=7,MIN(BA12:BG12)))))))</f>
        <v>#REF!</v>
      </c>
      <c r="BN12" s="166" t="e">
        <f>IF(#REF!&gt;7,(IF(#REF!=8,MAX(BA12:BH12),IF(#REF!=9,MAX(BA12:BI12),IF(#REF!=10,MAX(BA12:BJ12),IF(#REF!=11,MAX(BA12:BK12)))))),(IF(#REF!=4,MAX(BA12:BD12),IF(#REF!=5,MAX(BA12:BE12),IF(#REF!=6,MAX(BA12:BF12),IF(#REF!=7,MAX(BA12:BG12)))))))</f>
        <v>#REF!</v>
      </c>
      <c r="BO12" s="173" t="e">
        <f t="shared" si="27"/>
        <v>#REF!</v>
      </c>
      <c r="BP12" s="94"/>
    </row>
    <row r="13" spans="1:68" ht="15" x14ac:dyDescent="0.2">
      <c r="A13" s="145">
        <v>8</v>
      </c>
      <c r="B13" s="146" t="s">
        <v>208</v>
      </c>
      <c r="C13" s="47" t="s">
        <v>3</v>
      </c>
      <c r="D13" s="178"/>
      <c r="E13" s="175">
        <f t="shared" si="28"/>
        <v>1000</v>
      </c>
      <c r="F13" s="149">
        <f>IF(L13=0,0,IF(G13+(IF(I13&gt;-150,(IF(I13&gt;=150,IF(K13&gt;=#REF!,0,SUM(IF(MAX(P13:AK13)=99,K13-2,K13)-L13*2*(15+50)%)*10),SUM(IF(MAX(P13:AK13)=99,K13-2,K13)-L13*2*(I13/10+50)%)*10)),(IF(I13&lt;-150,IF((IF(MAX(P13:AK13)=99,K13-2,K13)-L13*2*(I13/10+50)%)*10&lt;1,0,(IF(MAX(P13:AK13)=99,K13-2,K13)-L13*2*(I13/10+50)%)*10)))))&lt;1000,0,(IF(I13&gt;-150,(IF(I13&gt;150,IF(K13&gt;=#REF!,0,SUM(IF(MAX(P13:AK13)=99,K13-2,K13)-L13*2*(15+50)%)*10),SUM(IF(MAX(P13:AK13)=99,K13-2,K13)-L13*2*(I13/10+50)%)*10)),(IF(I13&lt;-150,IF((IF(MAX(P13:AK13)=99,K13-2,K13)-L13*2*(I13/10+50)%)*10&lt;1,0,(IF(MAX(P13:AK13)=99,K13-2,K13)-L13*2*(I13/10+50)%)*10)))))))</f>
        <v>0</v>
      </c>
      <c r="G13" s="150">
        <v>1000</v>
      </c>
      <c r="H13" s="151">
        <f t="shared" si="0"/>
        <v>18.48</v>
      </c>
      <c r="I13" s="152">
        <f t="shared" si="29"/>
        <v>0</v>
      </c>
      <c r="J13" s="153">
        <v>9</v>
      </c>
      <c r="K13" s="154">
        <v>9</v>
      </c>
      <c r="L13" s="155">
        <v>8</v>
      </c>
      <c r="M13" s="156">
        <f t="shared" si="1"/>
        <v>1000</v>
      </c>
      <c r="N13" s="152">
        <f t="shared" si="2"/>
        <v>50</v>
      </c>
      <c r="O13" s="157" t="e">
        <f t="shared" si="3"/>
        <v>#REF!</v>
      </c>
      <c r="P13" s="158">
        <v>17</v>
      </c>
      <c r="Q13" s="159">
        <v>0</v>
      </c>
      <c r="R13" s="160">
        <v>9</v>
      </c>
      <c r="S13" s="161">
        <v>1</v>
      </c>
      <c r="T13" s="162">
        <v>3</v>
      </c>
      <c r="U13" s="163">
        <v>2</v>
      </c>
      <c r="V13" s="160">
        <v>14</v>
      </c>
      <c r="W13" s="163">
        <v>0</v>
      </c>
      <c r="X13" s="162">
        <v>6</v>
      </c>
      <c r="Y13" s="163">
        <v>2</v>
      </c>
      <c r="Z13" s="162">
        <v>18</v>
      </c>
      <c r="AA13" s="163">
        <v>0</v>
      </c>
      <c r="AB13" s="162">
        <v>12</v>
      </c>
      <c r="AC13" s="161">
        <v>2</v>
      </c>
      <c r="AD13" s="177">
        <v>11</v>
      </c>
      <c r="AE13" s="159">
        <v>2</v>
      </c>
      <c r="AF13" s="164">
        <v>99</v>
      </c>
      <c r="AG13" s="161">
        <v>0</v>
      </c>
      <c r="AH13" s="160">
        <v>99</v>
      </c>
      <c r="AI13" s="163">
        <v>0</v>
      </c>
      <c r="AJ13" s="160">
        <v>99</v>
      </c>
      <c r="AK13" s="163">
        <v>0</v>
      </c>
      <c r="AL13" s="134"/>
      <c r="AM13" s="135">
        <f t="shared" si="26"/>
        <v>9</v>
      </c>
      <c r="AN13" s="134"/>
      <c r="AO13" s="165">
        <f t="shared" si="4"/>
        <v>1000</v>
      </c>
      <c r="AP13" s="166">
        <f t="shared" si="5"/>
        <v>1000</v>
      </c>
      <c r="AQ13" s="167">
        <f t="shared" si="6"/>
        <v>1000</v>
      </c>
      <c r="AR13" s="166">
        <f t="shared" si="7"/>
        <v>1000</v>
      </c>
      <c r="AS13" s="167">
        <f t="shared" si="8"/>
        <v>1000</v>
      </c>
      <c r="AT13" s="167">
        <f t="shared" si="9"/>
        <v>1000</v>
      </c>
      <c r="AU13" s="167">
        <f t="shared" si="10"/>
        <v>1000</v>
      </c>
      <c r="AV13" s="167">
        <f t="shared" si="11"/>
        <v>1000</v>
      </c>
      <c r="AW13" s="166">
        <f t="shared" si="12"/>
        <v>0</v>
      </c>
      <c r="AX13" s="167">
        <f t="shared" si="13"/>
        <v>0</v>
      </c>
      <c r="AY13" s="168">
        <f t="shared" si="14"/>
        <v>0</v>
      </c>
      <c r="AZ13" s="88"/>
      <c r="BA13" s="169">
        <f t="shared" si="15"/>
        <v>11</v>
      </c>
      <c r="BB13" s="170">
        <f t="shared" si="16"/>
        <v>7</v>
      </c>
      <c r="BC13" s="170">
        <f t="shared" si="17"/>
        <v>6</v>
      </c>
      <c r="BD13" s="171">
        <f t="shared" si="18"/>
        <v>10</v>
      </c>
      <c r="BE13" s="170">
        <f t="shared" si="19"/>
        <v>2</v>
      </c>
      <c r="BF13" s="170">
        <f t="shared" si="20"/>
        <v>9</v>
      </c>
      <c r="BG13" s="170">
        <f t="shared" si="21"/>
        <v>5</v>
      </c>
      <c r="BH13" s="170">
        <f t="shared" si="22"/>
        <v>0</v>
      </c>
      <c r="BI13" s="170">
        <f t="shared" si="23"/>
        <v>0</v>
      </c>
      <c r="BJ13" s="170">
        <f t="shared" si="24"/>
        <v>0</v>
      </c>
      <c r="BK13" s="170">
        <f t="shared" si="25"/>
        <v>0</v>
      </c>
      <c r="BL13" s="172">
        <f t="shared" si="30"/>
        <v>50</v>
      </c>
      <c r="BM13" s="166" t="e">
        <f>IF(#REF!&gt;7,(IF(#REF!=8,MIN(BA13:BH13),IF(#REF!=9,MIN(BA13:BI13),IF(#REF!=10,MIN(BA13:BJ13),IF(#REF!=11,MIN(BA13:BK13)))))),(IF(#REF!=4,MIN(BA13:BD13),IF(#REF!=5,MIN(BA13:BE13),IF(#REF!=6,MIN(BA13:BF13),IF(#REF!=7,MIN(BA13:BG13)))))))</f>
        <v>#REF!</v>
      </c>
      <c r="BN13" s="166" t="e">
        <f>IF(#REF!&gt;7,(IF(#REF!=8,MAX(BA13:BH13),IF(#REF!=9,MAX(BA13:BI13),IF(#REF!=10,MAX(BA13:BJ13),IF(#REF!=11,MAX(BA13:BK13)))))),(IF(#REF!=4,MAX(BA13:BD13),IF(#REF!=5,MAX(BA13:BE13),IF(#REF!=6,MAX(BA13:BF13),IF(#REF!=7,MAX(BA13:BG13)))))))</f>
        <v>#REF!</v>
      </c>
      <c r="BO13" s="173" t="e">
        <f t="shared" si="27"/>
        <v>#REF!</v>
      </c>
      <c r="BP13" s="94"/>
    </row>
    <row r="14" spans="1:68" ht="15" x14ac:dyDescent="0.2">
      <c r="A14" s="145">
        <v>9</v>
      </c>
      <c r="B14" s="146" t="s">
        <v>232</v>
      </c>
      <c r="C14" s="221" t="s">
        <v>17</v>
      </c>
      <c r="D14" s="178"/>
      <c r="E14" s="175">
        <f t="shared" si="28"/>
        <v>1000</v>
      </c>
      <c r="F14" s="149">
        <f>IF(L14=0,0,IF(G14+(IF(I14&gt;-150,(IF(I14&gt;=150,IF(K14&gt;=#REF!,0,SUM(IF(MAX(P14:AK14)=99,K14-2,K14)-L14*2*(15+50)%)*10),SUM(IF(MAX(P14:AK14)=99,K14-2,K14)-L14*2*(I14/10+50)%)*10)),(IF(I14&lt;-150,IF((IF(MAX(P14:AK14)=99,K14-2,K14)-L14*2*(I14/10+50)%)*10&lt;1,0,(IF(MAX(P14:AK14)=99,K14-2,K14)-L14*2*(I14/10+50)%)*10)))))&lt;1000,0,(IF(I14&gt;-150,(IF(I14&gt;150,IF(K14&gt;=#REF!,0,SUM(IF(MAX(P14:AK14)=99,K14-2,K14)-L14*2*(15+50)%)*10),SUM(IF(MAX(P14:AK14)=99,K14-2,K14)-L14*2*(I14/10+50)%)*10)),(IF(I14&lt;-150,IF((IF(MAX(P14:AK14)=99,K14-2,K14)-L14*2*(I14/10+50)%)*10&lt;1,0,(IF(MAX(P14:AK14)=99,K14-2,K14)-L14*2*(I14/10+50)%)*10)))))))</f>
        <v>0</v>
      </c>
      <c r="G14" s="150">
        <v>1000</v>
      </c>
      <c r="H14" s="151">
        <f t="shared" si="0"/>
        <v>14.08</v>
      </c>
      <c r="I14" s="152">
        <f t="shared" si="29"/>
        <v>0</v>
      </c>
      <c r="J14" s="153">
        <v>14</v>
      </c>
      <c r="K14" s="154">
        <v>7</v>
      </c>
      <c r="L14" s="155">
        <v>8</v>
      </c>
      <c r="M14" s="156">
        <f t="shared" si="1"/>
        <v>1000</v>
      </c>
      <c r="N14" s="152">
        <f t="shared" si="2"/>
        <v>57</v>
      </c>
      <c r="O14" s="157" t="e">
        <f t="shared" si="3"/>
        <v>#REF!</v>
      </c>
      <c r="P14" s="158">
        <v>18</v>
      </c>
      <c r="Q14" s="159">
        <v>0</v>
      </c>
      <c r="R14" s="160">
        <v>8</v>
      </c>
      <c r="S14" s="161">
        <v>1</v>
      </c>
      <c r="T14" s="162">
        <v>14</v>
      </c>
      <c r="U14" s="163">
        <v>0</v>
      </c>
      <c r="V14" s="160">
        <v>3</v>
      </c>
      <c r="W14" s="163">
        <v>1</v>
      </c>
      <c r="X14" s="162">
        <v>11</v>
      </c>
      <c r="Y14" s="163">
        <v>2</v>
      </c>
      <c r="Z14" s="162">
        <v>13</v>
      </c>
      <c r="AA14" s="163">
        <v>1</v>
      </c>
      <c r="AB14" s="162">
        <v>1</v>
      </c>
      <c r="AC14" s="161">
        <v>0</v>
      </c>
      <c r="AD14" s="177">
        <v>12</v>
      </c>
      <c r="AE14" s="159">
        <v>2</v>
      </c>
      <c r="AF14" s="164">
        <v>99</v>
      </c>
      <c r="AG14" s="161">
        <v>0</v>
      </c>
      <c r="AH14" s="160">
        <v>99</v>
      </c>
      <c r="AI14" s="163">
        <v>0</v>
      </c>
      <c r="AJ14" s="160">
        <v>99</v>
      </c>
      <c r="AK14" s="163">
        <v>0</v>
      </c>
      <c r="AL14" s="134"/>
      <c r="AM14" s="135">
        <f t="shared" si="26"/>
        <v>7</v>
      </c>
      <c r="AN14" s="134"/>
      <c r="AO14" s="165">
        <f t="shared" si="4"/>
        <v>1000</v>
      </c>
      <c r="AP14" s="166">
        <f t="shared" si="5"/>
        <v>1000</v>
      </c>
      <c r="AQ14" s="167">
        <f t="shared" si="6"/>
        <v>1000</v>
      </c>
      <c r="AR14" s="166">
        <f t="shared" si="7"/>
        <v>1000</v>
      </c>
      <c r="AS14" s="167">
        <f t="shared" si="8"/>
        <v>1000</v>
      </c>
      <c r="AT14" s="167">
        <f t="shared" si="9"/>
        <v>1000</v>
      </c>
      <c r="AU14" s="167">
        <f t="shared" si="10"/>
        <v>1000</v>
      </c>
      <c r="AV14" s="167">
        <f t="shared" si="11"/>
        <v>1000</v>
      </c>
      <c r="AW14" s="166">
        <f t="shared" si="12"/>
        <v>0</v>
      </c>
      <c r="AX14" s="167">
        <f t="shared" si="13"/>
        <v>0</v>
      </c>
      <c r="AY14" s="168">
        <f t="shared" si="14"/>
        <v>0</v>
      </c>
      <c r="AZ14" s="88"/>
      <c r="BA14" s="169">
        <f t="shared" si="15"/>
        <v>9</v>
      </c>
      <c r="BB14" s="170">
        <f t="shared" si="16"/>
        <v>9</v>
      </c>
      <c r="BC14" s="170">
        <f t="shared" si="17"/>
        <v>10</v>
      </c>
      <c r="BD14" s="171">
        <f t="shared" si="18"/>
        <v>6</v>
      </c>
      <c r="BE14" s="170">
        <f t="shared" si="19"/>
        <v>0</v>
      </c>
      <c r="BF14" s="170">
        <f t="shared" si="20"/>
        <v>8</v>
      </c>
      <c r="BG14" s="170">
        <f t="shared" si="21"/>
        <v>10</v>
      </c>
      <c r="BH14" s="170">
        <f t="shared" si="22"/>
        <v>5</v>
      </c>
      <c r="BI14" s="170">
        <f t="shared" si="23"/>
        <v>0</v>
      </c>
      <c r="BJ14" s="170">
        <f t="shared" si="24"/>
        <v>0</v>
      </c>
      <c r="BK14" s="170">
        <f t="shared" si="25"/>
        <v>0</v>
      </c>
      <c r="BL14" s="172">
        <f t="shared" si="30"/>
        <v>57</v>
      </c>
      <c r="BM14" s="166" t="e">
        <f>IF(#REF!&gt;7,(IF(#REF!=8,MIN(BA14:BH14),IF(#REF!=9,MIN(BA14:BI14),IF(#REF!=10,MIN(BA14:BJ14),IF(#REF!=11,MIN(BA14:BK14)))))),(IF(#REF!=4,MIN(BA14:BD14),IF(#REF!=5,MIN(BA14:BE14),IF(#REF!=6,MIN(BA14:BF14),IF(#REF!=7,MIN(BA14:BG14)))))))</f>
        <v>#REF!</v>
      </c>
      <c r="BN14" s="166" t="e">
        <f>IF(#REF!&gt;7,(IF(#REF!=8,MAX(BA14:BH14),IF(#REF!=9,MAX(BA14:BI14),IF(#REF!=10,MAX(BA14:BJ14),IF(#REF!=11,MAX(BA14:BK14)))))),(IF(#REF!=4,MAX(BA14:BD14),IF(#REF!=5,MAX(BA14:BE14),IF(#REF!=6,MAX(BA14:BF14),IF(#REF!=7,MAX(BA14:BG14)))))))</f>
        <v>#REF!</v>
      </c>
      <c r="BO14" s="173" t="e">
        <f t="shared" si="27"/>
        <v>#REF!</v>
      </c>
      <c r="BP14" s="94"/>
    </row>
    <row r="15" spans="1:68" ht="15" x14ac:dyDescent="0.2">
      <c r="A15" s="145">
        <v>10</v>
      </c>
      <c r="B15" s="146" t="s">
        <v>20</v>
      </c>
      <c r="C15" s="47" t="s">
        <v>44</v>
      </c>
      <c r="D15" s="178"/>
      <c r="E15" s="175">
        <f t="shared" si="28"/>
        <v>1000</v>
      </c>
      <c r="F15" s="149">
        <f>IF(L15=0,0,IF(G15+(IF(I15&gt;-150,(IF(I15&gt;=150,IF(K15&gt;=#REF!,0,SUM(IF(MAX(P15:AK15)=99,K15-2,K15)-L15*2*(15+50)%)*10),SUM(IF(MAX(P15:AK15)=99,K15-2,K15)-L15*2*(I15/10+50)%)*10)),(IF(I15&lt;-150,IF((IF(MAX(P15:AK15)=99,K15-2,K15)-L15*2*(I15/10+50)%)*10&lt;1,0,(IF(MAX(P15:AK15)=99,K15-2,K15)-L15*2*(I15/10+50)%)*10)))))&lt;1000,0,(IF(I15&gt;-150,(IF(I15&gt;150,IF(K15&gt;=#REF!,0,SUM(IF(MAX(P15:AK15)=99,K15-2,K15)-L15*2*(15+50)%)*10),SUM(IF(MAX(P15:AK15)=99,K15-2,K15)-L15*2*(I15/10+50)%)*10)),(IF(I15&lt;-150,IF((IF(MAX(P15:AK15)=99,K15-2,K15)-L15*2*(I15/10+50)%)*10&lt;1,0,(IF(MAX(P15:AK15)=99,K15-2,K15)-L15*2*(I15/10+50)%)*10)))))))</f>
        <v>0</v>
      </c>
      <c r="G15" s="150">
        <v>1000</v>
      </c>
      <c r="H15" s="151">
        <f t="shared" si="0"/>
        <v>17.600000000000001</v>
      </c>
      <c r="I15" s="152">
        <f t="shared" si="29"/>
        <v>0</v>
      </c>
      <c r="J15" s="153">
        <v>10</v>
      </c>
      <c r="K15" s="154">
        <v>8</v>
      </c>
      <c r="L15" s="155">
        <v>8</v>
      </c>
      <c r="M15" s="156">
        <f t="shared" si="1"/>
        <v>1000</v>
      </c>
      <c r="N15" s="152">
        <f t="shared" si="2"/>
        <v>73</v>
      </c>
      <c r="O15" s="157" t="e">
        <f t="shared" si="3"/>
        <v>#REF!</v>
      </c>
      <c r="P15" s="158">
        <v>1</v>
      </c>
      <c r="Q15" s="159">
        <v>2</v>
      </c>
      <c r="R15" s="160">
        <v>15</v>
      </c>
      <c r="S15" s="161">
        <v>0</v>
      </c>
      <c r="T15" s="162">
        <v>12</v>
      </c>
      <c r="U15" s="163">
        <v>2</v>
      </c>
      <c r="V15" s="160">
        <v>5</v>
      </c>
      <c r="W15" s="163">
        <v>0</v>
      </c>
      <c r="X15" s="162">
        <v>2</v>
      </c>
      <c r="Y15" s="163">
        <v>1</v>
      </c>
      <c r="Z15" s="162">
        <v>16</v>
      </c>
      <c r="AA15" s="163">
        <v>2</v>
      </c>
      <c r="AB15" s="162">
        <v>18</v>
      </c>
      <c r="AC15" s="161">
        <v>1</v>
      </c>
      <c r="AD15" s="158">
        <v>4</v>
      </c>
      <c r="AE15" s="159">
        <v>0</v>
      </c>
      <c r="AF15" s="164">
        <v>99</v>
      </c>
      <c r="AG15" s="161">
        <v>0</v>
      </c>
      <c r="AH15" s="160">
        <v>99</v>
      </c>
      <c r="AI15" s="163">
        <v>0</v>
      </c>
      <c r="AJ15" s="160">
        <v>99</v>
      </c>
      <c r="AK15" s="163">
        <v>0</v>
      </c>
      <c r="AL15" s="134"/>
      <c r="AM15" s="135">
        <f t="shared" si="26"/>
        <v>8</v>
      </c>
      <c r="AN15" s="134"/>
      <c r="AO15" s="165">
        <f t="shared" si="4"/>
        <v>1000</v>
      </c>
      <c r="AP15" s="166">
        <f t="shared" si="5"/>
        <v>1000</v>
      </c>
      <c r="AQ15" s="167">
        <f t="shared" si="6"/>
        <v>1000</v>
      </c>
      <c r="AR15" s="166">
        <f t="shared" si="7"/>
        <v>1000</v>
      </c>
      <c r="AS15" s="167">
        <f t="shared" si="8"/>
        <v>1000</v>
      </c>
      <c r="AT15" s="167">
        <f t="shared" si="9"/>
        <v>1000</v>
      </c>
      <c r="AU15" s="167">
        <f t="shared" si="10"/>
        <v>1000</v>
      </c>
      <c r="AV15" s="167">
        <f t="shared" si="11"/>
        <v>1000</v>
      </c>
      <c r="AW15" s="166">
        <f t="shared" si="12"/>
        <v>0</v>
      </c>
      <c r="AX15" s="167">
        <f t="shared" si="13"/>
        <v>0</v>
      </c>
      <c r="AY15" s="168">
        <f t="shared" si="14"/>
        <v>0</v>
      </c>
      <c r="AZ15" s="88"/>
      <c r="BA15" s="169">
        <f t="shared" si="15"/>
        <v>10</v>
      </c>
      <c r="BB15" s="170">
        <f t="shared" si="16"/>
        <v>9</v>
      </c>
      <c r="BC15" s="170">
        <f t="shared" si="17"/>
        <v>5</v>
      </c>
      <c r="BD15" s="171">
        <f t="shared" si="18"/>
        <v>12</v>
      </c>
      <c r="BE15" s="170">
        <f t="shared" si="19"/>
        <v>8</v>
      </c>
      <c r="BF15" s="170">
        <f t="shared" si="20"/>
        <v>7</v>
      </c>
      <c r="BG15" s="170">
        <f t="shared" si="21"/>
        <v>9</v>
      </c>
      <c r="BH15" s="170">
        <f t="shared" si="22"/>
        <v>13</v>
      </c>
      <c r="BI15" s="170">
        <f t="shared" si="23"/>
        <v>0</v>
      </c>
      <c r="BJ15" s="170">
        <f t="shared" si="24"/>
        <v>0</v>
      </c>
      <c r="BK15" s="170">
        <f t="shared" si="25"/>
        <v>0</v>
      </c>
      <c r="BL15" s="172">
        <f t="shared" si="30"/>
        <v>73</v>
      </c>
      <c r="BM15" s="166" t="e">
        <f>IF(#REF!&gt;7,(IF(#REF!=8,MIN(BA15:BH15),IF(#REF!=9,MIN(BA15:BI15),IF(#REF!=10,MIN(BA15:BJ15),IF(#REF!=11,MIN(BA15:BK15)))))),(IF(#REF!=4,MIN(BA15:BD15),IF(#REF!=5,MIN(BA15:BE15),IF(#REF!=6,MIN(BA15:BF15),IF(#REF!=7,MIN(BA15:BG15)))))))</f>
        <v>#REF!</v>
      </c>
      <c r="BN15" s="166" t="e">
        <f>IF(#REF!&gt;7,(IF(#REF!=8,MAX(BA15:BH15),IF(#REF!=9,MAX(BA15:BI15),IF(#REF!=10,MAX(BA15:BJ15),IF(#REF!=11,MAX(BA15:BK15)))))),(IF(#REF!=4,MAX(BA15:BD15),IF(#REF!=5,MAX(BA15:BE15),IF(#REF!=6,MAX(BA15:BF15),IF(#REF!=7,MAX(BA15:BG15)))))))</f>
        <v>#REF!</v>
      </c>
      <c r="BO15" s="173" t="e">
        <f t="shared" si="27"/>
        <v>#REF!</v>
      </c>
      <c r="BP15" s="94"/>
    </row>
    <row r="16" spans="1:68" ht="15" x14ac:dyDescent="0.2">
      <c r="A16" s="145">
        <v>11</v>
      </c>
      <c r="B16" s="146" t="s">
        <v>241</v>
      </c>
      <c r="C16" s="150" t="s">
        <v>242</v>
      </c>
      <c r="D16" s="178"/>
      <c r="E16" s="175">
        <f t="shared" si="28"/>
        <v>1000</v>
      </c>
      <c r="F16" s="149">
        <f>IF(L16=0,0,IF(G16+(IF(I16&gt;-150,(IF(I16&gt;=150,IF(K16&gt;=#REF!,0,SUM(IF(MAX(P16:AK16)=99,K16-2,K16)-L16*2*(15+50)%)*10),SUM(IF(MAX(P16:AK16)=99,K16-2,K16)-L16*2*(I16/10+50)%)*10)),(IF(I16&lt;-150,IF((IF(MAX(P16:AK16)=99,K16-2,K16)-L16*2*(I16/10+50)%)*10&lt;1,0,(IF(MAX(P16:AK16)=99,K16-2,K16)-L16*2*(I16/10+50)%)*10)))))&lt;1000,0,(IF(I16&gt;-150,(IF(I16&gt;150,IF(K16&gt;=#REF!,0,SUM(IF(MAX(P16:AK16)=99,K16-2,K16)-L16*2*(15+50)%)*10),SUM(IF(MAX(P16:AK16)=99,K16-2,K16)-L16*2*(I16/10+50)%)*10)),(IF(I16&lt;-150,IF((IF(MAX(P16:AK16)=99,K16-2,K16)-L16*2*(I16/10+50)%)*10&lt;1,0,(IF(MAX(P16:AK16)=99,K16-2,K16)-L16*2*(I16/10+50)%)*10)))))))</f>
        <v>0</v>
      </c>
      <c r="G16" s="150">
        <v>1000</v>
      </c>
      <c r="H16" s="151">
        <f t="shared" si="0"/>
        <v>10.56</v>
      </c>
      <c r="I16" s="152">
        <f t="shared" si="29"/>
        <v>0</v>
      </c>
      <c r="J16" s="153">
        <v>18</v>
      </c>
      <c r="K16" s="154">
        <v>0</v>
      </c>
      <c r="L16" s="155">
        <v>8</v>
      </c>
      <c r="M16" s="156">
        <f t="shared" si="1"/>
        <v>1000</v>
      </c>
      <c r="N16" s="152">
        <f t="shared" si="2"/>
        <v>52</v>
      </c>
      <c r="O16" s="157" t="e">
        <f t="shared" si="3"/>
        <v>#REF!</v>
      </c>
      <c r="P16" s="158">
        <v>2</v>
      </c>
      <c r="Q16" s="159">
        <v>0</v>
      </c>
      <c r="R16" s="160">
        <v>6</v>
      </c>
      <c r="S16" s="161">
        <v>0</v>
      </c>
      <c r="T16" s="162">
        <v>13</v>
      </c>
      <c r="U16" s="163">
        <v>0</v>
      </c>
      <c r="V16" s="160">
        <v>12</v>
      </c>
      <c r="W16" s="163">
        <v>0</v>
      </c>
      <c r="X16" s="162">
        <v>9</v>
      </c>
      <c r="Y16" s="163">
        <v>0</v>
      </c>
      <c r="Z16" s="162">
        <v>3</v>
      </c>
      <c r="AA16" s="163">
        <v>0</v>
      </c>
      <c r="AB16" s="162">
        <v>16</v>
      </c>
      <c r="AC16" s="161">
        <v>0</v>
      </c>
      <c r="AD16" s="176">
        <v>8</v>
      </c>
      <c r="AE16" s="159">
        <v>0</v>
      </c>
      <c r="AF16" s="164">
        <v>99</v>
      </c>
      <c r="AG16" s="161">
        <v>0</v>
      </c>
      <c r="AH16" s="160">
        <v>99</v>
      </c>
      <c r="AI16" s="163">
        <v>0</v>
      </c>
      <c r="AJ16" s="160">
        <v>99</v>
      </c>
      <c r="AK16" s="163">
        <v>0</v>
      </c>
      <c r="AL16" s="134"/>
      <c r="AM16" s="135">
        <f t="shared" si="26"/>
        <v>0</v>
      </c>
      <c r="AN16" s="134"/>
      <c r="AO16" s="165">
        <f t="shared" si="4"/>
        <v>1000</v>
      </c>
      <c r="AP16" s="166">
        <f t="shared" si="5"/>
        <v>1000</v>
      </c>
      <c r="AQ16" s="167">
        <f t="shared" si="6"/>
        <v>1000</v>
      </c>
      <c r="AR16" s="166">
        <f t="shared" si="7"/>
        <v>1000</v>
      </c>
      <c r="AS16" s="167">
        <f t="shared" si="8"/>
        <v>1000</v>
      </c>
      <c r="AT16" s="167">
        <f t="shared" si="9"/>
        <v>1000</v>
      </c>
      <c r="AU16" s="167">
        <f t="shared" si="10"/>
        <v>1000</v>
      </c>
      <c r="AV16" s="167">
        <f t="shared" si="11"/>
        <v>1000</v>
      </c>
      <c r="AW16" s="166">
        <f t="shared" si="12"/>
        <v>0</v>
      </c>
      <c r="AX16" s="167">
        <f t="shared" si="13"/>
        <v>0</v>
      </c>
      <c r="AY16" s="168">
        <f t="shared" si="14"/>
        <v>0</v>
      </c>
      <c r="AZ16" s="88"/>
      <c r="BA16" s="169">
        <f t="shared" si="15"/>
        <v>8</v>
      </c>
      <c r="BB16" s="170">
        <f t="shared" si="16"/>
        <v>2</v>
      </c>
      <c r="BC16" s="170">
        <f t="shared" si="17"/>
        <v>8</v>
      </c>
      <c r="BD16" s="171">
        <f t="shared" si="18"/>
        <v>5</v>
      </c>
      <c r="BE16" s="170">
        <f t="shared" si="19"/>
        <v>7</v>
      </c>
      <c r="BF16" s="170">
        <f t="shared" si="20"/>
        <v>6</v>
      </c>
      <c r="BG16" s="170">
        <f t="shared" si="21"/>
        <v>7</v>
      </c>
      <c r="BH16" s="170">
        <f t="shared" si="22"/>
        <v>9</v>
      </c>
      <c r="BI16" s="170">
        <f t="shared" si="23"/>
        <v>0</v>
      </c>
      <c r="BJ16" s="170">
        <f t="shared" si="24"/>
        <v>0</v>
      </c>
      <c r="BK16" s="170">
        <f t="shared" si="25"/>
        <v>0</v>
      </c>
      <c r="BL16" s="172">
        <f t="shared" si="30"/>
        <v>52</v>
      </c>
      <c r="BM16" s="166" t="e">
        <f>IF(#REF!&gt;7,(IF(#REF!=8,MIN(BA16:BH16),IF(#REF!=9,MIN(BA16:BI16),IF(#REF!=10,MIN(BA16:BJ16),IF(#REF!=11,MIN(BA16:BK16)))))),(IF(#REF!=4,MIN(BA16:BD16),IF(#REF!=5,MIN(BA16:BE16),IF(#REF!=6,MIN(BA16:BF16),IF(#REF!=7,MIN(BA16:BG16)))))))</f>
        <v>#REF!</v>
      </c>
      <c r="BN16" s="166" t="e">
        <f>IF(#REF!&gt;7,(IF(#REF!=8,MAX(BA16:BH16),IF(#REF!=9,MAX(BA16:BI16),IF(#REF!=10,MAX(BA16:BJ16),IF(#REF!=11,MAX(BA16:BK16)))))),(IF(#REF!=4,MAX(BA16:BD16),IF(#REF!=5,MAX(BA16:BE16),IF(#REF!=6,MAX(BA16:BF16),IF(#REF!=7,MAX(BA16:BG16)))))))</f>
        <v>#REF!</v>
      </c>
      <c r="BO16" s="173" t="e">
        <f t="shared" si="27"/>
        <v>#REF!</v>
      </c>
      <c r="BP16" s="94"/>
    </row>
    <row r="17" spans="1:256" ht="15" x14ac:dyDescent="0.2">
      <c r="A17" s="145">
        <v>12</v>
      </c>
      <c r="B17" s="146" t="s">
        <v>130</v>
      </c>
      <c r="C17" s="47" t="s">
        <v>44</v>
      </c>
      <c r="D17" s="178"/>
      <c r="E17" s="175">
        <f t="shared" si="28"/>
        <v>1000</v>
      </c>
      <c r="F17" s="149">
        <f>IF(L17=0,0,IF(G17+(IF(I17&gt;-150,(IF(I17&gt;=150,IF(K17&gt;=#REF!,0,SUM(IF(MAX(P17:AK17)=99,K17-2,K17)-L17*2*(15+50)%)*10),SUM(IF(MAX(P17:AK17)=99,K17-2,K17)-L17*2*(I17/10+50)%)*10)),(IF(I17&lt;-150,IF((IF(MAX(P17:AK17)=99,K17-2,K17)-L17*2*(I17/10+50)%)*10&lt;1,0,(IF(MAX(P17:AK17)=99,K17-2,K17)-L17*2*(I17/10+50)%)*10)))))&lt;1000,0,(IF(I17&gt;-150,(IF(I17&gt;150,IF(K17&gt;=#REF!,0,SUM(IF(MAX(P17:AK17)=99,K17-2,K17)-L17*2*(15+50)%)*10),SUM(IF(MAX(P17:AK17)=99,K17-2,K17)-L17*2*(I17/10+50)%)*10)),(IF(I17&lt;-150,IF((IF(MAX(P17:AK17)=99,K17-2,K17)-L17*2*(I17/10+50)%)*10&lt;1,0,(IF(MAX(P17:AK17)=99,K17-2,K17)-L17*2*(I17/10+50)%)*10)))))))</f>
        <v>0</v>
      </c>
      <c r="G17" s="150">
        <v>1000</v>
      </c>
      <c r="H17" s="151">
        <f t="shared" si="0"/>
        <v>12.32</v>
      </c>
      <c r="I17" s="152">
        <f t="shared" si="29"/>
        <v>0</v>
      </c>
      <c r="J17" s="153">
        <v>16</v>
      </c>
      <c r="K17" s="154">
        <v>5</v>
      </c>
      <c r="L17" s="155">
        <v>8</v>
      </c>
      <c r="M17" s="156">
        <f t="shared" si="1"/>
        <v>1000</v>
      </c>
      <c r="N17" s="152">
        <f t="shared" si="2"/>
        <v>54</v>
      </c>
      <c r="O17" s="157" t="e">
        <f t="shared" si="3"/>
        <v>#REF!</v>
      </c>
      <c r="P17" s="158">
        <v>3</v>
      </c>
      <c r="Q17" s="159">
        <v>1</v>
      </c>
      <c r="R17" s="160">
        <v>5</v>
      </c>
      <c r="S17" s="161">
        <v>0</v>
      </c>
      <c r="T17" s="162">
        <v>10</v>
      </c>
      <c r="U17" s="163">
        <v>0</v>
      </c>
      <c r="V17" s="160">
        <v>11</v>
      </c>
      <c r="W17" s="163">
        <v>2</v>
      </c>
      <c r="X17" s="162">
        <v>1</v>
      </c>
      <c r="Y17" s="163">
        <v>0</v>
      </c>
      <c r="Z17" s="162">
        <v>6</v>
      </c>
      <c r="AA17" s="163">
        <v>2</v>
      </c>
      <c r="AB17" s="162">
        <v>8</v>
      </c>
      <c r="AC17" s="161">
        <v>0</v>
      </c>
      <c r="AD17" s="158">
        <v>9</v>
      </c>
      <c r="AE17" s="159">
        <v>0</v>
      </c>
      <c r="AF17" s="164">
        <v>99</v>
      </c>
      <c r="AG17" s="161">
        <v>0</v>
      </c>
      <c r="AH17" s="160">
        <v>99</v>
      </c>
      <c r="AI17" s="163">
        <v>0</v>
      </c>
      <c r="AJ17" s="160">
        <v>99</v>
      </c>
      <c r="AK17" s="163">
        <v>0</v>
      </c>
      <c r="AL17" s="134"/>
      <c r="AM17" s="135">
        <f t="shared" si="26"/>
        <v>5</v>
      </c>
      <c r="AN17" s="134"/>
      <c r="AO17" s="165">
        <f t="shared" si="4"/>
        <v>1000</v>
      </c>
      <c r="AP17" s="166">
        <f t="shared" si="5"/>
        <v>1000</v>
      </c>
      <c r="AQ17" s="167">
        <f t="shared" si="6"/>
        <v>1000</v>
      </c>
      <c r="AR17" s="166">
        <f t="shared" si="7"/>
        <v>1000</v>
      </c>
      <c r="AS17" s="167">
        <f t="shared" si="8"/>
        <v>1000</v>
      </c>
      <c r="AT17" s="167">
        <f t="shared" si="9"/>
        <v>1000</v>
      </c>
      <c r="AU17" s="167">
        <f t="shared" si="10"/>
        <v>1000</v>
      </c>
      <c r="AV17" s="167">
        <f t="shared" si="11"/>
        <v>1000</v>
      </c>
      <c r="AW17" s="166">
        <f t="shared" si="12"/>
        <v>0</v>
      </c>
      <c r="AX17" s="167">
        <f t="shared" si="13"/>
        <v>0</v>
      </c>
      <c r="AY17" s="168">
        <f t="shared" si="14"/>
        <v>0</v>
      </c>
      <c r="AZ17" s="88"/>
      <c r="BA17" s="169">
        <f t="shared" si="15"/>
        <v>6</v>
      </c>
      <c r="BB17" s="170">
        <f t="shared" si="16"/>
        <v>12</v>
      </c>
      <c r="BC17" s="170">
        <f t="shared" si="17"/>
        <v>8</v>
      </c>
      <c r="BD17" s="171">
        <f t="shared" si="18"/>
        <v>0</v>
      </c>
      <c r="BE17" s="170">
        <f t="shared" si="19"/>
        <v>10</v>
      </c>
      <c r="BF17" s="170">
        <f t="shared" si="20"/>
        <v>2</v>
      </c>
      <c r="BG17" s="170">
        <f t="shared" si="21"/>
        <v>9</v>
      </c>
      <c r="BH17" s="170">
        <f t="shared" si="22"/>
        <v>7</v>
      </c>
      <c r="BI17" s="170">
        <f t="shared" si="23"/>
        <v>0</v>
      </c>
      <c r="BJ17" s="170">
        <f t="shared" si="24"/>
        <v>0</v>
      </c>
      <c r="BK17" s="170">
        <f t="shared" si="25"/>
        <v>0</v>
      </c>
      <c r="BL17" s="172">
        <f t="shared" si="30"/>
        <v>54</v>
      </c>
      <c r="BM17" s="166" t="e">
        <f>IF(#REF!&gt;7,(IF(#REF!=8,MIN(BA17:BH17),IF(#REF!=9,MIN(BA17:BI17),IF(#REF!=10,MIN(BA17:BJ17),IF(#REF!=11,MIN(BA17:BK17)))))),(IF(#REF!=4,MIN(BA17:BD17),IF(#REF!=5,MIN(BA17:BE17),IF(#REF!=6,MIN(BA17:BF17),IF(#REF!=7,MIN(BA17:BG17)))))))</f>
        <v>#REF!</v>
      </c>
      <c r="BN17" s="166" t="e">
        <f>IF(#REF!&gt;7,(IF(#REF!=8,MAX(BA17:BH17),IF(#REF!=9,MAX(BA17:BI17),IF(#REF!=10,MAX(BA17:BJ17),IF(#REF!=11,MAX(BA17:BK17)))))),(IF(#REF!=4,MAX(BA17:BD17),IF(#REF!=5,MAX(BA17:BE17),IF(#REF!=6,MAX(BA17:BF17),IF(#REF!=7,MAX(BA17:BG17)))))))</f>
        <v>#REF!</v>
      </c>
      <c r="BO17" s="173" t="e">
        <f t="shared" si="27"/>
        <v>#REF!</v>
      </c>
      <c r="BP17" s="94"/>
    </row>
    <row r="18" spans="1:256" ht="15" x14ac:dyDescent="0.2">
      <c r="A18" s="145">
        <v>13</v>
      </c>
      <c r="B18" s="146" t="s">
        <v>46</v>
      </c>
      <c r="C18" s="221" t="s">
        <v>17</v>
      </c>
      <c r="D18" s="147"/>
      <c r="E18" s="175">
        <f t="shared" si="28"/>
        <v>1000</v>
      </c>
      <c r="F18" s="149">
        <f>IF(L18=0,0,IF(G18+(IF(I18&gt;-150,(IF(I18&gt;=150,IF(K18&gt;=#REF!,0,SUM(IF(MAX(P18:AK18)=99,K18-2,K18)-L18*2*(15+50)%)*10),SUM(IF(MAX(P18:AK18)=99,K18-2,K18)-L18*2*(I18/10+50)%)*10)),(IF(I18&lt;-150,IF((IF(MAX(P18:AK18)=99,K18-2,K18)-L18*2*(I18/10+50)%)*10&lt;1,0,(IF(MAX(P18:AK18)=99,K18-2,K18)-L18*2*(I18/10+50)%)*10)))))&lt;1000,0,(IF(I18&gt;-150,(IF(I18&gt;150,IF(K18&gt;=#REF!,0,SUM(IF(MAX(P18:AK18)=99,K18-2,K18)-L18*2*(15+50)%)*10),SUM(IF(MAX(P18:AK18)=99,K18-2,K18)-L18*2*(I18/10+50)%)*10)),(IF(I18&lt;-150,IF((IF(MAX(P18:AK18)=99,K18-2,K18)-L18*2*(I18/10+50)%)*10&lt;1,0,(IF(MAX(P18:AK18)=99,K18-2,K18)-L18*2*(I18/10+50)%)*10)))))))</f>
        <v>0</v>
      </c>
      <c r="G18" s="150">
        <v>1000</v>
      </c>
      <c r="H18" s="151">
        <f t="shared" si="0"/>
        <v>16.72</v>
      </c>
      <c r="I18" s="152">
        <f t="shared" si="29"/>
        <v>0</v>
      </c>
      <c r="J18" s="153">
        <v>11</v>
      </c>
      <c r="K18" s="154">
        <v>8</v>
      </c>
      <c r="L18" s="155">
        <v>8</v>
      </c>
      <c r="M18" s="156">
        <f t="shared" si="1"/>
        <v>1000</v>
      </c>
      <c r="N18" s="152">
        <f t="shared" si="2"/>
        <v>53</v>
      </c>
      <c r="O18" s="157" t="e">
        <f t="shared" si="3"/>
        <v>#REF!</v>
      </c>
      <c r="P18" s="158">
        <v>4</v>
      </c>
      <c r="Q18" s="159">
        <v>0</v>
      </c>
      <c r="R18" s="160">
        <v>1</v>
      </c>
      <c r="S18" s="161">
        <v>0</v>
      </c>
      <c r="T18" s="162">
        <v>11</v>
      </c>
      <c r="U18" s="163">
        <v>2</v>
      </c>
      <c r="V18" s="160">
        <v>16</v>
      </c>
      <c r="W18" s="163">
        <v>0</v>
      </c>
      <c r="X18" s="162">
        <v>3</v>
      </c>
      <c r="Y18" s="163">
        <v>2</v>
      </c>
      <c r="Z18" s="162">
        <v>9</v>
      </c>
      <c r="AA18" s="163">
        <v>1</v>
      </c>
      <c r="AB18" s="162">
        <v>6</v>
      </c>
      <c r="AC18" s="161">
        <v>2</v>
      </c>
      <c r="AD18" s="158">
        <v>2</v>
      </c>
      <c r="AE18" s="159">
        <v>1</v>
      </c>
      <c r="AF18" s="164">
        <v>99</v>
      </c>
      <c r="AG18" s="161">
        <v>0</v>
      </c>
      <c r="AH18" s="160">
        <v>99</v>
      </c>
      <c r="AI18" s="163">
        <v>0</v>
      </c>
      <c r="AJ18" s="160">
        <v>99</v>
      </c>
      <c r="AK18" s="163">
        <v>0</v>
      </c>
      <c r="AL18" s="134"/>
      <c r="AM18" s="135">
        <f t="shared" si="26"/>
        <v>8</v>
      </c>
      <c r="AN18" s="134"/>
      <c r="AO18" s="165">
        <f t="shared" si="4"/>
        <v>1000</v>
      </c>
      <c r="AP18" s="166">
        <f t="shared" si="5"/>
        <v>1000</v>
      </c>
      <c r="AQ18" s="167">
        <f t="shared" si="6"/>
        <v>1000</v>
      </c>
      <c r="AR18" s="166">
        <f t="shared" si="7"/>
        <v>1000</v>
      </c>
      <c r="AS18" s="167">
        <f t="shared" si="8"/>
        <v>1000</v>
      </c>
      <c r="AT18" s="167">
        <f t="shared" si="9"/>
        <v>1000</v>
      </c>
      <c r="AU18" s="167">
        <f t="shared" si="10"/>
        <v>1000</v>
      </c>
      <c r="AV18" s="167">
        <f t="shared" si="11"/>
        <v>1000</v>
      </c>
      <c r="AW18" s="166">
        <f t="shared" si="12"/>
        <v>0</v>
      </c>
      <c r="AX18" s="167">
        <f t="shared" si="13"/>
        <v>0</v>
      </c>
      <c r="AY18" s="168">
        <f t="shared" si="14"/>
        <v>0</v>
      </c>
      <c r="AZ18" s="88"/>
      <c r="BA18" s="169">
        <f t="shared" si="15"/>
        <v>13</v>
      </c>
      <c r="BB18" s="170">
        <f t="shared" si="16"/>
        <v>10</v>
      </c>
      <c r="BC18" s="170">
        <f t="shared" si="17"/>
        <v>0</v>
      </c>
      <c r="BD18" s="171">
        <f t="shared" si="18"/>
        <v>7</v>
      </c>
      <c r="BE18" s="170">
        <f t="shared" si="19"/>
        <v>6</v>
      </c>
      <c r="BF18" s="170">
        <f t="shared" si="20"/>
        <v>7</v>
      </c>
      <c r="BG18" s="170">
        <f t="shared" si="21"/>
        <v>2</v>
      </c>
      <c r="BH18" s="170">
        <f t="shared" si="22"/>
        <v>8</v>
      </c>
      <c r="BI18" s="170">
        <f t="shared" si="23"/>
        <v>0</v>
      </c>
      <c r="BJ18" s="170">
        <f t="shared" si="24"/>
        <v>0</v>
      </c>
      <c r="BK18" s="170">
        <f t="shared" si="25"/>
        <v>0</v>
      </c>
      <c r="BL18" s="172">
        <f t="shared" si="30"/>
        <v>53</v>
      </c>
      <c r="BM18" s="166" t="e">
        <f>IF(#REF!&gt;7,(IF(#REF!=8,MIN(BA18:BH18),IF(#REF!=9,MIN(BA18:BI18),IF(#REF!=10,MIN(BA18:BJ18),IF(#REF!=11,MIN(BA18:BK18)))))),(IF(#REF!=4,MIN(BA18:BD18),IF(#REF!=5,MIN(BA18:BE18),IF(#REF!=6,MIN(BA18:BF18),IF(#REF!=7,MIN(BA18:BG18)))))))</f>
        <v>#REF!</v>
      </c>
      <c r="BN18" s="166" t="e">
        <f>IF(#REF!&gt;7,(IF(#REF!=8,MAX(BA18:BH18),IF(#REF!=9,MAX(BA18:BI18),IF(#REF!=10,MAX(BA18:BJ18),IF(#REF!=11,MAX(BA18:BK18)))))),(IF(#REF!=4,MAX(BA18:BD18),IF(#REF!=5,MAX(BA18:BE18),IF(#REF!=6,MAX(BA18:BF18),IF(#REF!=7,MAX(BA18:BG18)))))))</f>
        <v>#REF!</v>
      </c>
      <c r="BO18" s="173" t="e">
        <f t="shared" si="27"/>
        <v>#REF!</v>
      </c>
      <c r="BP18" s="94"/>
    </row>
    <row r="19" spans="1:256" ht="15" x14ac:dyDescent="0.2">
      <c r="A19" s="145">
        <v>14</v>
      </c>
      <c r="B19" s="146" t="s">
        <v>41</v>
      </c>
      <c r="C19" s="221" t="s">
        <v>17</v>
      </c>
      <c r="D19" s="147"/>
      <c r="E19" s="175">
        <f t="shared" si="28"/>
        <v>1000</v>
      </c>
      <c r="F19" s="149">
        <f>IF(L19=0,0,IF(G19+(IF(I19&gt;-150,(IF(I19&gt;=150,IF(K19&gt;=#REF!,0,SUM(IF(MAX(P19:AK19)=99,K19-2,K19)-L19*2*(15+50)%)*10),SUM(IF(MAX(P19:AK19)=99,K19-2,K19)-L19*2*(I19/10+50)%)*10)),(IF(I19&lt;-150,IF((IF(MAX(P19:AK19)=99,K19-2,K19)-L19*2*(I19/10+50)%)*10&lt;1,0,(IF(MAX(P19:AK19)=99,K19-2,K19)-L19*2*(I19/10+50)%)*10)))))&lt;1000,0,(IF(I19&gt;-150,(IF(I19&gt;150,IF(K19&gt;=#REF!,0,SUM(IF(MAX(P19:AK19)=99,K19-2,K19)-L19*2*(15+50)%)*10),SUM(IF(MAX(P19:AK19)=99,K19-2,K19)-L19*2*(I19/10+50)%)*10)),(IF(I19&lt;-150,IF((IF(MAX(P19:AK19)=99,K19-2,K19)-L19*2*(I19/10+50)%)*10&lt;1,0,(IF(MAX(P19:AK19)=99,K19-2,K19)-L19*2*(I19/10+50)%)*10)))))))</f>
        <v>0</v>
      </c>
      <c r="G19" s="150">
        <v>1000</v>
      </c>
      <c r="H19" s="151">
        <f t="shared" si="0"/>
        <v>22.88</v>
      </c>
      <c r="I19" s="152">
        <f t="shared" si="29"/>
        <v>0</v>
      </c>
      <c r="J19" s="153">
        <v>4</v>
      </c>
      <c r="K19" s="154">
        <v>10</v>
      </c>
      <c r="L19" s="155">
        <v>8</v>
      </c>
      <c r="M19" s="156">
        <f t="shared" si="1"/>
        <v>1000</v>
      </c>
      <c r="N19" s="152">
        <f t="shared" si="2"/>
        <v>81</v>
      </c>
      <c r="O19" s="157" t="e">
        <f t="shared" si="3"/>
        <v>#REF!</v>
      </c>
      <c r="P19" s="158">
        <v>5</v>
      </c>
      <c r="Q19" s="159">
        <v>1</v>
      </c>
      <c r="R19" s="160">
        <v>7</v>
      </c>
      <c r="S19" s="161">
        <v>0</v>
      </c>
      <c r="T19" s="162">
        <v>9</v>
      </c>
      <c r="U19" s="163">
        <v>2</v>
      </c>
      <c r="V19" s="160">
        <v>8</v>
      </c>
      <c r="W19" s="163">
        <v>2</v>
      </c>
      <c r="X19" s="162">
        <v>15</v>
      </c>
      <c r="Y19" s="163">
        <v>1</v>
      </c>
      <c r="Z19" s="162">
        <v>1</v>
      </c>
      <c r="AA19" s="163">
        <v>2</v>
      </c>
      <c r="AB19" s="162">
        <v>4</v>
      </c>
      <c r="AC19" s="161">
        <v>0</v>
      </c>
      <c r="AD19" s="158">
        <v>17</v>
      </c>
      <c r="AE19" s="159">
        <v>2</v>
      </c>
      <c r="AF19" s="164">
        <v>99</v>
      </c>
      <c r="AG19" s="161">
        <v>0</v>
      </c>
      <c r="AH19" s="160">
        <v>99</v>
      </c>
      <c r="AI19" s="163">
        <v>0</v>
      </c>
      <c r="AJ19" s="160">
        <v>99</v>
      </c>
      <c r="AK19" s="163">
        <v>0</v>
      </c>
      <c r="AL19" s="134"/>
      <c r="AM19" s="135">
        <f t="shared" si="26"/>
        <v>10</v>
      </c>
      <c r="AN19" s="134"/>
      <c r="AO19" s="165">
        <f t="shared" si="4"/>
        <v>1000</v>
      </c>
      <c r="AP19" s="166">
        <f t="shared" si="5"/>
        <v>1000</v>
      </c>
      <c r="AQ19" s="167">
        <f t="shared" si="6"/>
        <v>1000</v>
      </c>
      <c r="AR19" s="166">
        <f t="shared" si="7"/>
        <v>1000</v>
      </c>
      <c r="AS19" s="167">
        <f t="shared" si="8"/>
        <v>1000</v>
      </c>
      <c r="AT19" s="167">
        <f t="shared" si="9"/>
        <v>1000</v>
      </c>
      <c r="AU19" s="167">
        <f t="shared" si="10"/>
        <v>1000</v>
      </c>
      <c r="AV19" s="167">
        <f t="shared" si="11"/>
        <v>1000</v>
      </c>
      <c r="AW19" s="166">
        <f t="shared" si="12"/>
        <v>0</v>
      </c>
      <c r="AX19" s="167">
        <f t="shared" si="13"/>
        <v>0</v>
      </c>
      <c r="AY19" s="168">
        <f t="shared" si="14"/>
        <v>0</v>
      </c>
      <c r="AZ19" s="88"/>
      <c r="BA19" s="169">
        <f t="shared" si="15"/>
        <v>12</v>
      </c>
      <c r="BB19" s="170">
        <f t="shared" si="16"/>
        <v>10</v>
      </c>
      <c r="BC19" s="170">
        <f t="shared" si="17"/>
        <v>7</v>
      </c>
      <c r="BD19" s="171">
        <f t="shared" si="18"/>
        <v>9</v>
      </c>
      <c r="BE19" s="170">
        <f t="shared" si="19"/>
        <v>9</v>
      </c>
      <c r="BF19" s="170">
        <f t="shared" si="20"/>
        <v>10</v>
      </c>
      <c r="BG19" s="170">
        <f t="shared" si="21"/>
        <v>13</v>
      </c>
      <c r="BH19" s="170">
        <f t="shared" si="22"/>
        <v>11</v>
      </c>
      <c r="BI19" s="170">
        <f t="shared" si="23"/>
        <v>0</v>
      </c>
      <c r="BJ19" s="170">
        <f t="shared" si="24"/>
        <v>0</v>
      </c>
      <c r="BK19" s="170">
        <f t="shared" si="25"/>
        <v>0</v>
      </c>
      <c r="BL19" s="172">
        <f t="shared" si="30"/>
        <v>81</v>
      </c>
      <c r="BM19" s="166" t="e">
        <f>IF(#REF!&gt;7,(IF(#REF!=8,MIN(BA19:BH19),IF(#REF!=9,MIN(BA19:BI19),IF(#REF!=10,MIN(BA19:BJ19),IF(#REF!=11,MIN(BA19:BK19)))))),(IF(#REF!=4,MIN(BA19:BD19),IF(#REF!=5,MIN(BA19:BE19),IF(#REF!=6,MIN(BA19:BF19),IF(#REF!=7,MIN(BA19:BG19)))))))</f>
        <v>#REF!</v>
      </c>
      <c r="BN19" s="166" t="e">
        <f>IF(#REF!&gt;7,(IF(#REF!=8,MAX(BA19:BH19),IF(#REF!=9,MAX(BA19:BI19),IF(#REF!=10,MAX(BA19:BJ19),IF(#REF!=11,MAX(BA19:BK19)))))),(IF(#REF!=4,MAX(BA19:BD19),IF(#REF!=5,MAX(BA19:BE19),IF(#REF!=6,MAX(BA19:BF19),IF(#REF!=7,MAX(BA19:BG19)))))))</f>
        <v>#REF!</v>
      </c>
      <c r="BO19" s="173" t="e">
        <f t="shared" si="27"/>
        <v>#REF!</v>
      </c>
      <c r="BP19" s="94"/>
    </row>
    <row r="20" spans="1:256" ht="15" x14ac:dyDescent="0.2">
      <c r="A20" s="145">
        <v>15</v>
      </c>
      <c r="B20" s="146" t="s">
        <v>90</v>
      </c>
      <c r="C20" s="221" t="s">
        <v>17</v>
      </c>
      <c r="D20" s="147"/>
      <c r="E20" s="175">
        <f t="shared" si="28"/>
        <v>1000</v>
      </c>
      <c r="F20" s="149">
        <f>IF(L20=0,0,IF(G20+(IF(I20&gt;-150,(IF(I20&gt;=150,IF(K20&gt;=#REF!,0,SUM(IF(MAX(P20:AK20)=99,K20-2,K20)-L20*2*(15+50)%)*10),SUM(IF(MAX(P20:AK20)=99,K20-2,K20)-L20*2*(I20/10+50)%)*10)),(IF(I20&lt;-150,IF((IF(MAX(P20:AK20)=99,K20-2,K20)-L20*2*(I20/10+50)%)*10&lt;1,0,(IF(MAX(P20:AK20)=99,K20-2,K20)-L20*2*(I20/10+50)%)*10)))))&lt;1000,0,(IF(I20&gt;-150,(IF(I20&gt;150,IF(K20&gt;=#REF!,0,SUM(IF(MAX(P20:AK20)=99,K20-2,K20)-L20*2*(15+50)%)*10),SUM(IF(MAX(P20:AK20)=99,K20-2,K20)-L20*2*(I20/10+50)%)*10)),(IF(I20&lt;-150,IF((IF(MAX(P20:AK20)=99,K20-2,K20)-L20*2*(I20/10+50)%)*10&lt;1,0,(IF(MAX(P20:AK20)=99,K20-2,K20)-L20*2*(I20/10+50)%)*10)))))))</f>
        <v>0</v>
      </c>
      <c r="G20" s="150">
        <v>1000</v>
      </c>
      <c r="H20" s="151">
        <f t="shared" si="0"/>
        <v>19.36</v>
      </c>
      <c r="I20" s="152">
        <f t="shared" si="29"/>
        <v>0</v>
      </c>
      <c r="J20" s="153">
        <v>8</v>
      </c>
      <c r="K20" s="154">
        <v>9</v>
      </c>
      <c r="L20" s="155">
        <v>8</v>
      </c>
      <c r="M20" s="156">
        <f t="shared" si="1"/>
        <v>1000</v>
      </c>
      <c r="N20" s="152">
        <f t="shared" si="2"/>
        <v>70</v>
      </c>
      <c r="O20" s="157" t="e">
        <f t="shared" si="3"/>
        <v>#REF!</v>
      </c>
      <c r="P20" s="158">
        <v>6</v>
      </c>
      <c r="Q20" s="159">
        <v>2</v>
      </c>
      <c r="R20" s="160">
        <v>10</v>
      </c>
      <c r="S20" s="161">
        <v>2</v>
      </c>
      <c r="T20" s="162">
        <v>18</v>
      </c>
      <c r="U20" s="163">
        <v>1</v>
      </c>
      <c r="V20" s="160">
        <v>7</v>
      </c>
      <c r="W20" s="163">
        <v>0</v>
      </c>
      <c r="X20" s="162">
        <v>14</v>
      </c>
      <c r="Y20" s="163">
        <v>1</v>
      </c>
      <c r="Z20" s="162">
        <v>2</v>
      </c>
      <c r="AA20" s="163">
        <v>2</v>
      </c>
      <c r="AB20" s="162">
        <v>17</v>
      </c>
      <c r="AC20" s="161">
        <v>0</v>
      </c>
      <c r="AD20" s="158">
        <v>5</v>
      </c>
      <c r="AE20" s="159">
        <v>1</v>
      </c>
      <c r="AF20" s="164">
        <v>99</v>
      </c>
      <c r="AG20" s="161">
        <v>0</v>
      </c>
      <c r="AH20" s="160">
        <v>99</v>
      </c>
      <c r="AI20" s="163">
        <v>0</v>
      </c>
      <c r="AJ20" s="160">
        <v>99</v>
      </c>
      <c r="AK20" s="163">
        <v>0</v>
      </c>
      <c r="AL20" s="134"/>
      <c r="AM20" s="135">
        <f t="shared" si="26"/>
        <v>9</v>
      </c>
      <c r="AN20" s="134"/>
      <c r="AO20" s="165">
        <f t="shared" si="4"/>
        <v>1000</v>
      </c>
      <c r="AP20" s="166">
        <f t="shared" si="5"/>
        <v>1000</v>
      </c>
      <c r="AQ20" s="167">
        <f t="shared" si="6"/>
        <v>1000</v>
      </c>
      <c r="AR20" s="166">
        <f t="shared" si="7"/>
        <v>1000</v>
      </c>
      <c r="AS20" s="167">
        <f t="shared" si="8"/>
        <v>1000</v>
      </c>
      <c r="AT20" s="167">
        <f t="shared" si="9"/>
        <v>1000</v>
      </c>
      <c r="AU20" s="167">
        <f t="shared" si="10"/>
        <v>1000</v>
      </c>
      <c r="AV20" s="167">
        <f t="shared" si="11"/>
        <v>1000</v>
      </c>
      <c r="AW20" s="166">
        <f t="shared" si="12"/>
        <v>0</v>
      </c>
      <c r="AX20" s="167">
        <f t="shared" si="13"/>
        <v>0</v>
      </c>
      <c r="AY20" s="168">
        <f t="shared" si="14"/>
        <v>0</v>
      </c>
      <c r="AZ20" s="88"/>
      <c r="BA20" s="169">
        <f t="shared" si="15"/>
        <v>2</v>
      </c>
      <c r="BB20" s="170">
        <f t="shared" si="16"/>
        <v>8</v>
      </c>
      <c r="BC20" s="170">
        <f t="shared" si="17"/>
        <v>9</v>
      </c>
      <c r="BD20" s="171">
        <f t="shared" si="18"/>
        <v>10</v>
      </c>
      <c r="BE20" s="170">
        <f t="shared" si="19"/>
        <v>10</v>
      </c>
      <c r="BF20" s="170">
        <f t="shared" si="20"/>
        <v>8</v>
      </c>
      <c r="BG20" s="170">
        <f t="shared" si="21"/>
        <v>11</v>
      </c>
      <c r="BH20" s="170">
        <f t="shared" si="22"/>
        <v>12</v>
      </c>
      <c r="BI20" s="170">
        <f t="shared" si="23"/>
        <v>0</v>
      </c>
      <c r="BJ20" s="170">
        <f t="shared" si="24"/>
        <v>0</v>
      </c>
      <c r="BK20" s="170">
        <f t="shared" si="25"/>
        <v>0</v>
      </c>
      <c r="BL20" s="172">
        <f t="shared" si="30"/>
        <v>70</v>
      </c>
      <c r="BM20" s="166" t="e">
        <f>IF(#REF!&gt;7,(IF(#REF!=8,MIN(BA20:BH20),IF(#REF!=9,MIN(BA20:BI20),IF(#REF!=10,MIN(BA20:BJ20),IF(#REF!=11,MIN(BA20:BK20)))))),(IF(#REF!=4,MIN(BA20:BD20),IF(#REF!=5,MIN(BA20:BE20),IF(#REF!=6,MIN(BA20:BF20),IF(#REF!=7,MIN(BA20:BG20)))))))</f>
        <v>#REF!</v>
      </c>
      <c r="BN20" s="166" t="e">
        <f>IF(#REF!&gt;7,(IF(#REF!=8,MAX(BA20:BH20),IF(#REF!=9,MAX(BA20:BI20),IF(#REF!=10,MAX(BA20:BJ20),IF(#REF!=11,MAX(BA20:BK20)))))),(IF(#REF!=4,MAX(BA20:BD20),IF(#REF!=5,MAX(BA20:BE20),IF(#REF!=6,MAX(BA20:BF20),IF(#REF!=7,MAX(BA20:BG20)))))))</f>
        <v>#REF!</v>
      </c>
      <c r="BO20" s="173" t="e">
        <f t="shared" si="27"/>
        <v>#REF!</v>
      </c>
      <c r="BP20" s="94"/>
    </row>
    <row r="21" spans="1:256" ht="15" x14ac:dyDescent="0.2">
      <c r="A21" s="145">
        <v>16</v>
      </c>
      <c r="B21" s="146" t="s">
        <v>18</v>
      </c>
      <c r="C21" s="221" t="s">
        <v>17</v>
      </c>
      <c r="D21" s="147"/>
      <c r="E21" s="175">
        <f t="shared" si="28"/>
        <v>1000</v>
      </c>
      <c r="F21" s="149">
        <f>IF(L21=0,0,IF(G21+(IF(I21&gt;-150,(IF(I21&gt;=150,IF(K21&gt;=#REF!,0,SUM(IF(MAX(P21:AK21)=99,K21-2,K21)-L21*2*(15+50)%)*10),SUM(IF(MAX(P21:AK21)=99,K21-2,K21)-L21*2*(I21/10+50)%)*10)),(IF(I21&lt;-150,IF((IF(MAX(P21:AK21)=99,K21-2,K21)-L21*2*(I21/10+50)%)*10&lt;1,0,(IF(MAX(P21:AK21)=99,K21-2,K21)-L21*2*(I21/10+50)%)*10)))))&lt;1000,0,(IF(I21&gt;-150,(IF(I21&gt;150,IF(K21&gt;=#REF!,0,SUM(IF(MAX(P21:AK21)=99,K21-2,K21)-L21*2*(15+50)%)*10),SUM(IF(MAX(P21:AK21)=99,K21-2,K21)-L21*2*(I21/10+50)%)*10)),(IF(I21&lt;-150,IF((IF(MAX(P21:AK21)=99,K21-2,K21)-L21*2*(I21/10+50)%)*10&lt;1,0,(IF(MAX(P21:AK21)=99,K21-2,K21)-L21*2*(I21/10+50)%)*10)))))))</f>
        <v>0</v>
      </c>
      <c r="G21" s="150">
        <v>1000</v>
      </c>
      <c r="H21" s="151">
        <f t="shared" si="0"/>
        <v>14.96</v>
      </c>
      <c r="I21" s="152">
        <f t="shared" si="29"/>
        <v>0</v>
      </c>
      <c r="J21" s="153">
        <v>13</v>
      </c>
      <c r="K21" s="154">
        <v>7</v>
      </c>
      <c r="L21" s="155">
        <v>8</v>
      </c>
      <c r="M21" s="156">
        <f t="shared" si="1"/>
        <v>1000</v>
      </c>
      <c r="N21" s="152">
        <f t="shared" si="2"/>
        <v>66</v>
      </c>
      <c r="O21" s="157" t="e">
        <f t="shared" si="3"/>
        <v>#REF!</v>
      </c>
      <c r="P21" s="158">
        <v>7</v>
      </c>
      <c r="Q21" s="159">
        <v>1</v>
      </c>
      <c r="R21" s="160">
        <v>3</v>
      </c>
      <c r="S21" s="161">
        <v>2</v>
      </c>
      <c r="T21" s="162">
        <v>17</v>
      </c>
      <c r="U21" s="163">
        <v>0</v>
      </c>
      <c r="V21" s="160">
        <v>13</v>
      </c>
      <c r="W21" s="163">
        <v>2</v>
      </c>
      <c r="X21" s="162">
        <v>4</v>
      </c>
      <c r="Y21" s="163">
        <v>0</v>
      </c>
      <c r="Z21" s="162">
        <v>10</v>
      </c>
      <c r="AA21" s="163">
        <v>0</v>
      </c>
      <c r="AB21" s="162">
        <v>11</v>
      </c>
      <c r="AC21" s="161">
        <v>2</v>
      </c>
      <c r="AD21" s="176">
        <v>1</v>
      </c>
      <c r="AE21" s="159">
        <v>0</v>
      </c>
      <c r="AF21" s="164">
        <v>99</v>
      </c>
      <c r="AG21" s="161">
        <v>0</v>
      </c>
      <c r="AH21" s="160">
        <v>99</v>
      </c>
      <c r="AI21" s="163">
        <v>0</v>
      </c>
      <c r="AJ21" s="160">
        <v>99</v>
      </c>
      <c r="AK21" s="163">
        <v>0</v>
      </c>
      <c r="AL21" s="134"/>
      <c r="AM21" s="135">
        <f t="shared" si="26"/>
        <v>7</v>
      </c>
      <c r="AN21" s="134"/>
      <c r="AO21" s="165">
        <f t="shared" si="4"/>
        <v>1000</v>
      </c>
      <c r="AP21" s="166">
        <f t="shared" si="5"/>
        <v>1000</v>
      </c>
      <c r="AQ21" s="167">
        <f t="shared" si="6"/>
        <v>1000</v>
      </c>
      <c r="AR21" s="166">
        <f t="shared" si="7"/>
        <v>1000</v>
      </c>
      <c r="AS21" s="167">
        <f t="shared" si="8"/>
        <v>1000</v>
      </c>
      <c r="AT21" s="167">
        <f t="shared" si="9"/>
        <v>1000</v>
      </c>
      <c r="AU21" s="167">
        <f t="shared" si="10"/>
        <v>1000</v>
      </c>
      <c r="AV21" s="167">
        <f t="shared" si="11"/>
        <v>1000</v>
      </c>
      <c r="AW21" s="166">
        <f t="shared" si="12"/>
        <v>0</v>
      </c>
      <c r="AX21" s="167">
        <f t="shared" si="13"/>
        <v>0</v>
      </c>
      <c r="AY21" s="168">
        <f t="shared" si="14"/>
        <v>0</v>
      </c>
      <c r="AZ21" s="88"/>
      <c r="BA21" s="169">
        <f t="shared" si="15"/>
        <v>10</v>
      </c>
      <c r="BB21" s="170">
        <f t="shared" si="16"/>
        <v>6</v>
      </c>
      <c r="BC21" s="170">
        <f t="shared" si="17"/>
        <v>11</v>
      </c>
      <c r="BD21" s="171">
        <f t="shared" si="18"/>
        <v>8</v>
      </c>
      <c r="BE21" s="170">
        <f t="shared" si="19"/>
        <v>13</v>
      </c>
      <c r="BF21" s="170">
        <f t="shared" si="20"/>
        <v>8</v>
      </c>
      <c r="BG21" s="170">
        <f t="shared" si="21"/>
        <v>0</v>
      </c>
      <c r="BH21" s="170">
        <f t="shared" si="22"/>
        <v>10</v>
      </c>
      <c r="BI21" s="170">
        <f t="shared" si="23"/>
        <v>0</v>
      </c>
      <c r="BJ21" s="170">
        <f t="shared" si="24"/>
        <v>0</v>
      </c>
      <c r="BK21" s="170">
        <f t="shared" si="25"/>
        <v>0</v>
      </c>
      <c r="BL21" s="172">
        <f t="shared" si="30"/>
        <v>66</v>
      </c>
      <c r="BM21" s="166" t="e">
        <f>IF(#REF!&gt;7,(IF(#REF!=8,MIN(BA21:BH21),IF(#REF!=9,MIN(BA21:BI21),IF(#REF!=10,MIN(BA21:BJ21),IF(#REF!=11,MIN(BA21:BK21)))))),(IF(#REF!=4,MIN(BA21:BD21),IF(#REF!=5,MIN(BA21:BE21),IF(#REF!=6,MIN(BA21:BF21),IF(#REF!=7,MIN(BA21:BG21)))))))</f>
        <v>#REF!</v>
      </c>
      <c r="BN21" s="166" t="e">
        <f>IF(#REF!&gt;7,(IF(#REF!=8,MAX(BA21:BH21),IF(#REF!=9,MAX(BA21:BI21),IF(#REF!=10,MAX(BA21:BJ21),IF(#REF!=11,MAX(BA21:BK21)))))),(IF(#REF!=4,MAX(BA21:BD21),IF(#REF!=5,MAX(BA21:BE21),IF(#REF!=6,MAX(BA21:BF21),IF(#REF!=7,MAX(BA21:BG21)))))))</f>
        <v>#REF!</v>
      </c>
      <c r="BO21" s="173" t="e">
        <f t="shared" si="27"/>
        <v>#REF!</v>
      </c>
      <c r="BP21" s="94"/>
    </row>
    <row r="22" spans="1:256" ht="15" x14ac:dyDescent="0.2">
      <c r="A22" s="145">
        <v>17</v>
      </c>
      <c r="B22" s="146" t="s">
        <v>49</v>
      </c>
      <c r="C22" s="221" t="s">
        <v>17</v>
      </c>
      <c r="D22" s="147"/>
      <c r="E22" s="175">
        <f t="shared" si="28"/>
        <v>1010</v>
      </c>
      <c r="F22" s="149">
        <f>IF(L22=0,0,IF(G22+(IF(I22&gt;-150,(IF(I22&gt;=150,IF(K22&gt;=#REF!,0,SUM(IF(MAX(P22:AK22)=99,K22-2,K22)-L22*2*(15+50)%)*10),SUM(IF(MAX(P22:AK22)=99,K22-2,K22)-L22*2*(I22/10+50)%)*10)),(IF(I22&lt;-150,IF((IF(MAX(P22:AK22)=99,K22-2,K22)-L22*2*(I22/10+50)%)*10&lt;1,0,(IF(MAX(P22:AK22)=99,K22-2,K22)-L22*2*(I22/10+50)%)*10)))))&lt;1000,0,(IF(I22&gt;-150,(IF(I22&gt;150,IF(K22&gt;=#REF!,0,SUM(IF(MAX(P22:AK22)=99,K22-2,K22)-L22*2*(15+50)%)*10),SUM(IF(MAX(P22:AK22)=99,K22-2,K22)-L22*2*(I22/10+50)%)*10)),(IF(I22&lt;-150,IF((IF(MAX(P22:AK22)=99,K22-2,K22)-L22*2*(I22/10+50)%)*10&lt;1,0,(IF(MAX(P22:AK22)=99,K22-2,K22)-L22*2*(I22/10+50)%)*10)))))))</f>
        <v>10</v>
      </c>
      <c r="G22" s="150">
        <v>1000</v>
      </c>
      <c r="H22" s="151">
        <f t="shared" si="0"/>
        <v>23.76</v>
      </c>
      <c r="I22" s="152">
        <f t="shared" si="29"/>
        <v>0</v>
      </c>
      <c r="J22" s="374">
        <v>3</v>
      </c>
      <c r="K22" s="154">
        <v>11</v>
      </c>
      <c r="L22" s="155">
        <v>8</v>
      </c>
      <c r="M22" s="156">
        <f t="shared" si="1"/>
        <v>1000</v>
      </c>
      <c r="N22" s="152">
        <f t="shared" si="2"/>
        <v>79</v>
      </c>
      <c r="O22" s="157" t="e">
        <f t="shared" si="3"/>
        <v>#REF!</v>
      </c>
      <c r="P22" s="158">
        <v>8</v>
      </c>
      <c r="Q22" s="159">
        <v>2</v>
      </c>
      <c r="R22" s="160">
        <v>4</v>
      </c>
      <c r="S22" s="161">
        <v>1</v>
      </c>
      <c r="T22" s="162">
        <v>16</v>
      </c>
      <c r="U22" s="163">
        <v>2</v>
      </c>
      <c r="V22" s="160">
        <v>18</v>
      </c>
      <c r="W22" s="163">
        <v>2</v>
      </c>
      <c r="X22" s="162">
        <v>7</v>
      </c>
      <c r="Y22" s="163">
        <v>1</v>
      </c>
      <c r="Z22" s="162">
        <v>5</v>
      </c>
      <c r="AA22" s="163">
        <v>1</v>
      </c>
      <c r="AB22" s="162">
        <v>15</v>
      </c>
      <c r="AC22" s="161">
        <v>2</v>
      </c>
      <c r="AD22" s="158">
        <v>14</v>
      </c>
      <c r="AE22" s="159">
        <v>0</v>
      </c>
      <c r="AF22" s="164">
        <v>99</v>
      </c>
      <c r="AG22" s="161">
        <v>0</v>
      </c>
      <c r="AH22" s="160">
        <v>99</v>
      </c>
      <c r="AI22" s="163">
        <v>0</v>
      </c>
      <c r="AJ22" s="160">
        <v>99</v>
      </c>
      <c r="AK22" s="163">
        <v>0</v>
      </c>
      <c r="AL22" s="134"/>
      <c r="AM22" s="135">
        <f t="shared" si="26"/>
        <v>11</v>
      </c>
      <c r="AN22" s="134"/>
      <c r="AO22" s="165">
        <f t="shared" si="4"/>
        <v>1000</v>
      </c>
      <c r="AP22" s="166">
        <f t="shared" si="5"/>
        <v>1000</v>
      </c>
      <c r="AQ22" s="167">
        <f t="shared" si="6"/>
        <v>1000</v>
      </c>
      <c r="AR22" s="166">
        <f t="shared" si="7"/>
        <v>1000</v>
      </c>
      <c r="AS22" s="167">
        <f t="shared" si="8"/>
        <v>1000</v>
      </c>
      <c r="AT22" s="167">
        <f t="shared" si="9"/>
        <v>1000</v>
      </c>
      <c r="AU22" s="167">
        <f t="shared" si="10"/>
        <v>1000</v>
      </c>
      <c r="AV22" s="167">
        <f t="shared" si="11"/>
        <v>1000</v>
      </c>
      <c r="AW22" s="166">
        <f t="shared" si="12"/>
        <v>0</v>
      </c>
      <c r="AX22" s="167">
        <f t="shared" si="13"/>
        <v>0</v>
      </c>
      <c r="AY22" s="168">
        <f t="shared" si="14"/>
        <v>0</v>
      </c>
      <c r="AZ22" s="88"/>
      <c r="BA22" s="169">
        <f t="shared" si="15"/>
        <v>9</v>
      </c>
      <c r="BB22" s="170">
        <f t="shared" si="16"/>
        <v>13</v>
      </c>
      <c r="BC22" s="170">
        <f t="shared" si="17"/>
        <v>7</v>
      </c>
      <c r="BD22" s="171">
        <f t="shared" si="18"/>
        <v>9</v>
      </c>
      <c r="BE22" s="170">
        <f t="shared" si="19"/>
        <v>10</v>
      </c>
      <c r="BF22" s="170">
        <f t="shared" si="20"/>
        <v>12</v>
      </c>
      <c r="BG22" s="170">
        <f t="shared" si="21"/>
        <v>9</v>
      </c>
      <c r="BH22" s="170">
        <f t="shared" si="22"/>
        <v>10</v>
      </c>
      <c r="BI22" s="170">
        <f t="shared" si="23"/>
        <v>0</v>
      </c>
      <c r="BJ22" s="170">
        <f t="shared" si="24"/>
        <v>0</v>
      </c>
      <c r="BK22" s="170">
        <f t="shared" si="25"/>
        <v>0</v>
      </c>
      <c r="BL22" s="172">
        <f t="shared" si="30"/>
        <v>79</v>
      </c>
      <c r="BM22" s="166" t="e">
        <f>IF(#REF!&gt;7,(IF(#REF!=8,MIN(BA22:BH22),IF(#REF!=9,MIN(BA22:BI22),IF(#REF!=10,MIN(BA22:BJ22),IF(#REF!=11,MIN(BA22:BK22)))))),(IF(#REF!=4,MIN(BA22:BD22),IF(#REF!=5,MIN(BA22:BE22),IF(#REF!=6,MIN(BA22:BF22),IF(#REF!=7,MIN(BA22:BG22)))))))</f>
        <v>#REF!</v>
      </c>
      <c r="BN22" s="166" t="e">
        <f>IF(#REF!&gt;7,(IF(#REF!=8,MAX(BA22:BH22),IF(#REF!=9,MAX(BA22:BI22),IF(#REF!=10,MAX(BA22:BJ22),IF(#REF!=11,MAX(BA22:BK22)))))),(IF(#REF!=4,MAX(BA22:BD22),IF(#REF!=5,MAX(BA22:BE22),IF(#REF!=6,MAX(BA22:BF22),IF(#REF!=7,MAX(BA22:BG22)))))))</f>
        <v>#REF!</v>
      </c>
      <c r="BO22" s="173" t="e">
        <f t="shared" si="27"/>
        <v>#REF!</v>
      </c>
      <c r="BP22" s="94"/>
    </row>
    <row r="23" spans="1:256" ht="15" x14ac:dyDescent="0.2">
      <c r="A23" s="145">
        <v>18</v>
      </c>
      <c r="B23" s="146" t="s">
        <v>207</v>
      </c>
      <c r="C23" s="221" t="s">
        <v>17</v>
      </c>
      <c r="D23" s="147"/>
      <c r="E23" s="175">
        <f t="shared" si="28"/>
        <v>1000</v>
      </c>
      <c r="F23" s="149">
        <f>IF(L23=0,0,IF(G23+(IF(I23&gt;-150,(IF(I23&gt;=150,IF(K23&gt;=#REF!,0,SUM(IF(MAX(P23:AK23)=99,K23-2,K23)-L23*2*(15+50)%)*10),SUM(IF(MAX(P23:AK23)=99,K23-2,K23)-L23*2*(I23/10+50)%)*10)),(IF(I23&lt;-150,IF((IF(MAX(P23:AK23)=99,K23-2,K23)-L23*2*(I23/10+50)%)*10&lt;1,0,(IF(MAX(P23:AK23)=99,K23-2,K23)-L23*2*(I23/10+50)%)*10)))))&lt;1000,0,(IF(I23&gt;-150,(IF(I23&gt;150,IF(K23&gt;=#REF!,0,SUM(IF(MAX(P23:AK23)=99,K23-2,K23)-L23*2*(15+50)%)*10),SUM(IF(MAX(P23:AK23)=99,K23-2,K23)-L23*2*(I23/10+50)%)*10)),(IF(I23&lt;-150,IF((IF(MAX(P23:AK23)=99,K23-2,K23)-L23*2*(I23/10+50)%)*10&lt;1,0,(IF(MAX(P23:AK23)=99,K23-2,K23)-L23*2*(I23/10+50)%)*10)))))))</f>
        <v>0</v>
      </c>
      <c r="G23" s="150">
        <v>1000</v>
      </c>
      <c r="H23" s="151">
        <f t="shared" si="0"/>
        <v>20.239999999999998</v>
      </c>
      <c r="I23" s="152">
        <f t="shared" si="29"/>
        <v>0</v>
      </c>
      <c r="J23" s="153">
        <v>7</v>
      </c>
      <c r="K23" s="154">
        <v>9</v>
      </c>
      <c r="L23" s="155">
        <v>8</v>
      </c>
      <c r="M23" s="156">
        <f t="shared" si="1"/>
        <v>1000</v>
      </c>
      <c r="N23" s="152">
        <f t="shared" si="2"/>
        <v>74</v>
      </c>
      <c r="O23" s="157" t="e">
        <f t="shared" si="3"/>
        <v>#REF!</v>
      </c>
      <c r="P23" s="158">
        <v>9</v>
      </c>
      <c r="Q23" s="159">
        <v>2</v>
      </c>
      <c r="R23" s="160">
        <v>2</v>
      </c>
      <c r="S23" s="161">
        <v>2</v>
      </c>
      <c r="T23" s="162">
        <v>15</v>
      </c>
      <c r="U23" s="163">
        <v>1</v>
      </c>
      <c r="V23" s="160">
        <v>17</v>
      </c>
      <c r="W23" s="163">
        <v>0</v>
      </c>
      <c r="X23" s="162">
        <v>5</v>
      </c>
      <c r="Y23" s="163">
        <v>0</v>
      </c>
      <c r="Z23" s="162">
        <v>8</v>
      </c>
      <c r="AA23" s="163">
        <v>2</v>
      </c>
      <c r="AB23" s="162">
        <v>10</v>
      </c>
      <c r="AC23" s="161">
        <v>1</v>
      </c>
      <c r="AD23" s="158">
        <v>7</v>
      </c>
      <c r="AE23" s="159">
        <v>1</v>
      </c>
      <c r="AF23" s="164">
        <v>99</v>
      </c>
      <c r="AG23" s="161">
        <v>0</v>
      </c>
      <c r="AH23" s="160">
        <v>99</v>
      </c>
      <c r="AI23" s="163">
        <v>0</v>
      </c>
      <c r="AJ23" s="160">
        <v>99</v>
      </c>
      <c r="AK23" s="163">
        <v>0</v>
      </c>
      <c r="AL23" s="134"/>
      <c r="AM23" s="135">
        <f t="shared" si="26"/>
        <v>9</v>
      </c>
      <c r="AN23" s="134"/>
      <c r="AO23" s="165">
        <f t="shared" si="4"/>
        <v>1000</v>
      </c>
      <c r="AP23" s="166">
        <f t="shared" si="5"/>
        <v>1000</v>
      </c>
      <c r="AQ23" s="167">
        <f t="shared" si="6"/>
        <v>1000</v>
      </c>
      <c r="AR23" s="166">
        <f t="shared" si="7"/>
        <v>1000</v>
      </c>
      <c r="AS23" s="167">
        <f t="shared" si="8"/>
        <v>1000</v>
      </c>
      <c r="AT23" s="167">
        <f t="shared" si="9"/>
        <v>1000</v>
      </c>
      <c r="AU23" s="167">
        <f t="shared" si="10"/>
        <v>1000</v>
      </c>
      <c r="AV23" s="167">
        <f t="shared" si="11"/>
        <v>1000</v>
      </c>
      <c r="AW23" s="166">
        <f t="shared" si="12"/>
        <v>0</v>
      </c>
      <c r="AX23" s="167">
        <f t="shared" si="13"/>
        <v>0</v>
      </c>
      <c r="AY23" s="168">
        <f t="shared" si="14"/>
        <v>0</v>
      </c>
      <c r="AZ23" s="88"/>
      <c r="BA23" s="169">
        <f t="shared" si="15"/>
        <v>7</v>
      </c>
      <c r="BB23" s="170">
        <f t="shared" si="16"/>
        <v>8</v>
      </c>
      <c r="BC23" s="170">
        <f t="shared" si="17"/>
        <v>9</v>
      </c>
      <c r="BD23" s="171">
        <f t="shared" si="18"/>
        <v>11</v>
      </c>
      <c r="BE23" s="170">
        <f t="shared" si="19"/>
        <v>12</v>
      </c>
      <c r="BF23" s="170">
        <f t="shared" si="20"/>
        <v>9</v>
      </c>
      <c r="BG23" s="170">
        <f t="shared" si="21"/>
        <v>8</v>
      </c>
      <c r="BH23" s="170">
        <f t="shared" si="22"/>
        <v>10</v>
      </c>
      <c r="BI23" s="170">
        <f t="shared" si="23"/>
        <v>0</v>
      </c>
      <c r="BJ23" s="170">
        <f t="shared" si="24"/>
        <v>0</v>
      </c>
      <c r="BK23" s="170">
        <f t="shared" si="25"/>
        <v>0</v>
      </c>
      <c r="BL23" s="172">
        <f t="shared" si="30"/>
        <v>74</v>
      </c>
      <c r="BM23" s="166" t="e">
        <f>IF(#REF!&gt;7,(IF(#REF!=8,MIN(BA23:BH23),IF(#REF!=9,MIN(BA23:BI23),IF(#REF!=10,MIN(BA23:BJ23),IF(#REF!=11,MIN(BA23:BK23)))))),(IF(#REF!=4,MIN(BA23:BD23),IF(#REF!=5,MIN(BA23:BE23),IF(#REF!=6,MIN(BA23:BF23),IF(#REF!=7,MIN(BA23:BG23)))))))</f>
        <v>#REF!</v>
      </c>
      <c r="BN23" s="166" t="e">
        <f>IF(#REF!&gt;7,(IF(#REF!=8,MAX(BA23:BH23),IF(#REF!=9,MAX(BA23:BI23),IF(#REF!=10,MAX(BA23:BJ23),IF(#REF!=11,MAX(BA23:BK23)))))),(IF(#REF!=4,MAX(BA23:BD23),IF(#REF!=5,MAX(BA23:BE23),IF(#REF!=6,MAX(BA23:BF23),IF(#REF!=7,MAX(BA23:BG23)))))))</f>
        <v>#REF!</v>
      </c>
      <c r="BO23" s="173" t="e">
        <f t="shared" si="27"/>
        <v>#REF!</v>
      </c>
      <c r="BP23" s="94"/>
    </row>
    <row r="24" spans="1:256" ht="14.25" hidden="1" customHeight="1" x14ac:dyDescent="0.2">
      <c r="A24" s="179">
        <v>99</v>
      </c>
      <c r="B24" s="180"/>
      <c r="C24" s="376"/>
      <c r="D24" s="182"/>
      <c r="E24" s="183"/>
      <c r="F24" s="184"/>
      <c r="G24" s="185">
        <v>0</v>
      </c>
      <c r="H24" s="186"/>
      <c r="I24" s="187"/>
      <c r="J24" s="188"/>
      <c r="K24" s="189"/>
      <c r="L24" s="190"/>
      <c r="M24" s="191"/>
      <c r="N24" s="187"/>
      <c r="O24" s="187"/>
      <c r="P24" s="192"/>
      <c r="Q24" s="193"/>
      <c r="R24" s="192"/>
      <c r="S24" s="193"/>
      <c r="T24" s="192"/>
      <c r="U24" s="193"/>
      <c r="V24" s="192"/>
      <c r="W24" s="193"/>
      <c r="X24" s="192"/>
      <c r="Y24" s="193"/>
      <c r="Z24" s="192"/>
      <c r="AA24" s="193"/>
      <c r="AB24" s="192"/>
      <c r="AC24" s="193"/>
      <c r="AD24" s="192"/>
      <c r="AE24" s="193"/>
      <c r="AF24" s="192"/>
      <c r="AG24" s="193"/>
      <c r="AH24" s="192"/>
      <c r="AI24" s="193"/>
      <c r="AJ24" s="192"/>
      <c r="AK24" s="193"/>
      <c r="AL24" s="134"/>
      <c r="AM24" s="135"/>
      <c r="AN24" s="134"/>
      <c r="AO24" s="194"/>
      <c r="AP24" s="194"/>
      <c r="AQ24" s="194"/>
      <c r="AR24" s="194"/>
      <c r="AS24" s="194"/>
      <c r="AT24" s="194"/>
      <c r="AU24" s="194"/>
      <c r="AV24" s="194"/>
      <c r="AW24" s="194"/>
      <c r="AX24" s="194"/>
      <c r="AY24" s="194"/>
      <c r="AZ24" s="88"/>
      <c r="BA24" s="195"/>
      <c r="BB24" s="195"/>
      <c r="BC24" s="195"/>
      <c r="BD24" s="195"/>
      <c r="BE24" s="195"/>
      <c r="BF24" s="195"/>
      <c r="BG24" s="195"/>
      <c r="BH24" s="195"/>
      <c r="BI24" s="195"/>
      <c r="BJ24" s="195"/>
      <c r="BK24" s="195"/>
      <c r="BL24" s="196"/>
      <c r="BM24" s="197"/>
      <c r="BN24" s="197"/>
      <c r="BO24" s="196"/>
      <c r="BP24" s="94"/>
    </row>
    <row r="25" spans="1:256" ht="14.25" hidden="1" customHeight="1" x14ac:dyDescent="0.2">
      <c r="A25" s="198">
        <f>IF(B6=0,0,COUNTA(A6:A23)+1)</f>
        <v>19</v>
      </c>
      <c r="B25" s="93"/>
      <c r="C25" s="377"/>
      <c r="D25" s="200"/>
      <c r="E25" s="201"/>
      <c r="F25" s="184"/>
      <c r="G25" s="202"/>
      <c r="H25" s="186"/>
      <c r="I25" s="202"/>
      <c r="J25" s="188"/>
      <c r="K25" s="189"/>
      <c r="L25" s="190"/>
      <c r="M25" s="191"/>
      <c r="N25" s="187"/>
      <c r="O25" s="187"/>
      <c r="P25" s="192"/>
      <c r="Q25" s="193"/>
      <c r="R25" s="192"/>
      <c r="S25" s="193"/>
      <c r="T25" s="203"/>
      <c r="U25" s="193"/>
      <c r="V25" s="203"/>
      <c r="W25" s="193"/>
      <c r="X25" s="203"/>
      <c r="Y25" s="193"/>
      <c r="Z25" s="203"/>
      <c r="AA25" s="193"/>
      <c r="AB25" s="203"/>
      <c r="AC25" s="193"/>
      <c r="AD25" s="192"/>
      <c r="AE25" s="193"/>
      <c r="AF25" s="203"/>
      <c r="AG25" s="193"/>
      <c r="AH25" s="203"/>
      <c r="AI25" s="193"/>
      <c r="AJ25" s="192"/>
      <c r="AK25" s="193"/>
      <c r="AL25" s="134"/>
      <c r="AM25" s="135"/>
      <c r="AN25" s="134"/>
      <c r="AO25" s="197"/>
      <c r="AP25" s="197"/>
      <c r="AQ25" s="197"/>
      <c r="AR25" s="197"/>
      <c r="AS25" s="197"/>
      <c r="AT25" s="197"/>
      <c r="AU25" s="197"/>
      <c r="AV25" s="197"/>
      <c r="AW25" s="197"/>
      <c r="AX25" s="197"/>
      <c r="AY25" s="197"/>
      <c r="AZ25" s="88"/>
      <c r="BA25" s="195"/>
      <c r="BB25" s="195"/>
      <c r="BC25" s="195"/>
      <c r="BD25" s="195"/>
      <c r="BE25" s="195"/>
      <c r="BF25" s="195"/>
      <c r="BG25" s="195"/>
      <c r="BH25" s="195"/>
      <c r="BI25" s="195"/>
      <c r="BJ25" s="195"/>
      <c r="BK25" s="195"/>
      <c r="BL25" s="196"/>
      <c r="BM25" s="197"/>
      <c r="BN25" s="197"/>
      <c r="BO25" s="196"/>
      <c r="BP25" s="94"/>
    </row>
    <row r="26" spans="1:256" ht="14.25" customHeight="1" x14ac:dyDescent="0.2">
      <c r="A26" s="204">
        <f>IF(B6=0,0,COUNTA(A6:A23))</f>
        <v>18</v>
      </c>
      <c r="B26" s="205"/>
      <c r="C26" s="206"/>
      <c r="D26" s="206"/>
      <c r="E26" s="206"/>
      <c r="F26" s="184"/>
      <c r="G26" s="207"/>
      <c r="H26" s="208"/>
      <c r="I26" s="208"/>
      <c r="J26" s="208"/>
      <c r="K26" s="189"/>
      <c r="L26" s="208"/>
      <c r="M26" s="208"/>
      <c r="N26" s="206"/>
      <c r="O26" s="206"/>
      <c r="P26" s="206"/>
      <c r="Q26" s="206"/>
      <c r="R26" s="206"/>
      <c r="S26" s="206"/>
      <c r="T26" s="206"/>
      <c r="U26" s="206"/>
      <c r="V26" s="206"/>
      <c r="W26" s="206"/>
      <c r="X26" s="206"/>
      <c r="Y26" s="206"/>
      <c r="Z26" s="206"/>
      <c r="AA26" s="206"/>
      <c r="AB26" s="206"/>
      <c r="AC26" s="206"/>
      <c r="AD26" s="206"/>
      <c r="AE26" s="206"/>
      <c r="AF26" s="206"/>
      <c r="AG26" s="206"/>
      <c r="AH26" s="206"/>
      <c r="AI26" s="206"/>
      <c r="AJ26" s="206"/>
      <c r="AK26" s="206"/>
      <c r="AL26" s="209"/>
      <c r="AM26" s="209"/>
      <c r="AN26" s="209"/>
      <c r="AO26" s="197"/>
      <c r="AP26" s="210"/>
      <c r="AQ26" s="210"/>
      <c r="AR26" s="197"/>
      <c r="AS26" s="197"/>
      <c r="AT26" s="197"/>
      <c r="AU26" s="197"/>
      <c r="AV26" s="197"/>
      <c r="AW26" s="197"/>
      <c r="AX26" s="197"/>
      <c r="AY26" s="210"/>
      <c r="AZ26" s="88"/>
      <c r="BA26" s="88"/>
      <c r="BB26" s="88"/>
      <c r="BC26" s="93"/>
      <c r="BD26" s="93"/>
      <c r="BE26" s="210"/>
      <c r="BF26" s="195"/>
      <c r="BG26" s="210"/>
      <c r="BH26" s="210"/>
      <c r="BI26" s="210"/>
      <c r="BJ26" s="210"/>
      <c r="BK26" s="210"/>
      <c r="BL26" s="210"/>
      <c r="BM26" s="197"/>
      <c r="BN26" s="210"/>
      <c r="BO26" s="93"/>
      <c r="BP26" s="94"/>
    </row>
    <row r="27" spans="1:256" ht="14.1" customHeight="1" x14ac:dyDescent="0.2">
      <c r="A27" s="212"/>
      <c r="B27" s="212"/>
      <c r="C27" s="212"/>
      <c r="D27" s="212"/>
      <c r="E27" s="212"/>
      <c r="F27" s="212"/>
      <c r="G27" s="212"/>
      <c r="H27" s="212"/>
      <c r="I27" s="212"/>
      <c r="J27" s="212"/>
      <c r="K27" s="212"/>
      <c r="L27" s="212"/>
      <c r="M27" s="212"/>
      <c r="N27" s="212"/>
      <c r="O27" s="212"/>
      <c r="P27" s="212"/>
      <c r="Q27" s="212"/>
      <c r="R27" s="212"/>
      <c r="S27" s="212"/>
      <c r="T27" s="212"/>
      <c r="U27" s="212"/>
      <c r="V27" s="212"/>
      <c r="W27" s="212"/>
      <c r="X27" s="212"/>
      <c r="Y27" s="212"/>
      <c r="Z27" s="212"/>
      <c r="AA27" s="212"/>
      <c r="AB27" s="212"/>
      <c r="AC27" s="212"/>
      <c r="AD27" s="212"/>
      <c r="AE27" s="212"/>
      <c r="AF27" s="212"/>
      <c r="AG27" s="212"/>
      <c r="AH27" s="212"/>
      <c r="AI27" s="212"/>
      <c r="AJ27" s="212"/>
      <c r="AK27" s="212"/>
      <c r="AL27" s="213"/>
      <c r="AM27" s="213"/>
      <c r="AN27" s="213"/>
      <c r="AO27" s="213"/>
      <c r="AP27" s="213"/>
      <c r="AQ27" s="213"/>
      <c r="AR27" s="213"/>
      <c r="AS27" s="213"/>
      <c r="AT27" s="213"/>
      <c r="AU27" s="213"/>
      <c r="AV27" s="213"/>
      <c r="AW27" s="213"/>
      <c r="AX27" s="213"/>
      <c r="AY27" s="213"/>
      <c r="AZ27" s="213"/>
      <c r="BA27" s="213"/>
      <c r="BB27" s="213"/>
      <c r="BC27" s="213"/>
      <c r="BD27" s="213"/>
      <c r="BE27" s="213"/>
      <c r="BF27" s="213"/>
      <c r="BG27" s="213"/>
      <c r="BH27" s="213"/>
      <c r="BI27" s="213"/>
      <c r="BJ27" s="213"/>
      <c r="BK27" s="213"/>
      <c r="BL27" s="213"/>
      <c r="BM27" s="213"/>
      <c r="BN27" s="213"/>
      <c r="BO27" s="213"/>
      <c r="BP27" s="213"/>
      <c r="BQ27" s="213"/>
      <c r="BR27" s="213"/>
      <c r="BS27" s="213"/>
      <c r="BT27" s="213"/>
      <c r="BU27" s="213"/>
      <c r="BV27" s="213"/>
      <c r="BW27" s="213"/>
      <c r="BX27" s="213"/>
      <c r="BY27" s="213"/>
      <c r="BZ27" s="213"/>
      <c r="CA27" s="213"/>
      <c r="CB27" s="213"/>
      <c r="CC27" s="213"/>
      <c r="CD27" s="213"/>
      <c r="CE27" s="213"/>
      <c r="CF27" s="213"/>
      <c r="CG27" s="213"/>
      <c r="CH27" s="213"/>
      <c r="CI27" s="213"/>
      <c r="CJ27" s="213"/>
      <c r="CK27" s="213"/>
      <c r="CL27" s="213"/>
      <c r="CM27" s="213"/>
      <c r="CN27" s="213"/>
      <c r="CO27" s="213"/>
      <c r="CP27" s="213"/>
      <c r="CQ27" s="213"/>
      <c r="CR27" s="213"/>
      <c r="CS27" s="213"/>
      <c r="CT27" s="213"/>
      <c r="CU27" s="213"/>
      <c r="CV27" s="213"/>
      <c r="CW27" s="213"/>
      <c r="CX27" s="213"/>
      <c r="CY27" s="213"/>
      <c r="CZ27" s="213"/>
      <c r="DA27" s="213"/>
      <c r="DB27" s="213"/>
      <c r="DC27" s="213"/>
      <c r="DD27" s="213"/>
      <c r="DE27" s="213"/>
      <c r="DF27" s="213"/>
      <c r="DG27" s="213"/>
      <c r="DH27" s="213"/>
      <c r="DI27" s="213"/>
      <c r="DJ27" s="213"/>
      <c r="DK27" s="213"/>
      <c r="DL27" s="213"/>
      <c r="DM27" s="213"/>
      <c r="DN27" s="213"/>
      <c r="DO27" s="213"/>
      <c r="DP27" s="213"/>
      <c r="DQ27" s="213"/>
      <c r="DR27" s="213"/>
      <c r="DS27" s="213"/>
      <c r="DT27" s="213"/>
      <c r="DU27" s="213"/>
      <c r="DV27" s="213"/>
      <c r="DW27" s="213"/>
      <c r="DX27" s="213"/>
      <c r="DY27" s="213"/>
      <c r="DZ27" s="213"/>
      <c r="EA27" s="213"/>
      <c r="EB27" s="213"/>
      <c r="EC27" s="213"/>
      <c r="ED27" s="213"/>
      <c r="EE27" s="213"/>
      <c r="EF27" s="213"/>
      <c r="EG27" s="213"/>
      <c r="EH27" s="213"/>
      <c r="EI27" s="213"/>
      <c r="EJ27" s="213"/>
      <c r="EK27" s="213"/>
      <c r="EL27" s="213"/>
      <c r="EM27" s="213"/>
      <c r="EN27" s="213"/>
      <c r="EO27" s="213"/>
      <c r="EP27" s="213"/>
      <c r="EQ27" s="213"/>
      <c r="ER27" s="213"/>
      <c r="ES27" s="213"/>
      <c r="ET27" s="213"/>
      <c r="EU27" s="213"/>
      <c r="EV27" s="213"/>
      <c r="EW27" s="213"/>
      <c r="EX27" s="213"/>
      <c r="EY27" s="213"/>
      <c r="EZ27" s="213"/>
      <c r="FA27" s="213"/>
      <c r="FB27" s="213"/>
      <c r="FC27" s="213"/>
      <c r="FD27" s="213"/>
      <c r="FE27" s="213"/>
      <c r="FF27" s="213"/>
      <c r="FG27" s="213"/>
      <c r="FH27" s="213"/>
      <c r="FI27" s="213"/>
      <c r="FJ27" s="213"/>
      <c r="FK27" s="213"/>
      <c r="FL27" s="213"/>
      <c r="FM27" s="213"/>
      <c r="FN27" s="213"/>
      <c r="FO27" s="213"/>
      <c r="FP27" s="213"/>
      <c r="FQ27" s="213"/>
      <c r="FR27" s="213"/>
      <c r="FS27" s="213"/>
      <c r="FT27" s="213"/>
      <c r="FU27" s="213"/>
      <c r="FV27" s="213"/>
      <c r="FW27" s="213"/>
      <c r="FX27" s="213"/>
      <c r="FY27" s="213"/>
      <c r="FZ27" s="213"/>
      <c r="GA27" s="213"/>
      <c r="GB27" s="213"/>
      <c r="GC27" s="213"/>
      <c r="GD27" s="213"/>
      <c r="GE27" s="213"/>
      <c r="GF27" s="213"/>
      <c r="GG27" s="213"/>
      <c r="GH27" s="214"/>
      <c r="GI27" s="214"/>
      <c r="GJ27" s="214"/>
      <c r="GK27" s="214"/>
      <c r="GL27" s="214"/>
      <c r="GM27" s="214"/>
      <c r="GN27" s="214"/>
      <c r="GO27" s="214"/>
      <c r="GP27" s="214"/>
      <c r="GQ27" s="214"/>
      <c r="GR27" s="214"/>
      <c r="GS27" s="214"/>
      <c r="GT27" s="214"/>
      <c r="GU27" s="214"/>
      <c r="GV27" s="214"/>
      <c r="GW27" s="214"/>
      <c r="GX27" s="214"/>
      <c r="GY27" s="214"/>
      <c r="GZ27" s="214"/>
      <c r="HA27" s="214"/>
      <c r="HB27" s="214"/>
      <c r="HC27" s="214"/>
      <c r="HD27" s="214"/>
      <c r="HE27" s="214"/>
      <c r="HF27" s="214"/>
      <c r="HG27" s="214"/>
      <c r="HH27" s="214"/>
      <c r="HI27" s="214"/>
      <c r="HJ27" s="214"/>
      <c r="HK27" s="214"/>
      <c r="HL27" s="214"/>
      <c r="HM27" s="214"/>
      <c r="HN27" s="214"/>
      <c r="HO27" s="214"/>
      <c r="HP27" s="214"/>
      <c r="HQ27" s="214"/>
      <c r="HR27" s="214"/>
      <c r="HS27" s="214"/>
      <c r="HT27" s="214"/>
      <c r="HU27" s="214"/>
      <c r="HV27" s="214"/>
      <c r="HW27" s="214"/>
      <c r="HX27" s="214"/>
      <c r="HY27" s="214"/>
      <c r="HZ27" s="214"/>
      <c r="IA27" s="214"/>
      <c r="IB27" s="214"/>
      <c r="IC27" s="214"/>
      <c r="ID27" s="214"/>
      <c r="IE27" s="214"/>
      <c r="IF27" s="214"/>
      <c r="IG27" s="214"/>
      <c r="IH27" s="214"/>
      <c r="II27" s="214"/>
      <c r="IJ27" s="214"/>
      <c r="IK27" s="214"/>
      <c r="IL27" s="214"/>
      <c r="IM27" s="214"/>
      <c r="IN27" s="214"/>
      <c r="IO27" s="214"/>
      <c r="IP27" s="214"/>
      <c r="IQ27" s="214"/>
      <c r="IR27" s="214"/>
      <c r="IS27" s="214"/>
      <c r="IT27" s="214"/>
      <c r="IU27" s="214"/>
      <c r="IV27" s="214"/>
    </row>
    <row r="28" spans="1:256" ht="14.1" customHeight="1" x14ac:dyDescent="0.2">
      <c r="A28" s="215"/>
      <c r="B28" s="212"/>
      <c r="C28" s="212"/>
      <c r="D28" s="212"/>
      <c r="E28" s="212"/>
      <c r="F28" s="212"/>
      <c r="G28" s="212"/>
      <c r="H28" s="216"/>
      <c r="I28" s="217"/>
      <c r="J28" s="218"/>
      <c r="K28" s="216"/>
      <c r="L28" s="217"/>
      <c r="M28" s="218"/>
      <c r="N28" s="216"/>
      <c r="O28" s="217"/>
      <c r="P28" s="218"/>
      <c r="Q28" s="216"/>
      <c r="R28" s="217"/>
      <c r="S28" s="218"/>
      <c r="T28" s="216"/>
      <c r="U28" s="217"/>
      <c r="V28" s="216"/>
      <c r="W28" s="216"/>
      <c r="X28" s="217"/>
      <c r="Y28" s="218"/>
      <c r="Z28" s="216"/>
      <c r="AA28" s="217"/>
      <c r="AB28" s="217"/>
      <c r="AC28" s="217"/>
      <c r="AD28" s="217"/>
      <c r="AE28" s="217"/>
      <c r="AF28" s="217"/>
      <c r="AG28" s="217"/>
      <c r="AH28" s="217"/>
      <c r="AI28" s="217"/>
      <c r="AJ28" s="217"/>
      <c r="AK28" s="217"/>
      <c r="AL28" s="213"/>
      <c r="AM28" s="213"/>
      <c r="AN28" s="213"/>
      <c r="AO28" s="213"/>
      <c r="AP28" s="213"/>
      <c r="AQ28" s="213"/>
      <c r="AR28" s="213"/>
      <c r="AS28" s="213"/>
      <c r="AT28" s="213"/>
      <c r="AU28" s="213"/>
      <c r="AV28" s="213"/>
      <c r="AW28" s="213"/>
      <c r="AX28" s="213"/>
      <c r="AY28" s="213"/>
      <c r="AZ28" s="213"/>
      <c r="BA28" s="213"/>
      <c r="BB28" s="213"/>
      <c r="BC28" s="213"/>
      <c r="BD28" s="213"/>
      <c r="BE28" s="213"/>
      <c r="BF28" s="213"/>
      <c r="BG28" s="213"/>
      <c r="BH28" s="213"/>
      <c r="BI28" s="213"/>
      <c r="BJ28" s="213"/>
      <c r="BK28" s="213"/>
      <c r="BL28" s="213"/>
      <c r="BM28" s="213"/>
      <c r="BN28" s="213"/>
      <c r="BO28" s="213"/>
      <c r="BP28" s="213"/>
      <c r="BQ28" s="213"/>
      <c r="BR28" s="213"/>
      <c r="BS28" s="213"/>
      <c r="BT28" s="213"/>
      <c r="BU28" s="213"/>
      <c r="BV28" s="213"/>
      <c r="BW28" s="213"/>
      <c r="BX28" s="213"/>
      <c r="BY28" s="213"/>
      <c r="BZ28" s="213"/>
      <c r="CA28" s="213"/>
      <c r="CB28" s="213"/>
      <c r="CC28" s="213"/>
      <c r="CD28" s="213"/>
      <c r="CE28" s="213"/>
      <c r="CF28" s="213"/>
      <c r="CG28" s="213"/>
      <c r="CH28" s="213"/>
      <c r="CI28" s="213"/>
      <c r="CJ28" s="213"/>
      <c r="CK28" s="213"/>
      <c r="CL28" s="213"/>
      <c r="CM28" s="213"/>
      <c r="CN28" s="213"/>
      <c r="CO28" s="213"/>
      <c r="CP28" s="213"/>
      <c r="CQ28" s="213"/>
      <c r="CR28" s="213"/>
      <c r="CS28" s="213"/>
      <c r="CT28" s="213"/>
      <c r="CU28" s="213"/>
      <c r="CV28" s="213"/>
      <c r="CW28" s="213"/>
      <c r="CX28" s="213"/>
      <c r="CY28" s="213"/>
      <c r="CZ28" s="213"/>
      <c r="DA28" s="213"/>
      <c r="DB28" s="213"/>
      <c r="DC28" s="213"/>
      <c r="DD28" s="213"/>
      <c r="DE28" s="213"/>
      <c r="DF28" s="213"/>
      <c r="DG28" s="213"/>
      <c r="DH28" s="213"/>
      <c r="DI28" s="213"/>
      <c r="DJ28" s="213"/>
      <c r="DK28" s="213"/>
      <c r="DL28" s="213"/>
      <c r="DM28" s="213"/>
      <c r="DN28" s="213"/>
      <c r="DO28" s="213"/>
      <c r="DP28" s="213"/>
      <c r="DQ28" s="213"/>
      <c r="DR28" s="213"/>
      <c r="DS28" s="213"/>
      <c r="DT28" s="213"/>
      <c r="DU28" s="213"/>
      <c r="DV28" s="213"/>
      <c r="DW28" s="213"/>
      <c r="DX28" s="213"/>
      <c r="DY28" s="213"/>
      <c r="DZ28" s="213"/>
      <c r="EA28" s="213"/>
      <c r="EB28" s="213"/>
      <c r="EC28" s="213"/>
      <c r="ED28" s="213"/>
      <c r="EE28" s="213"/>
      <c r="EF28" s="213"/>
      <c r="EG28" s="213"/>
      <c r="EH28" s="213"/>
      <c r="EI28" s="213"/>
      <c r="EJ28" s="213"/>
      <c r="EK28" s="213"/>
      <c r="EL28" s="213"/>
      <c r="EM28" s="213"/>
      <c r="EN28" s="213"/>
      <c r="EO28" s="213"/>
      <c r="EP28" s="213"/>
      <c r="EQ28" s="213"/>
      <c r="ER28" s="213"/>
      <c r="ES28" s="213"/>
      <c r="ET28" s="213"/>
      <c r="EU28" s="213"/>
      <c r="EV28" s="213"/>
      <c r="EW28" s="213"/>
      <c r="EX28" s="213"/>
      <c r="EY28" s="213"/>
      <c r="EZ28" s="213"/>
      <c r="FA28" s="213"/>
      <c r="FB28" s="213"/>
      <c r="FC28" s="213"/>
      <c r="FD28" s="213"/>
      <c r="FE28" s="213"/>
      <c r="FF28" s="213"/>
      <c r="FG28" s="213"/>
      <c r="FH28" s="213"/>
      <c r="FI28" s="213"/>
      <c r="FJ28" s="213"/>
      <c r="FK28" s="213"/>
      <c r="FL28" s="213"/>
      <c r="FM28" s="213"/>
      <c r="FN28" s="213"/>
      <c r="FO28" s="213"/>
      <c r="FP28" s="213"/>
      <c r="FQ28" s="213"/>
      <c r="FR28" s="213"/>
      <c r="FS28" s="213"/>
      <c r="FT28" s="213"/>
      <c r="FU28" s="213"/>
      <c r="FV28" s="213"/>
      <c r="FW28" s="213"/>
      <c r="FX28" s="213"/>
      <c r="FY28" s="213"/>
      <c r="FZ28" s="213"/>
      <c r="GA28" s="213"/>
      <c r="GB28" s="213"/>
      <c r="GC28" s="213"/>
      <c r="GD28" s="213"/>
      <c r="GE28" s="213"/>
      <c r="GF28" s="213"/>
      <c r="GG28" s="213"/>
      <c r="GH28" s="214"/>
      <c r="GI28" s="214"/>
      <c r="GJ28" s="214"/>
      <c r="GK28" s="214"/>
      <c r="GL28" s="214"/>
      <c r="GM28" s="214"/>
      <c r="GN28" s="214"/>
      <c r="GO28" s="214"/>
      <c r="GP28" s="214"/>
      <c r="GQ28" s="214"/>
      <c r="GR28" s="214"/>
      <c r="GS28" s="214"/>
      <c r="GT28" s="214"/>
      <c r="GU28" s="214"/>
      <c r="GV28" s="214"/>
      <c r="GW28" s="214"/>
      <c r="GX28" s="214"/>
      <c r="GY28" s="214"/>
      <c r="GZ28" s="214"/>
      <c r="HA28" s="214"/>
      <c r="HB28" s="214"/>
      <c r="HC28" s="214"/>
      <c r="HD28" s="214"/>
      <c r="HE28" s="214"/>
      <c r="HF28" s="214"/>
      <c r="HG28" s="214"/>
      <c r="HH28" s="214"/>
      <c r="HI28" s="214"/>
      <c r="HJ28" s="214"/>
      <c r="HK28" s="214"/>
      <c r="HL28" s="214"/>
      <c r="HM28" s="214"/>
      <c r="HN28" s="214"/>
      <c r="HO28" s="214"/>
      <c r="HP28" s="214"/>
      <c r="HQ28" s="214"/>
      <c r="HR28" s="214"/>
      <c r="HS28" s="214"/>
      <c r="HT28" s="214"/>
      <c r="HU28" s="214"/>
      <c r="HV28" s="214"/>
      <c r="HW28" s="214"/>
      <c r="HX28" s="214"/>
      <c r="HY28" s="214"/>
      <c r="HZ28" s="214"/>
      <c r="IA28" s="214"/>
      <c r="IB28" s="214"/>
      <c r="IC28" s="214"/>
      <c r="ID28" s="214"/>
      <c r="IE28" s="214"/>
      <c r="IF28" s="214"/>
      <c r="IG28" s="214"/>
      <c r="IH28" s="214"/>
      <c r="II28" s="214"/>
      <c r="IJ28" s="214"/>
      <c r="IK28" s="214"/>
      <c r="IL28" s="214"/>
      <c r="IM28" s="214"/>
      <c r="IN28" s="214"/>
      <c r="IO28" s="214"/>
      <c r="IP28" s="214"/>
      <c r="IQ28" s="214"/>
      <c r="IR28" s="214"/>
      <c r="IS28" s="214"/>
      <c r="IT28" s="214"/>
      <c r="IU28" s="214"/>
      <c r="IV28" s="214"/>
    </row>
    <row r="29" spans="1:256" ht="14.1" customHeight="1" x14ac:dyDescent="0.2">
      <c r="A29" s="215"/>
      <c r="B29" s="212"/>
      <c r="C29" s="212"/>
      <c r="D29" s="212"/>
      <c r="E29" s="212"/>
      <c r="F29" s="212"/>
      <c r="G29" s="212"/>
      <c r="H29" s="216"/>
      <c r="I29" s="212"/>
      <c r="J29" s="218"/>
      <c r="K29" s="216"/>
      <c r="L29" s="217"/>
      <c r="M29" s="218"/>
      <c r="N29" s="216"/>
      <c r="O29" s="217"/>
      <c r="P29" s="218"/>
      <c r="Q29" s="216"/>
      <c r="R29" s="217"/>
      <c r="S29" s="218"/>
      <c r="T29" s="216"/>
      <c r="U29" s="217"/>
      <c r="V29" s="218"/>
      <c r="W29" s="216"/>
      <c r="X29" s="217"/>
      <c r="Y29" s="218"/>
      <c r="Z29" s="218"/>
      <c r="AA29" s="217"/>
      <c r="AB29" s="217"/>
      <c r="AC29" s="217"/>
      <c r="AD29" s="217"/>
      <c r="AE29" s="217"/>
      <c r="AF29" s="217"/>
      <c r="AG29" s="217"/>
      <c r="AH29" s="217"/>
      <c r="AI29" s="217"/>
      <c r="AJ29" s="217"/>
      <c r="AK29" s="217"/>
      <c r="AL29" s="213"/>
      <c r="AM29" s="213"/>
      <c r="AN29" s="213"/>
      <c r="AO29" s="213"/>
      <c r="AP29" s="213"/>
      <c r="AQ29" s="213"/>
      <c r="AR29" s="213"/>
      <c r="AS29" s="213"/>
      <c r="AT29" s="213"/>
      <c r="AU29" s="213"/>
      <c r="AV29" s="213"/>
      <c r="AW29" s="213"/>
      <c r="AX29" s="213"/>
      <c r="AY29" s="213"/>
      <c r="AZ29" s="213"/>
      <c r="BA29" s="213"/>
      <c r="BB29" s="213"/>
      <c r="BC29" s="213"/>
      <c r="BD29" s="213"/>
      <c r="BE29" s="213"/>
      <c r="BF29" s="213"/>
      <c r="BG29" s="213"/>
      <c r="BH29" s="213"/>
      <c r="BI29" s="213"/>
      <c r="BJ29" s="213"/>
      <c r="BK29" s="213"/>
      <c r="BL29" s="213"/>
      <c r="BM29" s="213"/>
      <c r="BN29" s="213"/>
      <c r="BO29" s="213"/>
      <c r="BP29" s="213"/>
      <c r="BQ29" s="213"/>
      <c r="BR29" s="213"/>
      <c r="BS29" s="213"/>
      <c r="BT29" s="213"/>
      <c r="BU29" s="213"/>
      <c r="BV29" s="213"/>
      <c r="BW29" s="213"/>
      <c r="BX29" s="213"/>
      <c r="BY29" s="213"/>
      <c r="BZ29" s="213"/>
      <c r="CA29" s="213"/>
      <c r="CB29" s="213"/>
      <c r="CC29" s="213"/>
      <c r="CD29" s="213"/>
      <c r="CE29" s="213"/>
      <c r="CF29" s="213"/>
      <c r="CG29" s="213"/>
      <c r="CH29" s="213"/>
      <c r="CI29" s="213"/>
      <c r="CJ29" s="213"/>
      <c r="CK29" s="213"/>
      <c r="CL29" s="213"/>
      <c r="CM29" s="213"/>
      <c r="CN29" s="213"/>
      <c r="CO29" s="213"/>
      <c r="CP29" s="213"/>
      <c r="CQ29" s="213"/>
      <c r="CR29" s="213"/>
      <c r="CS29" s="213"/>
      <c r="CT29" s="213"/>
      <c r="CU29" s="213"/>
      <c r="CV29" s="213"/>
      <c r="CW29" s="213"/>
      <c r="CX29" s="213"/>
      <c r="CY29" s="213"/>
      <c r="CZ29" s="213"/>
      <c r="DA29" s="213"/>
      <c r="DB29" s="213"/>
      <c r="DC29" s="213"/>
      <c r="DD29" s="213"/>
      <c r="DE29" s="213"/>
      <c r="DF29" s="213"/>
      <c r="DG29" s="213"/>
      <c r="DH29" s="213"/>
      <c r="DI29" s="213"/>
      <c r="DJ29" s="213"/>
      <c r="DK29" s="213"/>
      <c r="DL29" s="213"/>
      <c r="DM29" s="213"/>
      <c r="DN29" s="213"/>
      <c r="DO29" s="213"/>
      <c r="DP29" s="213"/>
      <c r="DQ29" s="213"/>
      <c r="DR29" s="213"/>
      <c r="DS29" s="213"/>
      <c r="DT29" s="213"/>
      <c r="DU29" s="213"/>
      <c r="DV29" s="213"/>
      <c r="DW29" s="213"/>
      <c r="DX29" s="213"/>
      <c r="DY29" s="213"/>
      <c r="DZ29" s="213"/>
      <c r="EA29" s="213"/>
      <c r="EB29" s="213"/>
      <c r="EC29" s="213"/>
      <c r="ED29" s="213"/>
      <c r="EE29" s="213"/>
      <c r="EF29" s="213"/>
      <c r="EG29" s="213"/>
      <c r="EH29" s="213"/>
      <c r="EI29" s="213"/>
      <c r="EJ29" s="213"/>
      <c r="EK29" s="213"/>
      <c r="EL29" s="213"/>
      <c r="EM29" s="213"/>
      <c r="EN29" s="213"/>
      <c r="EO29" s="213"/>
      <c r="EP29" s="213"/>
      <c r="EQ29" s="213"/>
      <c r="ER29" s="213"/>
      <c r="ES29" s="213"/>
      <c r="ET29" s="213"/>
      <c r="EU29" s="213"/>
      <c r="EV29" s="213"/>
      <c r="EW29" s="213"/>
      <c r="EX29" s="213"/>
      <c r="EY29" s="213"/>
      <c r="EZ29" s="213"/>
      <c r="FA29" s="213"/>
      <c r="FB29" s="213"/>
      <c r="FC29" s="213"/>
      <c r="FD29" s="213"/>
      <c r="FE29" s="213"/>
      <c r="FF29" s="213"/>
      <c r="FG29" s="213"/>
      <c r="FH29" s="213"/>
      <c r="FI29" s="213"/>
      <c r="FJ29" s="213"/>
      <c r="FK29" s="213"/>
      <c r="FL29" s="213"/>
      <c r="FM29" s="213"/>
      <c r="FN29" s="213"/>
      <c r="FO29" s="213"/>
      <c r="FP29" s="213"/>
      <c r="FQ29" s="213"/>
      <c r="FR29" s="213"/>
      <c r="FS29" s="213"/>
      <c r="FT29" s="213"/>
      <c r="FU29" s="213"/>
      <c r="FV29" s="213"/>
      <c r="FW29" s="213"/>
      <c r="FX29" s="213"/>
      <c r="FY29" s="213"/>
      <c r="FZ29" s="213"/>
      <c r="GA29" s="213"/>
      <c r="GB29" s="213"/>
      <c r="GC29" s="213"/>
      <c r="GD29" s="213"/>
      <c r="GE29" s="213"/>
      <c r="GF29" s="213"/>
      <c r="GG29" s="213"/>
      <c r="GH29" s="214"/>
      <c r="GI29" s="214"/>
      <c r="GJ29" s="214"/>
      <c r="GK29" s="214"/>
      <c r="GL29" s="214"/>
      <c r="GM29" s="214"/>
      <c r="GN29" s="214"/>
      <c r="GO29" s="214"/>
      <c r="GP29" s="214"/>
      <c r="GQ29" s="214"/>
      <c r="GR29" s="214"/>
      <c r="GS29" s="214"/>
      <c r="GT29" s="214"/>
      <c r="GU29" s="214"/>
      <c r="GV29" s="214"/>
      <c r="GW29" s="214"/>
      <c r="GX29" s="214"/>
      <c r="GY29" s="214"/>
      <c r="GZ29" s="214"/>
      <c r="HA29" s="214"/>
      <c r="HB29" s="214"/>
      <c r="HC29" s="214"/>
      <c r="HD29" s="214"/>
      <c r="HE29" s="214"/>
      <c r="HF29" s="214"/>
      <c r="HG29" s="214"/>
      <c r="HH29" s="214"/>
      <c r="HI29" s="214"/>
      <c r="HJ29" s="214"/>
      <c r="HK29" s="214"/>
      <c r="HL29" s="214"/>
      <c r="HM29" s="214"/>
      <c r="HN29" s="214"/>
      <c r="HO29" s="214"/>
      <c r="HP29" s="214"/>
      <c r="HQ29" s="214"/>
      <c r="HR29" s="214"/>
      <c r="HS29" s="214"/>
      <c r="HT29" s="214"/>
      <c r="HU29" s="214"/>
      <c r="HV29" s="214"/>
      <c r="HW29" s="214"/>
      <c r="HX29" s="214"/>
      <c r="HY29" s="214"/>
      <c r="HZ29" s="214"/>
      <c r="IA29" s="214"/>
      <c r="IB29" s="214"/>
      <c r="IC29" s="214"/>
      <c r="ID29" s="214"/>
      <c r="IE29" s="214"/>
      <c r="IF29" s="214"/>
      <c r="IG29" s="214"/>
      <c r="IH29" s="214"/>
      <c r="II29" s="214"/>
      <c r="IJ29" s="214"/>
      <c r="IK29" s="214"/>
      <c r="IL29" s="214"/>
      <c r="IM29" s="214"/>
      <c r="IN29" s="214"/>
      <c r="IO29" s="214"/>
      <c r="IP29" s="214"/>
      <c r="IQ29" s="214"/>
      <c r="IR29" s="214"/>
      <c r="IS29" s="214"/>
      <c r="IT29" s="214"/>
      <c r="IU29" s="214"/>
      <c r="IV29" s="214"/>
    </row>
    <row r="30" spans="1:256" ht="14.1" customHeight="1" x14ac:dyDescent="0.2">
      <c r="A30" s="215"/>
      <c r="B30" s="212"/>
      <c r="C30" s="212"/>
      <c r="D30" s="212"/>
      <c r="E30" s="212"/>
      <c r="F30" s="212"/>
      <c r="G30" s="212"/>
      <c r="H30" s="216"/>
      <c r="I30" s="217"/>
      <c r="J30" s="218"/>
      <c r="K30" s="216"/>
      <c r="L30" s="217"/>
      <c r="M30" s="218"/>
      <c r="N30" s="216"/>
      <c r="O30" s="217"/>
      <c r="P30" s="218"/>
      <c r="Q30" s="216"/>
      <c r="R30" s="217"/>
      <c r="S30" s="218"/>
      <c r="T30" s="216"/>
      <c r="U30" s="217"/>
      <c r="V30" s="218"/>
      <c r="W30" s="216"/>
      <c r="X30" s="217"/>
      <c r="Y30" s="218"/>
      <c r="Z30" s="218"/>
      <c r="AA30" s="217"/>
      <c r="AB30" s="217"/>
      <c r="AC30" s="217"/>
      <c r="AD30" s="217"/>
      <c r="AE30" s="217"/>
      <c r="AF30" s="217"/>
      <c r="AG30" s="217"/>
      <c r="AH30" s="217"/>
      <c r="AI30" s="217"/>
      <c r="AJ30" s="217"/>
      <c r="AK30" s="217"/>
      <c r="AL30" s="213"/>
      <c r="AM30" s="213"/>
      <c r="AN30" s="213"/>
      <c r="AO30" s="213"/>
      <c r="AP30" s="213"/>
      <c r="AQ30" s="213"/>
      <c r="AR30" s="213"/>
      <c r="AS30" s="213"/>
      <c r="AT30" s="213"/>
      <c r="AU30" s="213"/>
      <c r="AV30" s="213"/>
      <c r="AW30" s="213"/>
      <c r="AX30" s="213"/>
      <c r="AY30" s="213"/>
      <c r="AZ30" s="213"/>
      <c r="BA30" s="213"/>
      <c r="BB30" s="213"/>
      <c r="BC30" s="213"/>
      <c r="BD30" s="213"/>
      <c r="BE30" s="213"/>
      <c r="BF30" s="213"/>
      <c r="BG30" s="213"/>
      <c r="BH30" s="213"/>
      <c r="BI30" s="213"/>
      <c r="BJ30" s="213"/>
      <c r="BK30" s="213"/>
      <c r="BL30" s="213"/>
      <c r="BM30" s="213"/>
      <c r="BN30" s="213"/>
      <c r="BO30" s="213"/>
      <c r="BP30" s="213"/>
      <c r="BQ30" s="213"/>
      <c r="BR30" s="213"/>
      <c r="BS30" s="213"/>
      <c r="BT30" s="213"/>
      <c r="BU30" s="213"/>
      <c r="BV30" s="213"/>
      <c r="BW30" s="213"/>
      <c r="BX30" s="213"/>
      <c r="BY30" s="213"/>
      <c r="BZ30" s="213"/>
      <c r="CA30" s="213"/>
      <c r="CB30" s="213"/>
      <c r="CC30" s="213"/>
      <c r="CD30" s="213"/>
      <c r="CE30" s="213"/>
      <c r="CF30" s="213"/>
      <c r="CG30" s="213"/>
      <c r="CH30" s="213"/>
      <c r="CI30" s="213"/>
      <c r="CJ30" s="213"/>
      <c r="CK30" s="213"/>
      <c r="CL30" s="213"/>
      <c r="CM30" s="213"/>
      <c r="CN30" s="213"/>
      <c r="CO30" s="213"/>
      <c r="CP30" s="213"/>
      <c r="CQ30" s="213"/>
      <c r="CR30" s="213"/>
      <c r="CS30" s="213"/>
      <c r="CT30" s="213"/>
      <c r="CU30" s="213"/>
      <c r="CV30" s="213"/>
      <c r="CW30" s="213"/>
      <c r="CX30" s="213"/>
      <c r="CY30" s="213"/>
      <c r="CZ30" s="213"/>
      <c r="DA30" s="213"/>
      <c r="DB30" s="213"/>
      <c r="DC30" s="213"/>
      <c r="DD30" s="213"/>
      <c r="DE30" s="213"/>
      <c r="DF30" s="213"/>
      <c r="DG30" s="213"/>
      <c r="DH30" s="213"/>
      <c r="DI30" s="213"/>
      <c r="DJ30" s="213"/>
      <c r="DK30" s="213"/>
      <c r="DL30" s="213"/>
      <c r="DM30" s="213"/>
      <c r="DN30" s="213"/>
      <c r="DO30" s="213"/>
      <c r="DP30" s="213"/>
      <c r="DQ30" s="213"/>
      <c r="DR30" s="213"/>
      <c r="DS30" s="213"/>
      <c r="DT30" s="213"/>
      <c r="DU30" s="213"/>
      <c r="DV30" s="213"/>
      <c r="DW30" s="213"/>
      <c r="DX30" s="213"/>
      <c r="DY30" s="213"/>
      <c r="DZ30" s="213"/>
      <c r="EA30" s="213"/>
      <c r="EB30" s="213"/>
      <c r="EC30" s="213"/>
      <c r="ED30" s="213"/>
      <c r="EE30" s="213"/>
      <c r="EF30" s="213"/>
      <c r="EG30" s="213"/>
      <c r="EH30" s="213"/>
      <c r="EI30" s="213"/>
      <c r="EJ30" s="213"/>
      <c r="EK30" s="213"/>
      <c r="EL30" s="213"/>
      <c r="EM30" s="213"/>
      <c r="EN30" s="213"/>
      <c r="EO30" s="213"/>
      <c r="EP30" s="213"/>
      <c r="EQ30" s="213"/>
      <c r="ER30" s="213"/>
      <c r="ES30" s="213"/>
      <c r="ET30" s="213"/>
      <c r="EU30" s="213"/>
      <c r="EV30" s="213"/>
      <c r="EW30" s="213"/>
      <c r="EX30" s="213"/>
      <c r="EY30" s="213"/>
      <c r="EZ30" s="213"/>
      <c r="FA30" s="213"/>
      <c r="FB30" s="213"/>
      <c r="FC30" s="213"/>
      <c r="FD30" s="213"/>
      <c r="FE30" s="213"/>
      <c r="FF30" s="213"/>
      <c r="FG30" s="213"/>
      <c r="FH30" s="213"/>
      <c r="FI30" s="213"/>
      <c r="FJ30" s="213"/>
      <c r="FK30" s="213"/>
      <c r="FL30" s="213"/>
      <c r="FM30" s="213"/>
      <c r="FN30" s="213"/>
      <c r="FO30" s="213"/>
      <c r="FP30" s="213"/>
      <c r="FQ30" s="213"/>
      <c r="FR30" s="213"/>
      <c r="FS30" s="213"/>
      <c r="FT30" s="213"/>
      <c r="FU30" s="213"/>
      <c r="FV30" s="213"/>
      <c r="FW30" s="213"/>
      <c r="FX30" s="213"/>
      <c r="FY30" s="213"/>
      <c r="FZ30" s="213"/>
      <c r="GA30" s="213"/>
      <c r="GB30" s="213"/>
      <c r="GC30" s="213"/>
      <c r="GD30" s="213"/>
      <c r="GE30" s="213"/>
      <c r="GF30" s="213"/>
      <c r="GG30" s="213"/>
      <c r="GH30" s="214"/>
      <c r="GI30" s="214"/>
      <c r="GJ30" s="214"/>
      <c r="GK30" s="214"/>
      <c r="GL30" s="214"/>
      <c r="GM30" s="214"/>
      <c r="GN30" s="214"/>
      <c r="GO30" s="214"/>
      <c r="GP30" s="214"/>
      <c r="GQ30" s="214"/>
      <c r="GR30" s="214"/>
      <c r="GS30" s="214"/>
      <c r="GT30" s="214"/>
      <c r="GU30" s="214"/>
      <c r="GV30" s="214"/>
      <c r="GW30" s="214"/>
      <c r="GX30" s="214"/>
      <c r="GY30" s="214"/>
      <c r="GZ30" s="214"/>
      <c r="HA30" s="214"/>
      <c r="HB30" s="214"/>
      <c r="HC30" s="214"/>
      <c r="HD30" s="214"/>
      <c r="HE30" s="214"/>
      <c r="HF30" s="214"/>
      <c r="HG30" s="214"/>
      <c r="HH30" s="214"/>
      <c r="HI30" s="214"/>
      <c r="HJ30" s="214"/>
      <c r="HK30" s="214"/>
      <c r="HL30" s="214"/>
      <c r="HM30" s="214"/>
      <c r="HN30" s="214"/>
      <c r="HO30" s="214"/>
      <c r="HP30" s="214"/>
      <c r="HQ30" s="214"/>
      <c r="HR30" s="214"/>
      <c r="HS30" s="214"/>
      <c r="HT30" s="214"/>
      <c r="HU30" s="214"/>
      <c r="HV30" s="214"/>
      <c r="HW30" s="214"/>
      <c r="HX30" s="214"/>
      <c r="HY30" s="214"/>
      <c r="HZ30" s="214"/>
      <c r="IA30" s="214"/>
      <c r="IB30" s="214"/>
      <c r="IC30" s="214"/>
      <c r="ID30" s="214"/>
      <c r="IE30" s="214"/>
      <c r="IF30" s="214"/>
      <c r="IG30" s="214"/>
      <c r="IH30" s="214"/>
      <c r="II30" s="214"/>
      <c r="IJ30" s="214"/>
      <c r="IK30" s="214"/>
      <c r="IL30" s="214"/>
      <c r="IM30" s="214"/>
      <c r="IN30" s="214"/>
      <c r="IO30" s="214"/>
      <c r="IP30" s="214"/>
      <c r="IQ30" s="214"/>
      <c r="IR30" s="214"/>
      <c r="IS30" s="214"/>
      <c r="IT30" s="214"/>
      <c r="IU30" s="214"/>
      <c r="IV30" s="214"/>
    </row>
    <row r="31" spans="1:256" x14ac:dyDescent="0.2">
      <c r="A31" s="215"/>
      <c r="B31" s="212"/>
      <c r="C31" s="212"/>
      <c r="D31" s="212"/>
      <c r="E31" s="212"/>
      <c r="F31" s="212"/>
      <c r="G31" s="212"/>
      <c r="H31" s="216"/>
      <c r="I31" s="217"/>
      <c r="J31" s="218"/>
      <c r="K31" s="216"/>
      <c r="L31" s="217"/>
      <c r="M31" s="218"/>
      <c r="N31" s="216"/>
      <c r="O31" s="217"/>
      <c r="P31" s="218"/>
      <c r="Q31" s="216"/>
      <c r="R31" s="217"/>
      <c r="S31" s="218"/>
      <c r="T31" s="216"/>
      <c r="U31" s="217"/>
      <c r="V31" s="218"/>
      <c r="W31" s="216"/>
      <c r="X31" s="217"/>
      <c r="Y31" s="218"/>
      <c r="Z31" s="218"/>
      <c r="AA31" s="217"/>
      <c r="AB31" s="217"/>
      <c r="AC31" s="217"/>
      <c r="AD31" s="217"/>
      <c r="AE31" s="217"/>
      <c r="AF31" s="217"/>
      <c r="AG31" s="217"/>
      <c r="AH31" s="217"/>
      <c r="AI31" s="217"/>
      <c r="AJ31" s="217"/>
      <c r="AK31" s="217"/>
    </row>
    <row r="32" spans="1:256" x14ac:dyDescent="0.2">
      <c r="A32" s="219" t="s">
        <v>211</v>
      </c>
      <c r="B32" s="219"/>
      <c r="C32" s="220"/>
      <c r="D32" s="220"/>
      <c r="E32" s="220"/>
      <c r="F32" s="220"/>
      <c r="G32" s="220"/>
      <c r="H32" s="220"/>
      <c r="I32" s="220"/>
      <c r="J32" s="220"/>
      <c r="K32" s="220"/>
      <c r="L32" s="220"/>
      <c r="M32" s="218"/>
      <c r="N32" s="216"/>
      <c r="O32" s="217"/>
      <c r="P32" s="218"/>
      <c r="Q32" s="216"/>
      <c r="R32" s="217"/>
      <c r="S32" s="218"/>
      <c r="T32" s="216"/>
      <c r="U32" s="217"/>
      <c r="V32" s="218"/>
      <c r="W32" s="216"/>
      <c r="X32" s="217"/>
      <c r="Y32" s="218"/>
      <c r="Z32" s="216"/>
      <c r="AA32" s="217"/>
      <c r="AB32" s="217"/>
      <c r="AC32" s="217"/>
      <c r="AD32" s="217"/>
      <c r="AE32" s="217"/>
      <c r="AF32" s="217"/>
      <c r="AG32" s="217"/>
      <c r="AH32" s="217"/>
      <c r="AI32" s="217"/>
      <c r="AJ32" s="217"/>
      <c r="AK32" s="217"/>
    </row>
  </sheetData>
  <protectedRanges>
    <protectedRange sqref="L6:L25" name="Diapazons4"/>
    <protectedRange sqref="P6:AK24" name="Diapazons2"/>
    <protectedRange sqref="D13:D15 A4 B24:D24 A26 K24:K26 K6:L23 L24:L25 A11:D12 G6:G24 A17:B23 D17:D23 A6:B10 D6:D10 A16:D16 A13:B15" name="Diapazons1"/>
    <protectedRange sqref="Q4 J6:J25" name="Diapazons3"/>
    <protectedRange sqref="C6 C8:C9 C13" name="Diapazons1_9_2_3"/>
    <protectedRange sqref="C7" name="Diapazons1_5"/>
    <protectedRange sqref="C15" name="Diapazons1_5_1"/>
    <protectedRange sqref="C17" name="Diapazons1_5_2"/>
    <protectedRange sqref="C18:C23 C14" name="Diapazons1_6_2"/>
    <protectedRange sqref="C10" name="Diapazons1_3_1"/>
    <protectedRange sqref="N28:N32" name="Diapazons4_1_1"/>
    <protectedRange sqref="R28:Z32" name="Diapazons2_1_1"/>
    <protectedRange sqref="I28:I32 M28:N32 A28:F32" name="Diapazons1_9_2_1_1_1_1"/>
    <protectedRange sqref="L28:L32" name="Diapazons3_1_1"/>
    <protectedRange sqref="A1" name="Diapazons1_6_1_1_1"/>
  </protectedRanges>
  <mergeCells count="18">
    <mergeCell ref="A1:AG2"/>
    <mergeCell ref="A4:B4"/>
    <mergeCell ref="D4:G4"/>
    <mergeCell ref="BA4:BO4"/>
    <mergeCell ref="P5:Q5"/>
    <mergeCell ref="R5:S5"/>
    <mergeCell ref="T5:U5"/>
    <mergeCell ref="V5:W5"/>
    <mergeCell ref="X5:Y5"/>
    <mergeCell ref="Z5:AA5"/>
    <mergeCell ref="AB5:AC5"/>
    <mergeCell ref="AD5:AE5"/>
    <mergeCell ref="AF5:AG5"/>
    <mergeCell ref="M4:P4"/>
    <mergeCell ref="Q4:AK4"/>
    <mergeCell ref="AO4:AY4"/>
    <mergeCell ref="AH5:AI5"/>
    <mergeCell ref="AJ5:AK5"/>
  </mergeCells>
  <conditionalFormatting sqref="E6:E23">
    <cfRule type="expression" dxfId="349" priority="96" stopIfTrue="1">
      <formula>A6=0</formula>
    </cfRule>
  </conditionalFormatting>
  <conditionalFormatting sqref="F6:F25">
    <cfRule type="expression" dxfId="348" priority="98" stopIfTrue="1">
      <formula>A6=0</formula>
    </cfRule>
  </conditionalFormatting>
  <conditionalFormatting sqref="H6:H23">
    <cfRule type="expression" dxfId="347" priority="99" stopIfTrue="1">
      <formula>A6=0</formula>
    </cfRule>
  </conditionalFormatting>
  <conditionalFormatting sqref="P6:P23">
    <cfRule type="expression" dxfId="346" priority="100" stopIfTrue="1">
      <formula>A6=0</formula>
    </cfRule>
    <cfRule type="expression" dxfId="345" priority="101" stopIfTrue="1">
      <formula>P6=99</formula>
    </cfRule>
  </conditionalFormatting>
  <conditionalFormatting sqref="M6:M23">
    <cfRule type="expression" dxfId="344" priority="102" stopIfTrue="1">
      <formula>A6=0</formula>
    </cfRule>
  </conditionalFormatting>
  <conditionalFormatting sqref="N6:N23">
    <cfRule type="expression" dxfId="343" priority="103" stopIfTrue="1">
      <formula>A6=0</formula>
    </cfRule>
  </conditionalFormatting>
  <conditionalFormatting sqref="O6:O23">
    <cfRule type="expression" dxfId="342" priority="104" stopIfTrue="1">
      <formula>A6=0</formula>
    </cfRule>
  </conditionalFormatting>
  <conditionalFormatting sqref="Q6:Q23">
    <cfRule type="expression" dxfId="341" priority="105" stopIfTrue="1">
      <formula>A6=0</formula>
    </cfRule>
  </conditionalFormatting>
  <conditionalFormatting sqref="S6:S23">
    <cfRule type="expression" dxfId="340" priority="106" stopIfTrue="1">
      <formula>A6=0</formula>
    </cfRule>
  </conditionalFormatting>
  <conditionalFormatting sqref="U6:U23">
    <cfRule type="expression" dxfId="339" priority="107" stopIfTrue="1">
      <formula>A6=0</formula>
    </cfRule>
  </conditionalFormatting>
  <conditionalFormatting sqref="W6:W23">
    <cfRule type="expression" dxfId="338" priority="108" stopIfTrue="1">
      <formula>A6=0</formula>
    </cfRule>
  </conditionalFormatting>
  <conditionalFormatting sqref="Y6:Y23">
    <cfRule type="expression" dxfId="337" priority="109" stopIfTrue="1">
      <formula>A6=0</formula>
    </cfRule>
  </conditionalFormatting>
  <conditionalFormatting sqref="AA6:AA23">
    <cfRule type="expression" dxfId="336" priority="110" stopIfTrue="1">
      <formula>A6=0</formula>
    </cfRule>
  </conditionalFormatting>
  <conditionalFormatting sqref="B6:B23">
    <cfRule type="expression" dxfId="335" priority="111" stopIfTrue="1">
      <formula>J6=1</formula>
    </cfRule>
    <cfRule type="expression" dxfId="334" priority="112" stopIfTrue="1">
      <formula>J6=2</formula>
    </cfRule>
    <cfRule type="expression" dxfId="333" priority="113" stopIfTrue="1">
      <formula>J6=3</formula>
    </cfRule>
  </conditionalFormatting>
  <conditionalFormatting sqref="AC6:AC23">
    <cfRule type="expression" dxfId="332" priority="118" stopIfTrue="1">
      <formula>A6=0</formula>
    </cfRule>
  </conditionalFormatting>
  <conditionalFormatting sqref="AE6:AE23">
    <cfRule type="expression" dxfId="331" priority="119" stopIfTrue="1">
      <formula>A6=0</formula>
    </cfRule>
  </conditionalFormatting>
  <conditionalFormatting sqref="AG6:AG23">
    <cfRule type="expression" dxfId="330" priority="120" stopIfTrue="1">
      <formula>A6=0</formula>
    </cfRule>
  </conditionalFormatting>
  <conditionalFormatting sqref="AI6:AI23">
    <cfRule type="expression" dxfId="329" priority="121" stopIfTrue="1">
      <formula>A6=0</formula>
    </cfRule>
  </conditionalFormatting>
  <conditionalFormatting sqref="AK6:AK23">
    <cfRule type="expression" dxfId="328" priority="122" stopIfTrue="1">
      <formula>A6=0</formula>
    </cfRule>
  </conditionalFormatting>
  <conditionalFormatting sqref="I6:I23">
    <cfRule type="expression" dxfId="327" priority="123" stopIfTrue="1">
      <formula>A6=0</formula>
    </cfRule>
    <cfRule type="expression" dxfId="326" priority="124" stopIfTrue="1">
      <formula>I6&gt;150</formula>
    </cfRule>
    <cfRule type="expression" dxfId="325" priority="125" stopIfTrue="1">
      <formula>I6&lt;-150</formula>
    </cfRule>
  </conditionalFormatting>
  <conditionalFormatting sqref="R6:R23">
    <cfRule type="expression" dxfId="324" priority="126" stopIfTrue="1">
      <formula>A6=0</formula>
    </cfRule>
    <cfRule type="expression" dxfId="323" priority="127" stopIfTrue="1">
      <formula>R6=99</formula>
    </cfRule>
  </conditionalFormatting>
  <conditionalFormatting sqref="T6:T23">
    <cfRule type="expression" dxfId="322" priority="128" stopIfTrue="1">
      <formula>A6=0</formula>
    </cfRule>
    <cfRule type="expression" dxfId="321" priority="129" stopIfTrue="1">
      <formula>T6=99</formula>
    </cfRule>
  </conditionalFormatting>
  <conditionalFormatting sqref="V6:V23">
    <cfRule type="expression" dxfId="320" priority="130" stopIfTrue="1">
      <formula>A6=0</formula>
    </cfRule>
    <cfRule type="expression" dxfId="319" priority="131" stopIfTrue="1">
      <formula>V6=99</formula>
    </cfRule>
  </conditionalFormatting>
  <conditionalFormatting sqref="X6:X23">
    <cfRule type="expression" dxfId="318" priority="132" stopIfTrue="1">
      <formula>A6=0</formula>
    </cfRule>
    <cfRule type="expression" dxfId="317" priority="133" stopIfTrue="1">
      <formula>X6=99</formula>
    </cfRule>
  </conditionalFormatting>
  <conditionalFormatting sqref="Z6:Z23">
    <cfRule type="expression" dxfId="316" priority="134" stopIfTrue="1">
      <formula>A6=0</formula>
    </cfRule>
    <cfRule type="expression" dxfId="315" priority="135" stopIfTrue="1">
      <formula>Z6=99</formula>
    </cfRule>
  </conditionalFormatting>
  <conditionalFormatting sqref="AB6:AB23">
    <cfRule type="expression" dxfId="314" priority="136" stopIfTrue="1">
      <formula>A6=0</formula>
    </cfRule>
    <cfRule type="expression" dxfId="313" priority="137" stopIfTrue="1">
      <formula>AB6=99</formula>
    </cfRule>
  </conditionalFormatting>
  <conditionalFormatting sqref="AD6:AD23">
    <cfRule type="expression" dxfId="312" priority="138" stopIfTrue="1">
      <formula>A6=0</formula>
    </cfRule>
    <cfRule type="expression" dxfId="311" priority="139" stopIfTrue="1">
      <formula>AD6=99</formula>
    </cfRule>
  </conditionalFormatting>
  <conditionalFormatting sqref="AF6:AF23">
    <cfRule type="expression" dxfId="310" priority="140" stopIfTrue="1">
      <formula>A6=0</formula>
    </cfRule>
    <cfRule type="expression" dxfId="309" priority="141" stopIfTrue="1">
      <formula>AF6=99</formula>
    </cfRule>
  </conditionalFormatting>
  <conditionalFormatting sqref="AH6:AH23">
    <cfRule type="expression" dxfId="308" priority="142" stopIfTrue="1">
      <formula>A6=0</formula>
    </cfRule>
    <cfRule type="expression" dxfId="307" priority="143" stopIfTrue="1">
      <formula>AH6=99</formula>
    </cfRule>
  </conditionalFormatting>
  <conditionalFormatting sqref="AJ6:AJ23">
    <cfRule type="expression" dxfId="306" priority="144" stopIfTrue="1">
      <formula>A6=0</formula>
    </cfRule>
    <cfRule type="expression" dxfId="305" priority="145" stopIfTrue="1">
      <formula>AJ6=99</formula>
    </cfRule>
  </conditionalFormatting>
  <conditionalFormatting sqref="AO6:AO23">
    <cfRule type="expression" dxfId="304" priority="146" stopIfTrue="1">
      <formula>A6=0</formula>
    </cfRule>
  </conditionalFormatting>
  <conditionalFormatting sqref="AP6:AP23">
    <cfRule type="expression" dxfId="303" priority="147" stopIfTrue="1">
      <formula>A6=0</formula>
    </cfRule>
  </conditionalFormatting>
  <conditionalFormatting sqref="AQ6:AQ23">
    <cfRule type="expression" dxfId="302" priority="148" stopIfTrue="1">
      <formula>A6=0</formula>
    </cfRule>
  </conditionalFormatting>
  <conditionalFormatting sqref="AR6:AR23">
    <cfRule type="expression" dxfId="301" priority="149" stopIfTrue="1">
      <formula>A6=0</formula>
    </cfRule>
  </conditionalFormatting>
  <conditionalFormatting sqref="AS6:AS23">
    <cfRule type="expression" dxfId="300" priority="150" stopIfTrue="1">
      <formula>A6=0</formula>
    </cfRule>
  </conditionalFormatting>
  <conditionalFormatting sqref="AT6:AT23">
    <cfRule type="expression" dxfId="299" priority="151" stopIfTrue="1">
      <formula>A6=0</formula>
    </cfRule>
  </conditionalFormatting>
  <conditionalFormatting sqref="AU6:AU23">
    <cfRule type="expression" dxfId="298" priority="152" stopIfTrue="1">
      <formula>A6=0</formula>
    </cfRule>
  </conditionalFormatting>
  <conditionalFormatting sqref="AV6:AV23">
    <cfRule type="expression" dxfId="297" priority="153" stopIfTrue="1">
      <formula>A6=0</formula>
    </cfRule>
  </conditionalFormatting>
  <conditionalFormatting sqref="AW6:AW23">
    <cfRule type="expression" dxfId="296" priority="154" stopIfTrue="1">
      <formula>A6=0</formula>
    </cfRule>
  </conditionalFormatting>
  <conditionalFormatting sqref="AX6:AX23">
    <cfRule type="expression" dxfId="295" priority="155" stopIfTrue="1">
      <formula>A6=0</formula>
    </cfRule>
  </conditionalFormatting>
  <conditionalFormatting sqref="AY6:AY23">
    <cfRule type="expression" dxfId="294" priority="156" stopIfTrue="1">
      <formula>A6=0</formula>
    </cfRule>
  </conditionalFormatting>
  <conditionalFormatting sqref="BA6:BA23">
    <cfRule type="expression" dxfId="293" priority="157" stopIfTrue="1">
      <formula>A6=0</formula>
    </cfRule>
  </conditionalFormatting>
  <conditionalFormatting sqref="BB6:BB23">
    <cfRule type="expression" dxfId="292" priority="158" stopIfTrue="1">
      <formula>A6=0</formula>
    </cfRule>
  </conditionalFormatting>
  <conditionalFormatting sqref="BC6:BC23">
    <cfRule type="expression" dxfId="291" priority="159" stopIfTrue="1">
      <formula>A6=0</formula>
    </cfRule>
  </conditionalFormatting>
  <conditionalFormatting sqref="BD6:BD23">
    <cfRule type="expression" dxfId="290" priority="160" stopIfTrue="1">
      <formula>A6=0</formula>
    </cfRule>
  </conditionalFormatting>
  <conditionalFormatting sqref="BE6:BE23">
    <cfRule type="expression" dxfId="289" priority="161" stopIfTrue="1">
      <formula>A6=0</formula>
    </cfRule>
  </conditionalFormatting>
  <conditionalFormatting sqref="BF6:BF23">
    <cfRule type="expression" dxfId="288" priority="162" stopIfTrue="1">
      <formula>A6=0</formula>
    </cfRule>
  </conditionalFormatting>
  <conditionalFormatting sqref="BG6:BG23">
    <cfRule type="expression" dxfId="287" priority="163" stopIfTrue="1">
      <formula>A6=0</formula>
    </cfRule>
  </conditionalFormatting>
  <conditionalFormatting sqref="BH6:BH23">
    <cfRule type="expression" dxfId="286" priority="164" stopIfTrue="1">
      <formula>A6=0</formula>
    </cfRule>
  </conditionalFormatting>
  <conditionalFormatting sqref="BI6:BI23">
    <cfRule type="expression" dxfId="285" priority="165" stopIfTrue="1">
      <formula>A6=0</formula>
    </cfRule>
  </conditionalFormatting>
  <conditionalFormatting sqref="BJ6:BJ23">
    <cfRule type="expression" dxfId="284" priority="166" stopIfTrue="1">
      <formula>A6=0</formula>
    </cfRule>
  </conditionalFormatting>
  <conditionalFormatting sqref="BK6:BK23">
    <cfRule type="expression" dxfId="283" priority="167" stopIfTrue="1">
      <formula>A6=0</formula>
    </cfRule>
  </conditionalFormatting>
  <conditionalFormatting sqref="BL6:BL23">
    <cfRule type="expression" dxfId="282" priority="168" stopIfTrue="1">
      <formula>A6=0</formula>
    </cfRule>
  </conditionalFormatting>
  <conditionalFormatting sqref="BM6:BM23">
    <cfRule type="expression" dxfId="281" priority="169" stopIfTrue="1">
      <formula>A6=0</formula>
    </cfRule>
  </conditionalFormatting>
  <conditionalFormatting sqref="BN6:BN23">
    <cfRule type="expression" dxfId="280" priority="170" stopIfTrue="1">
      <formula>A6=0</formula>
    </cfRule>
  </conditionalFormatting>
  <conditionalFormatting sqref="BO6:BO23">
    <cfRule type="expression" dxfId="279" priority="171" stopIfTrue="1">
      <formula>A6=0</formula>
    </cfRule>
  </conditionalFormatting>
  <conditionalFormatting sqref="K6:K23">
    <cfRule type="expression" dxfId="278" priority="172" stopIfTrue="1">
      <formula>A6=0</formula>
    </cfRule>
  </conditionalFormatting>
  <conditionalFormatting sqref="Q4:AK4">
    <cfRule type="expression" dxfId="277" priority="97" stopIfTrue="1">
      <formula>$Q$4=0</formula>
    </cfRule>
  </conditionalFormatting>
  <conditionalFormatting sqref="J6:J23">
    <cfRule type="cellIs" dxfId="276" priority="114" stopIfTrue="1" operator="equal">
      <formula>1</formula>
    </cfRule>
    <cfRule type="cellIs" dxfId="275" priority="115" stopIfTrue="1" operator="equal">
      <formula>2</formula>
    </cfRule>
    <cfRule type="cellIs" dxfId="274" priority="116" stopIfTrue="1" operator="equal">
      <formula>3</formula>
    </cfRule>
  </conditionalFormatting>
  <conditionalFormatting sqref="H4">
    <cfRule type="cellIs" dxfId="273" priority="117" stopIfTrue="1" operator="equal">
      <formula>0</formula>
    </cfRule>
  </conditionalFormatting>
  <conditionalFormatting sqref="G28:G31">
    <cfRule type="expression" dxfId="272" priority="90" stopIfTrue="1">
      <formula>A28=0</formula>
    </cfRule>
  </conditionalFormatting>
  <conditionalFormatting sqref="H28:H31">
    <cfRule type="expression" dxfId="271" priority="89" stopIfTrue="1">
      <formula>A28=0</formula>
    </cfRule>
  </conditionalFormatting>
  <conditionalFormatting sqref="J28:J31">
    <cfRule type="expression" dxfId="270" priority="88" stopIfTrue="1">
      <formula>A28=0</formula>
    </cfRule>
  </conditionalFormatting>
  <conditionalFormatting sqref="R28:R32">
    <cfRule type="expression" dxfId="269" priority="86" stopIfTrue="1">
      <formula>A28=0</formula>
    </cfRule>
    <cfRule type="expression" dxfId="268" priority="87" stopIfTrue="1">
      <formula>R28=99</formula>
    </cfRule>
  </conditionalFormatting>
  <conditionalFormatting sqref="O28:O32 AA28:AA32">
    <cfRule type="expression" dxfId="267" priority="85" stopIfTrue="1">
      <formula>A28=0</formula>
    </cfRule>
  </conditionalFormatting>
  <conditionalFormatting sqref="P28:P32">
    <cfRule type="expression" dxfId="266" priority="84" stopIfTrue="1">
      <formula>A28=0</formula>
    </cfRule>
  </conditionalFormatting>
  <conditionalFormatting sqref="S28:S32">
    <cfRule type="expression" dxfId="265" priority="83" stopIfTrue="1">
      <formula>A28=0</formula>
    </cfRule>
  </conditionalFormatting>
  <conditionalFormatting sqref="W28:W32">
    <cfRule type="expression" dxfId="264" priority="82" stopIfTrue="1">
      <formula>A28=0</formula>
    </cfRule>
  </conditionalFormatting>
  <conditionalFormatting sqref="Y28:Y32">
    <cfRule type="expression" dxfId="263" priority="81" stopIfTrue="1">
      <formula>A28=0</formula>
    </cfRule>
  </conditionalFormatting>
  <conditionalFormatting sqref="D28:D31">
    <cfRule type="expression" dxfId="262" priority="78" stopIfTrue="1">
      <formula>L28=1</formula>
    </cfRule>
    <cfRule type="expression" dxfId="261" priority="79" stopIfTrue="1">
      <formula>L28=2</formula>
    </cfRule>
    <cfRule type="expression" dxfId="260" priority="80" stopIfTrue="1">
      <formula>L28=3</formula>
    </cfRule>
  </conditionalFormatting>
  <conditionalFormatting sqref="T28:T32">
    <cfRule type="expression" dxfId="259" priority="76" stopIfTrue="1">
      <formula>A28=0</formula>
    </cfRule>
    <cfRule type="expression" dxfId="258" priority="77" stopIfTrue="1">
      <formula>T28=99</formula>
    </cfRule>
  </conditionalFormatting>
  <conditionalFormatting sqref="V29:V32">
    <cfRule type="expression" dxfId="257" priority="74" stopIfTrue="1">
      <formula>A29=0</formula>
    </cfRule>
    <cfRule type="expression" dxfId="256" priority="75" stopIfTrue="1">
      <formula>V29=99</formula>
    </cfRule>
  </conditionalFormatting>
  <conditionalFormatting sqref="X28:X32">
    <cfRule type="expression" dxfId="255" priority="72" stopIfTrue="1">
      <formula>A28=0</formula>
    </cfRule>
    <cfRule type="expression" dxfId="254" priority="73" stopIfTrue="1">
      <formula>X28=99</formula>
    </cfRule>
  </conditionalFormatting>
  <conditionalFormatting sqref="Z29:Z32">
    <cfRule type="expression" dxfId="253" priority="70" stopIfTrue="1">
      <formula>A29=0</formula>
    </cfRule>
    <cfRule type="expression" dxfId="252" priority="71" stopIfTrue="1">
      <formula>Z29=99</formula>
    </cfRule>
  </conditionalFormatting>
  <conditionalFormatting sqref="M28:M32">
    <cfRule type="expression" dxfId="251" priority="69" stopIfTrue="1">
      <formula>A28=0</formula>
    </cfRule>
  </conditionalFormatting>
  <conditionalFormatting sqref="L28:L31">
    <cfRule type="cellIs" dxfId="250" priority="66" stopIfTrue="1" operator="equal">
      <formula>1</formula>
    </cfRule>
    <cfRule type="cellIs" dxfId="249" priority="67" stopIfTrue="1" operator="equal">
      <formula>2</formula>
    </cfRule>
    <cfRule type="cellIs" dxfId="248" priority="68" stopIfTrue="1" operator="equal">
      <formula>3</formula>
    </cfRule>
  </conditionalFormatting>
  <conditionalFormatting sqref="G28:G30">
    <cfRule type="expression" dxfId="247" priority="65" stopIfTrue="1">
      <formula>A28=0</formula>
    </cfRule>
  </conditionalFormatting>
  <conditionalFormatting sqref="H28:H31">
    <cfRule type="expression" dxfId="246" priority="64" stopIfTrue="1">
      <formula>A28=0</formula>
    </cfRule>
  </conditionalFormatting>
  <conditionalFormatting sqref="J28:J30">
    <cfRule type="expression" dxfId="245" priority="63" stopIfTrue="1">
      <formula>A28=0</formula>
    </cfRule>
  </conditionalFormatting>
  <conditionalFormatting sqref="R28:R30">
    <cfRule type="expression" dxfId="244" priority="61" stopIfTrue="1">
      <formula>A28=0</formula>
    </cfRule>
    <cfRule type="expression" dxfId="243" priority="62" stopIfTrue="1">
      <formula>R28=99</formula>
    </cfRule>
  </conditionalFormatting>
  <conditionalFormatting sqref="O28:O30">
    <cfRule type="expression" dxfId="242" priority="60" stopIfTrue="1">
      <formula>A28=0</formula>
    </cfRule>
  </conditionalFormatting>
  <conditionalFormatting sqref="P28:P30">
    <cfRule type="expression" dxfId="241" priority="59" stopIfTrue="1">
      <formula>A28=0</formula>
    </cfRule>
  </conditionalFormatting>
  <conditionalFormatting sqref="Q28:Q32">
    <cfRule type="expression" dxfId="240" priority="58" stopIfTrue="1">
      <formula>A28=0</formula>
    </cfRule>
  </conditionalFormatting>
  <conditionalFormatting sqref="S28:S30">
    <cfRule type="expression" dxfId="239" priority="57" stopIfTrue="1">
      <formula>A28=0</formula>
    </cfRule>
  </conditionalFormatting>
  <conditionalFormatting sqref="U28:U32">
    <cfRule type="expression" dxfId="238" priority="56" stopIfTrue="1">
      <formula>A28=0</formula>
    </cfRule>
  </conditionalFormatting>
  <conditionalFormatting sqref="W28:W30">
    <cfRule type="expression" dxfId="237" priority="55" stopIfTrue="1">
      <formula>A28=0</formula>
    </cfRule>
  </conditionalFormatting>
  <conditionalFormatting sqref="Y28:Y30">
    <cfRule type="expression" dxfId="236" priority="54" stopIfTrue="1">
      <formula>A28=0</formula>
    </cfRule>
  </conditionalFormatting>
  <conditionalFormatting sqref="D28:D30">
    <cfRule type="expression" dxfId="235" priority="51" stopIfTrue="1">
      <formula>L28=1</formula>
    </cfRule>
    <cfRule type="expression" dxfId="234" priority="52" stopIfTrue="1">
      <formula>L28=2</formula>
    </cfRule>
    <cfRule type="expression" dxfId="233" priority="53" stopIfTrue="1">
      <formula>L28=3</formula>
    </cfRule>
  </conditionalFormatting>
  <conditionalFormatting sqref="T28:T30">
    <cfRule type="expression" dxfId="232" priority="49" stopIfTrue="1">
      <formula>A28=0</formula>
    </cfRule>
    <cfRule type="expression" dxfId="231" priority="50" stopIfTrue="1">
      <formula>T28=99</formula>
    </cfRule>
  </conditionalFormatting>
  <conditionalFormatting sqref="V29:V30">
    <cfRule type="expression" dxfId="230" priority="47" stopIfTrue="1">
      <formula>A29=0</formula>
    </cfRule>
    <cfRule type="expression" dxfId="229" priority="48" stopIfTrue="1">
      <formula>V29=99</formula>
    </cfRule>
  </conditionalFormatting>
  <conditionalFormatting sqref="X28:X30">
    <cfRule type="expression" dxfId="228" priority="45" stopIfTrue="1">
      <formula>A28=0</formula>
    </cfRule>
    <cfRule type="expression" dxfId="227" priority="46" stopIfTrue="1">
      <formula>X28=99</formula>
    </cfRule>
  </conditionalFormatting>
  <conditionalFormatting sqref="Z29:Z30">
    <cfRule type="expression" dxfId="226" priority="43" stopIfTrue="1">
      <formula>A29=0</formula>
    </cfRule>
    <cfRule type="expression" dxfId="225" priority="44" stopIfTrue="1">
      <formula>Z29=99</formula>
    </cfRule>
  </conditionalFormatting>
  <conditionalFormatting sqref="M28:M30">
    <cfRule type="expression" dxfId="224" priority="42" stopIfTrue="1">
      <formula>A28=0</formula>
    </cfRule>
  </conditionalFormatting>
  <conditionalFormatting sqref="G28:G31">
    <cfRule type="expression" dxfId="223" priority="41" stopIfTrue="1">
      <formula>A28=0</formula>
    </cfRule>
  </conditionalFormatting>
  <conditionalFormatting sqref="H28:H31">
    <cfRule type="expression" dxfId="222" priority="40" stopIfTrue="1">
      <formula>A28=0</formula>
    </cfRule>
  </conditionalFormatting>
  <conditionalFormatting sqref="J28:J31">
    <cfRule type="expression" dxfId="221" priority="39" stopIfTrue="1">
      <formula>A28=0</formula>
    </cfRule>
  </conditionalFormatting>
  <conditionalFormatting sqref="R28:R32">
    <cfRule type="expression" dxfId="220" priority="37" stopIfTrue="1">
      <formula>A28=0</formula>
    </cfRule>
    <cfRule type="expression" dxfId="219" priority="38" stopIfTrue="1">
      <formula>R28=99</formula>
    </cfRule>
  </conditionalFormatting>
  <conditionalFormatting sqref="O28:O32">
    <cfRule type="expression" dxfId="218" priority="36" stopIfTrue="1">
      <formula>A28=0</formula>
    </cfRule>
  </conditionalFormatting>
  <conditionalFormatting sqref="P28:P32">
    <cfRule type="expression" dxfId="217" priority="35" stopIfTrue="1">
      <formula>A28=0</formula>
    </cfRule>
  </conditionalFormatting>
  <conditionalFormatting sqref="Q28:Q32">
    <cfRule type="expression" dxfId="216" priority="34" stopIfTrue="1">
      <formula>A28=0</formula>
    </cfRule>
  </conditionalFormatting>
  <conditionalFormatting sqref="S28:S32">
    <cfRule type="expression" dxfId="215" priority="33" stopIfTrue="1">
      <formula>A28=0</formula>
    </cfRule>
  </conditionalFormatting>
  <conditionalFormatting sqref="U28:U32">
    <cfRule type="expression" dxfId="214" priority="32" stopIfTrue="1">
      <formula>A28=0</formula>
    </cfRule>
  </conditionalFormatting>
  <conditionalFormatting sqref="W28:W32">
    <cfRule type="expression" dxfId="213" priority="31" stopIfTrue="1">
      <formula>A28=0</formula>
    </cfRule>
  </conditionalFormatting>
  <conditionalFormatting sqref="Y28:Y32">
    <cfRule type="expression" dxfId="212" priority="30" stopIfTrue="1">
      <formula>A28=0</formula>
    </cfRule>
  </conditionalFormatting>
  <conditionalFormatting sqref="D28:D31">
    <cfRule type="expression" dxfId="211" priority="27" stopIfTrue="1">
      <formula>L28=1</formula>
    </cfRule>
    <cfRule type="expression" dxfId="210" priority="28" stopIfTrue="1">
      <formula>L28=2</formula>
    </cfRule>
    <cfRule type="expression" dxfId="209" priority="29" stopIfTrue="1">
      <formula>L28=3</formula>
    </cfRule>
  </conditionalFormatting>
  <conditionalFormatting sqref="T28:T32">
    <cfRule type="expression" dxfId="208" priority="25" stopIfTrue="1">
      <formula>A28=0</formula>
    </cfRule>
    <cfRule type="expression" dxfId="207" priority="26" stopIfTrue="1">
      <formula>T28=99</formula>
    </cfRule>
  </conditionalFormatting>
  <conditionalFormatting sqref="V29:V32">
    <cfRule type="expression" dxfId="206" priority="23" stopIfTrue="1">
      <formula>A29=0</formula>
    </cfRule>
    <cfRule type="expression" dxfId="205" priority="24" stopIfTrue="1">
      <formula>V29=99</formula>
    </cfRule>
  </conditionalFormatting>
  <conditionalFormatting sqref="X28:X32">
    <cfRule type="expression" dxfId="204" priority="21" stopIfTrue="1">
      <formula>A28=0</formula>
    </cfRule>
    <cfRule type="expression" dxfId="203" priority="22" stopIfTrue="1">
      <formula>X28=99</formula>
    </cfRule>
  </conditionalFormatting>
  <conditionalFormatting sqref="Z29:Z32">
    <cfRule type="expression" dxfId="202" priority="19" stopIfTrue="1">
      <formula>A29=0</formula>
    </cfRule>
    <cfRule type="expression" dxfId="201" priority="20" stopIfTrue="1">
      <formula>Z29=99</formula>
    </cfRule>
  </conditionalFormatting>
  <conditionalFormatting sqref="M28:M32">
    <cfRule type="expression" dxfId="200" priority="18" stopIfTrue="1">
      <formula>A28=0</formula>
    </cfRule>
  </conditionalFormatting>
  <conditionalFormatting sqref="V29:V31 Z29:Z31">
    <cfRule type="expression" dxfId="199" priority="17" stopIfTrue="1">
      <formula>FR27=0</formula>
    </cfRule>
  </conditionalFormatting>
  <conditionalFormatting sqref="F29">
    <cfRule type="expression" dxfId="198" priority="16" stopIfTrue="1">
      <formula>A29=0</formula>
    </cfRule>
  </conditionalFormatting>
  <conditionalFormatting sqref="I29">
    <cfRule type="expression" dxfId="197" priority="15" stopIfTrue="1">
      <formula>E29=0</formula>
    </cfRule>
  </conditionalFormatting>
  <conditionalFormatting sqref="E29">
    <cfRule type="expression" dxfId="196" priority="91" stopIfTrue="1">
      <formula>FW27=0</formula>
    </cfRule>
  </conditionalFormatting>
  <conditionalFormatting sqref="AB28:AK28 AJ32:AK32 AK29:AK31 AB32:AF32 AB29:AE31">
    <cfRule type="expression" dxfId="195" priority="92" stopIfTrue="1">
      <formula>Q28=0</formula>
    </cfRule>
  </conditionalFormatting>
  <conditionalFormatting sqref="AG32:AI32">
    <cfRule type="expression" dxfId="194" priority="14" stopIfTrue="1">
      <formula>V32=0</formula>
    </cfRule>
  </conditionalFormatting>
  <conditionalFormatting sqref="AF29:AJ31">
    <cfRule type="expression" dxfId="193" priority="13" stopIfTrue="1">
      <formula>U29=0</formula>
    </cfRule>
  </conditionalFormatting>
  <conditionalFormatting sqref="AL27:AL30">
    <cfRule type="expression" dxfId="192" priority="93" stopIfTrue="1">
      <formula>Z29=0</formula>
    </cfRule>
  </conditionalFormatting>
  <conditionalFormatting sqref="AN27:AR30">
    <cfRule type="expression" dxfId="191" priority="94" stopIfTrue="1">
      <formula>Z29=0</formula>
    </cfRule>
  </conditionalFormatting>
  <conditionalFormatting sqref="AM27:AM30">
    <cfRule type="expression" dxfId="190" priority="95" stopIfTrue="1">
      <formula>Z29=0</formula>
    </cfRule>
  </conditionalFormatting>
  <conditionalFormatting sqref="V28">
    <cfRule type="expression" dxfId="189" priority="11" stopIfTrue="1">
      <formula>C28=0</formula>
    </cfRule>
    <cfRule type="expression" dxfId="188" priority="12" stopIfTrue="1">
      <formula>V28=99</formula>
    </cfRule>
  </conditionalFormatting>
  <conditionalFormatting sqref="V28">
    <cfRule type="expression" dxfId="187" priority="9" stopIfTrue="1">
      <formula>C28=0</formula>
    </cfRule>
    <cfRule type="expression" dxfId="186" priority="10" stopIfTrue="1">
      <formula>V28=99</formula>
    </cfRule>
  </conditionalFormatting>
  <conditionalFormatting sqref="V28">
    <cfRule type="expression" dxfId="185" priority="7" stopIfTrue="1">
      <formula>C28=0</formula>
    </cfRule>
    <cfRule type="expression" dxfId="184" priority="8" stopIfTrue="1">
      <formula>V28=99</formula>
    </cfRule>
  </conditionalFormatting>
  <conditionalFormatting sqref="Z28">
    <cfRule type="expression" dxfId="183" priority="5" stopIfTrue="1">
      <formula>G28=0</formula>
    </cfRule>
    <cfRule type="expression" dxfId="182" priority="6" stopIfTrue="1">
      <formula>Z28=99</formula>
    </cfRule>
  </conditionalFormatting>
  <conditionalFormatting sqref="Z28">
    <cfRule type="expression" dxfId="181" priority="3" stopIfTrue="1">
      <formula>G28=0</formula>
    </cfRule>
    <cfRule type="expression" dxfId="180" priority="4" stopIfTrue="1">
      <formula>Z28=99</formula>
    </cfRule>
  </conditionalFormatting>
  <conditionalFormatting sqref="Z28">
    <cfRule type="expression" dxfId="179" priority="1" stopIfTrue="1">
      <formula>G28=0</formula>
    </cfRule>
    <cfRule type="expression" dxfId="178" priority="2" stopIfTrue="1">
      <formula>Z28=99</formula>
    </cfRule>
  </conditionalFormatting>
  <pageMargins left="0.75" right="0.75" top="1" bottom="1" header="0" footer="0"/>
  <pageSetup paperSize="9" scale="7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V27"/>
  <sheetViews>
    <sheetView workbookViewId="0">
      <selection activeCell="J14" sqref="J14"/>
    </sheetView>
  </sheetViews>
  <sheetFormatPr defaultRowHeight="12.75" x14ac:dyDescent="0.2"/>
  <cols>
    <col min="1" max="1" width="3.85546875" customWidth="1"/>
    <col min="2" max="2" width="19.85546875" customWidth="1"/>
    <col min="3" max="3" width="12.85546875" customWidth="1"/>
    <col min="4" max="4" width="5.7109375" customWidth="1"/>
    <col min="5" max="7" width="5.28515625" customWidth="1"/>
    <col min="8" max="8" width="6.5703125" customWidth="1"/>
    <col min="9" max="9" width="5.28515625" customWidth="1"/>
    <col min="10" max="12" width="3.7109375" customWidth="1"/>
    <col min="13" max="15" width="5.7109375" customWidth="1"/>
    <col min="16" max="37" width="3.7109375" customWidth="1"/>
    <col min="38" max="38" width="2.7109375" style="211" customWidth="1"/>
    <col min="39" max="39" width="5.85546875" style="211" hidden="1" customWidth="1"/>
    <col min="40" max="40" width="2.7109375" style="211" customWidth="1"/>
    <col min="41" max="51" width="4.7109375" customWidth="1"/>
    <col min="52" max="52" width="2.7109375" customWidth="1"/>
    <col min="53" max="63" width="4.7109375" customWidth="1"/>
    <col min="64" max="64" width="6.7109375" customWidth="1"/>
    <col min="65" max="67" width="7.7109375" customWidth="1"/>
    <col min="257" max="257" width="3.85546875" customWidth="1"/>
    <col min="258" max="258" width="19.85546875" customWidth="1"/>
    <col min="259" max="259" width="12.85546875" customWidth="1"/>
    <col min="260" max="260" width="5.7109375" customWidth="1"/>
    <col min="261" max="263" width="5.28515625" customWidth="1"/>
    <col min="264" max="264" width="6.5703125" customWidth="1"/>
    <col min="265" max="265" width="5.28515625" customWidth="1"/>
    <col min="266" max="268" width="3.7109375" customWidth="1"/>
    <col min="269" max="271" width="5.7109375" customWidth="1"/>
    <col min="272" max="293" width="3.7109375" customWidth="1"/>
    <col min="294" max="294" width="2.7109375" customWidth="1"/>
    <col min="295" max="295" width="0" hidden="1" customWidth="1"/>
    <col min="296" max="296" width="2.7109375" customWidth="1"/>
    <col min="297" max="307" width="4.7109375" customWidth="1"/>
    <col min="308" max="308" width="2.7109375" customWidth="1"/>
    <col min="309" max="319" width="4.7109375" customWidth="1"/>
    <col min="320" max="320" width="6.7109375" customWidth="1"/>
    <col min="321" max="323" width="7.7109375" customWidth="1"/>
    <col min="513" max="513" width="3.85546875" customWidth="1"/>
    <col min="514" max="514" width="19.85546875" customWidth="1"/>
    <col min="515" max="515" width="12.85546875" customWidth="1"/>
    <col min="516" max="516" width="5.7109375" customWidth="1"/>
    <col min="517" max="519" width="5.28515625" customWidth="1"/>
    <col min="520" max="520" width="6.5703125" customWidth="1"/>
    <col min="521" max="521" width="5.28515625" customWidth="1"/>
    <col min="522" max="524" width="3.7109375" customWidth="1"/>
    <col min="525" max="527" width="5.7109375" customWidth="1"/>
    <col min="528" max="549" width="3.7109375" customWidth="1"/>
    <col min="550" max="550" width="2.7109375" customWidth="1"/>
    <col min="551" max="551" width="0" hidden="1" customWidth="1"/>
    <col min="552" max="552" width="2.7109375" customWidth="1"/>
    <col min="553" max="563" width="4.7109375" customWidth="1"/>
    <col min="564" max="564" width="2.7109375" customWidth="1"/>
    <col min="565" max="575" width="4.7109375" customWidth="1"/>
    <col min="576" max="576" width="6.7109375" customWidth="1"/>
    <col min="577" max="579" width="7.7109375" customWidth="1"/>
    <col min="769" max="769" width="3.85546875" customWidth="1"/>
    <col min="770" max="770" width="19.85546875" customWidth="1"/>
    <col min="771" max="771" width="12.85546875" customWidth="1"/>
    <col min="772" max="772" width="5.7109375" customWidth="1"/>
    <col min="773" max="775" width="5.28515625" customWidth="1"/>
    <col min="776" max="776" width="6.5703125" customWidth="1"/>
    <col min="777" max="777" width="5.28515625" customWidth="1"/>
    <col min="778" max="780" width="3.7109375" customWidth="1"/>
    <col min="781" max="783" width="5.7109375" customWidth="1"/>
    <col min="784" max="805" width="3.7109375" customWidth="1"/>
    <col min="806" max="806" width="2.7109375" customWidth="1"/>
    <col min="807" max="807" width="0" hidden="1" customWidth="1"/>
    <col min="808" max="808" width="2.7109375" customWidth="1"/>
    <col min="809" max="819" width="4.7109375" customWidth="1"/>
    <col min="820" max="820" width="2.7109375" customWidth="1"/>
    <col min="821" max="831" width="4.7109375" customWidth="1"/>
    <col min="832" max="832" width="6.7109375" customWidth="1"/>
    <col min="833" max="835" width="7.7109375" customWidth="1"/>
    <col min="1025" max="1025" width="3.85546875" customWidth="1"/>
    <col min="1026" max="1026" width="19.85546875" customWidth="1"/>
    <col min="1027" max="1027" width="12.85546875" customWidth="1"/>
    <col min="1028" max="1028" width="5.7109375" customWidth="1"/>
    <col min="1029" max="1031" width="5.28515625" customWidth="1"/>
    <col min="1032" max="1032" width="6.5703125" customWidth="1"/>
    <col min="1033" max="1033" width="5.28515625" customWidth="1"/>
    <col min="1034" max="1036" width="3.7109375" customWidth="1"/>
    <col min="1037" max="1039" width="5.7109375" customWidth="1"/>
    <col min="1040" max="1061" width="3.7109375" customWidth="1"/>
    <col min="1062" max="1062" width="2.7109375" customWidth="1"/>
    <col min="1063" max="1063" width="0" hidden="1" customWidth="1"/>
    <col min="1064" max="1064" width="2.7109375" customWidth="1"/>
    <col min="1065" max="1075" width="4.7109375" customWidth="1"/>
    <col min="1076" max="1076" width="2.7109375" customWidth="1"/>
    <col min="1077" max="1087" width="4.7109375" customWidth="1"/>
    <col min="1088" max="1088" width="6.7109375" customWidth="1"/>
    <col min="1089" max="1091" width="7.7109375" customWidth="1"/>
    <col min="1281" max="1281" width="3.85546875" customWidth="1"/>
    <col min="1282" max="1282" width="19.85546875" customWidth="1"/>
    <col min="1283" max="1283" width="12.85546875" customWidth="1"/>
    <col min="1284" max="1284" width="5.7109375" customWidth="1"/>
    <col min="1285" max="1287" width="5.28515625" customWidth="1"/>
    <col min="1288" max="1288" width="6.5703125" customWidth="1"/>
    <col min="1289" max="1289" width="5.28515625" customWidth="1"/>
    <col min="1290" max="1292" width="3.7109375" customWidth="1"/>
    <col min="1293" max="1295" width="5.7109375" customWidth="1"/>
    <col min="1296" max="1317" width="3.7109375" customWidth="1"/>
    <col min="1318" max="1318" width="2.7109375" customWidth="1"/>
    <col min="1319" max="1319" width="0" hidden="1" customWidth="1"/>
    <col min="1320" max="1320" width="2.7109375" customWidth="1"/>
    <col min="1321" max="1331" width="4.7109375" customWidth="1"/>
    <col min="1332" max="1332" width="2.7109375" customWidth="1"/>
    <col min="1333" max="1343" width="4.7109375" customWidth="1"/>
    <col min="1344" max="1344" width="6.7109375" customWidth="1"/>
    <col min="1345" max="1347" width="7.7109375" customWidth="1"/>
    <col min="1537" max="1537" width="3.85546875" customWidth="1"/>
    <col min="1538" max="1538" width="19.85546875" customWidth="1"/>
    <col min="1539" max="1539" width="12.85546875" customWidth="1"/>
    <col min="1540" max="1540" width="5.7109375" customWidth="1"/>
    <col min="1541" max="1543" width="5.28515625" customWidth="1"/>
    <col min="1544" max="1544" width="6.5703125" customWidth="1"/>
    <col min="1545" max="1545" width="5.28515625" customWidth="1"/>
    <col min="1546" max="1548" width="3.7109375" customWidth="1"/>
    <col min="1549" max="1551" width="5.7109375" customWidth="1"/>
    <col min="1552" max="1573" width="3.7109375" customWidth="1"/>
    <col min="1574" max="1574" width="2.7109375" customWidth="1"/>
    <col min="1575" max="1575" width="0" hidden="1" customWidth="1"/>
    <col min="1576" max="1576" width="2.7109375" customWidth="1"/>
    <col min="1577" max="1587" width="4.7109375" customWidth="1"/>
    <col min="1588" max="1588" width="2.7109375" customWidth="1"/>
    <col min="1589" max="1599" width="4.7109375" customWidth="1"/>
    <col min="1600" max="1600" width="6.7109375" customWidth="1"/>
    <col min="1601" max="1603" width="7.7109375" customWidth="1"/>
    <col min="1793" max="1793" width="3.85546875" customWidth="1"/>
    <col min="1794" max="1794" width="19.85546875" customWidth="1"/>
    <col min="1795" max="1795" width="12.85546875" customWidth="1"/>
    <col min="1796" max="1796" width="5.7109375" customWidth="1"/>
    <col min="1797" max="1799" width="5.28515625" customWidth="1"/>
    <col min="1800" max="1800" width="6.5703125" customWidth="1"/>
    <col min="1801" max="1801" width="5.28515625" customWidth="1"/>
    <col min="1802" max="1804" width="3.7109375" customWidth="1"/>
    <col min="1805" max="1807" width="5.7109375" customWidth="1"/>
    <col min="1808" max="1829" width="3.7109375" customWidth="1"/>
    <col min="1830" max="1830" width="2.7109375" customWidth="1"/>
    <col min="1831" max="1831" width="0" hidden="1" customWidth="1"/>
    <col min="1832" max="1832" width="2.7109375" customWidth="1"/>
    <col min="1833" max="1843" width="4.7109375" customWidth="1"/>
    <col min="1844" max="1844" width="2.7109375" customWidth="1"/>
    <col min="1845" max="1855" width="4.7109375" customWidth="1"/>
    <col min="1856" max="1856" width="6.7109375" customWidth="1"/>
    <col min="1857" max="1859" width="7.7109375" customWidth="1"/>
    <col min="2049" max="2049" width="3.85546875" customWidth="1"/>
    <col min="2050" max="2050" width="19.85546875" customWidth="1"/>
    <col min="2051" max="2051" width="12.85546875" customWidth="1"/>
    <col min="2052" max="2052" width="5.7109375" customWidth="1"/>
    <col min="2053" max="2055" width="5.28515625" customWidth="1"/>
    <col min="2056" max="2056" width="6.5703125" customWidth="1"/>
    <col min="2057" max="2057" width="5.28515625" customWidth="1"/>
    <col min="2058" max="2060" width="3.7109375" customWidth="1"/>
    <col min="2061" max="2063" width="5.7109375" customWidth="1"/>
    <col min="2064" max="2085" width="3.7109375" customWidth="1"/>
    <col min="2086" max="2086" width="2.7109375" customWidth="1"/>
    <col min="2087" max="2087" width="0" hidden="1" customWidth="1"/>
    <col min="2088" max="2088" width="2.7109375" customWidth="1"/>
    <col min="2089" max="2099" width="4.7109375" customWidth="1"/>
    <col min="2100" max="2100" width="2.7109375" customWidth="1"/>
    <col min="2101" max="2111" width="4.7109375" customWidth="1"/>
    <col min="2112" max="2112" width="6.7109375" customWidth="1"/>
    <col min="2113" max="2115" width="7.7109375" customWidth="1"/>
    <col min="2305" max="2305" width="3.85546875" customWidth="1"/>
    <col min="2306" max="2306" width="19.85546875" customWidth="1"/>
    <col min="2307" max="2307" width="12.85546875" customWidth="1"/>
    <col min="2308" max="2308" width="5.7109375" customWidth="1"/>
    <col min="2309" max="2311" width="5.28515625" customWidth="1"/>
    <col min="2312" max="2312" width="6.5703125" customWidth="1"/>
    <col min="2313" max="2313" width="5.28515625" customWidth="1"/>
    <col min="2314" max="2316" width="3.7109375" customWidth="1"/>
    <col min="2317" max="2319" width="5.7109375" customWidth="1"/>
    <col min="2320" max="2341" width="3.7109375" customWidth="1"/>
    <col min="2342" max="2342" width="2.7109375" customWidth="1"/>
    <col min="2343" max="2343" width="0" hidden="1" customWidth="1"/>
    <col min="2344" max="2344" width="2.7109375" customWidth="1"/>
    <col min="2345" max="2355" width="4.7109375" customWidth="1"/>
    <col min="2356" max="2356" width="2.7109375" customWidth="1"/>
    <col min="2357" max="2367" width="4.7109375" customWidth="1"/>
    <col min="2368" max="2368" width="6.7109375" customWidth="1"/>
    <col min="2369" max="2371" width="7.7109375" customWidth="1"/>
    <col min="2561" max="2561" width="3.85546875" customWidth="1"/>
    <col min="2562" max="2562" width="19.85546875" customWidth="1"/>
    <col min="2563" max="2563" width="12.85546875" customWidth="1"/>
    <col min="2564" max="2564" width="5.7109375" customWidth="1"/>
    <col min="2565" max="2567" width="5.28515625" customWidth="1"/>
    <col min="2568" max="2568" width="6.5703125" customWidth="1"/>
    <col min="2569" max="2569" width="5.28515625" customWidth="1"/>
    <col min="2570" max="2572" width="3.7109375" customWidth="1"/>
    <col min="2573" max="2575" width="5.7109375" customWidth="1"/>
    <col min="2576" max="2597" width="3.7109375" customWidth="1"/>
    <col min="2598" max="2598" width="2.7109375" customWidth="1"/>
    <col min="2599" max="2599" width="0" hidden="1" customWidth="1"/>
    <col min="2600" max="2600" width="2.7109375" customWidth="1"/>
    <col min="2601" max="2611" width="4.7109375" customWidth="1"/>
    <col min="2612" max="2612" width="2.7109375" customWidth="1"/>
    <col min="2613" max="2623" width="4.7109375" customWidth="1"/>
    <col min="2624" max="2624" width="6.7109375" customWidth="1"/>
    <col min="2625" max="2627" width="7.7109375" customWidth="1"/>
    <col min="2817" max="2817" width="3.85546875" customWidth="1"/>
    <col min="2818" max="2818" width="19.85546875" customWidth="1"/>
    <col min="2819" max="2819" width="12.85546875" customWidth="1"/>
    <col min="2820" max="2820" width="5.7109375" customWidth="1"/>
    <col min="2821" max="2823" width="5.28515625" customWidth="1"/>
    <col min="2824" max="2824" width="6.5703125" customWidth="1"/>
    <col min="2825" max="2825" width="5.28515625" customWidth="1"/>
    <col min="2826" max="2828" width="3.7109375" customWidth="1"/>
    <col min="2829" max="2831" width="5.7109375" customWidth="1"/>
    <col min="2832" max="2853" width="3.7109375" customWidth="1"/>
    <col min="2854" max="2854" width="2.7109375" customWidth="1"/>
    <col min="2855" max="2855" width="0" hidden="1" customWidth="1"/>
    <col min="2856" max="2856" width="2.7109375" customWidth="1"/>
    <col min="2857" max="2867" width="4.7109375" customWidth="1"/>
    <col min="2868" max="2868" width="2.7109375" customWidth="1"/>
    <col min="2869" max="2879" width="4.7109375" customWidth="1"/>
    <col min="2880" max="2880" width="6.7109375" customWidth="1"/>
    <col min="2881" max="2883" width="7.7109375" customWidth="1"/>
    <col min="3073" max="3073" width="3.85546875" customWidth="1"/>
    <col min="3074" max="3074" width="19.85546875" customWidth="1"/>
    <col min="3075" max="3075" width="12.85546875" customWidth="1"/>
    <col min="3076" max="3076" width="5.7109375" customWidth="1"/>
    <col min="3077" max="3079" width="5.28515625" customWidth="1"/>
    <col min="3080" max="3080" width="6.5703125" customWidth="1"/>
    <col min="3081" max="3081" width="5.28515625" customWidth="1"/>
    <col min="3082" max="3084" width="3.7109375" customWidth="1"/>
    <col min="3085" max="3087" width="5.7109375" customWidth="1"/>
    <col min="3088" max="3109" width="3.7109375" customWidth="1"/>
    <col min="3110" max="3110" width="2.7109375" customWidth="1"/>
    <col min="3111" max="3111" width="0" hidden="1" customWidth="1"/>
    <col min="3112" max="3112" width="2.7109375" customWidth="1"/>
    <col min="3113" max="3123" width="4.7109375" customWidth="1"/>
    <col min="3124" max="3124" width="2.7109375" customWidth="1"/>
    <col min="3125" max="3135" width="4.7109375" customWidth="1"/>
    <col min="3136" max="3136" width="6.7109375" customWidth="1"/>
    <col min="3137" max="3139" width="7.7109375" customWidth="1"/>
    <col min="3329" max="3329" width="3.85546875" customWidth="1"/>
    <col min="3330" max="3330" width="19.85546875" customWidth="1"/>
    <col min="3331" max="3331" width="12.85546875" customWidth="1"/>
    <col min="3332" max="3332" width="5.7109375" customWidth="1"/>
    <col min="3333" max="3335" width="5.28515625" customWidth="1"/>
    <col min="3336" max="3336" width="6.5703125" customWidth="1"/>
    <col min="3337" max="3337" width="5.28515625" customWidth="1"/>
    <col min="3338" max="3340" width="3.7109375" customWidth="1"/>
    <col min="3341" max="3343" width="5.7109375" customWidth="1"/>
    <col min="3344" max="3365" width="3.7109375" customWidth="1"/>
    <col min="3366" max="3366" width="2.7109375" customWidth="1"/>
    <col min="3367" max="3367" width="0" hidden="1" customWidth="1"/>
    <col min="3368" max="3368" width="2.7109375" customWidth="1"/>
    <col min="3369" max="3379" width="4.7109375" customWidth="1"/>
    <col min="3380" max="3380" width="2.7109375" customWidth="1"/>
    <col min="3381" max="3391" width="4.7109375" customWidth="1"/>
    <col min="3392" max="3392" width="6.7109375" customWidth="1"/>
    <col min="3393" max="3395" width="7.7109375" customWidth="1"/>
    <col min="3585" max="3585" width="3.85546875" customWidth="1"/>
    <col min="3586" max="3586" width="19.85546875" customWidth="1"/>
    <col min="3587" max="3587" width="12.85546875" customWidth="1"/>
    <col min="3588" max="3588" width="5.7109375" customWidth="1"/>
    <col min="3589" max="3591" width="5.28515625" customWidth="1"/>
    <col min="3592" max="3592" width="6.5703125" customWidth="1"/>
    <col min="3593" max="3593" width="5.28515625" customWidth="1"/>
    <col min="3594" max="3596" width="3.7109375" customWidth="1"/>
    <col min="3597" max="3599" width="5.7109375" customWidth="1"/>
    <col min="3600" max="3621" width="3.7109375" customWidth="1"/>
    <col min="3622" max="3622" width="2.7109375" customWidth="1"/>
    <col min="3623" max="3623" width="0" hidden="1" customWidth="1"/>
    <col min="3624" max="3624" width="2.7109375" customWidth="1"/>
    <col min="3625" max="3635" width="4.7109375" customWidth="1"/>
    <col min="3636" max="3636" width="2.7109375" customWidth="1"/>
    <col min="3637" max="3647" width="4.7109375" customWidth="1"/>
    <col min="3648" max="3648" width="6.7109375" customWidth="1"/>
    <col min="3649" max="3651" width="7.7109375" customWidth="1"/>
    <col min="3841" max="3841" width="3.85546875" customWidth="1"/>
    <col min="3842" max="3842" width="19.85546875" customWidth="1"/>
    <col min="3843" max="3843" width="12.85546875" customWidth="1"/>
    <col min="3844" max="3844" width="5.7109375" customWidth="1"/>
    <col min="3845" max="3847" width="5.28515625" customWidth="1"/>
    <col min="3848" max="3848" width="6.5703125" customWidth="1"/>
    <col min="3849" max="3849" width="5.28515625" customWidth="1"/>
    <col min="3850" max="3852" width="3.7109375" customWidth="1"/>
    <col min="3853" max="3855" width="5.7109375" customWidth="1"/>
    <col min="3856" max="3877" width="3.7109375" customWidth="1"/>
    <col min="3878" max="3878" width="2.7109375" customWidth="1"/>
    <col min="3879" max="3879" width="0" hidden="1" customWidth="1"/>
    <col min="3880" max="3880" width="2.7109375" customWidth="1"/>
    <col min="3881" max="3891" width="4.7109375" customWidth="1"/>
    <col min="3892" max="3892" width="2.7109375" customWidth="1"/>
    <col min="3893" max="3903" width="4.7109375" customWidth="1"/>
    <col min="3904" max="3904" width="6.7109375" customWidth="1"/>
    <col min="3905" max="3907" width="7.7109375" customWidth="1"/>
    <col min="4097" max="4097" width="3.85546875" customWidth="1"/>
    <col min="4098" max="4098" width="19.85546875" customWidth="1"/>
    <col min="4099" max="4099" width="12.85546875" customWidth="1"/>
    <col min="4100" max="4100" width="5.7109375" customWidth="1"/>
    <col min="4101" max="4103" width="5.28515625" customWidth="1"/>
    <col min="4104" max="4104" width="6.5703125" customWidth="1"/>
    <col min="4105" max="4105" width="5.28515625" customWidth="1"/>
    <col min="4106" max="4108" width="3.7109375" customWidth="1"/>
    <col min="4109" max="4111" width="5.7109375" customWidth="1"/>
    <col min="4112" max="4133" width="3.7109375" customWidth="1"/>
    <col min="4134" max="4134" width="2.7109375" customWidth="1"/>
    <col min="4135" max="4135" width="0" hidden="1" customWidth="1"/>
    <col min="4136" max="4136" width="2.7109375" customWidth="1"/>
    <col min="4137" max="4147" width="4.7109375" customWidth="1"/>
    <col min="4148" max="4148" width="2.7109375" customWidth="1"/>
    <col min="4149" max="4159" width="4.7109375" customWidth="1"/>
    <col min="4160" max="4160" width="6.7109375" customWidth="1"/>
    <col min="4161" max="4163" width="7.7109375" customWidth="1"/>
    <col min="4353" max="4353" width="3.85546875" customWidth="1"/>
    <col min="4354" max="4354" width="19.85546875" customWidth="1"/>
    <col min="4355" max="4355" width="12.85546875" customWidth="1"/>
    <col min="4356" max="4356" width="5.7109375" customWidth="1"/>
    <col min="4357" max="4359" width="5.28515625" customWidth="1"/>
    <col min="4360" max="4360" width="6.5703125" customWidth="1"/>
    <col min="4361" max="4361" width="5.28515625" customWidth="1"/>
    <col min="4362" max="4364" width="3.7109375" customWidth="1"/>
    <col min="4365" max="4367" width="5.7109375" customWidth="1"/>
    <col min="4368" max="4389" width="3.7109375" customWidth="1"/>
    <col min="4390" max="4390" width="2.7109375" customWidth="1"/>
    <col min="4391" max="4391" width="0" hidden="1" customWidth="1"/>
    <col min="4392" max="4392" width="2.7109375" customWidth="1"/>
    <col min="4393" max="4403" width="4.7109375" customWidth="1"/>
    <col min="4404" max="4404" width="2.7109375" customWidth="1"/>
    <col min="4405" max="4415" width="4.7109375" customWidth="1"/>
    <col min="4416" max="4416" width="6.7109375" customWidth="1"/>
    <col min="4417" max="4419" width="7.7109375" customWidth="1"/>
    <col min="4609" max="4609" width="3.85546875" customWidth="1"/>
    <col min="4610" max="4610" width="19.85546875" customWidth="1"/>
    <col min="4611" max="4611" width="12.85546875" customWidth="1"/>
    <col min="4612" max="4612" width="5.7109375" customWidth="1"/>
    <col min="4613" max="4615" width="5.28515625" customWidth="1"/>
    <col min="4616" max="4616" width="6.5703125" customWidth="1"/>
    <col min="4617" max="4617" width="5.28515625" customWidth="1"/>
    <col min="4618" max="4620" width="3.7109375" customWidth="1"/>
    <col min="4621" max="4623" width="5.7109375" customWidth="1"/>
    <col min="4624" max="4645" width="3.7109375" customWidth="1"/>
    <col min="4646" max="4646" width="2.7109375" customWidth="1"/>
    <col min="4647" max="4647" width="0" hidden="1" customWidth="1"/>
    <col min="4648" max="4648" width="2.7109375" customWidth="1"/>
    <col min="4649" max="4659" width="4.7109375" customWidth="1"/>
    <col min="4660" max="4660" width="2.7109375" customWidth="1"/>
    <col min="4661" max="4671" width="4.7109375" customWidth="1"/>
    <col min="4672" max="4672" width="6.7109375" customWidth="1"/>
    <col min="4673" max="4675" width="7.7109375" customWidth="1"/>
    <col min="4865" max="4865" width="3.85546875" customWidth="1"/>
    <col min="4866" max="4866" width="19.85546875" customWidth="1"/>
    <col min="4867" max="4867" width="12.85546875" customWidth="1"/>
    <col min="4868" max="4868" width="5.7109375" customWidth="1"/>
    <col min="4869" max="4871" width="5.28515625" customWidth="1"/>
    <col min="4872" max="4872" width="6.5703125" customWidth="1"/>
    <col min="4873" max="4873" width="5.28515625" customWidth="1"/>
    <col min="4874" max="4876" width="3.7109375" customWidth="1"/>
    <col min="4877" max="4879" width="5.7109375" customWidth="1"/>
    <col min="4880" max="4901" width="3.7109375" customWidth="1"/>
    <col min="4902" max="4902" width="2.7109375" customWidth="1"/>
    <col min="4903" max="4903" width="0" hidden="1" customWidth="1"/>
    <col min="4904" max="4904" width="2.7109375" customWidth="1"/>
    <col min="4905" max="4915" width="4.7109375" customWidth="1"/>
    <col min="4916" max="4916" width="2.7109375" customWidth="1"/>
    <col min="4917" max="4927" width="4.7109375" customWidth="1"/>
    <col min="4928" max="4928" width="6.7109375" customWidth="1"/>
    <col min="4929" max="4931" width="7.7109375" customWidth="1"/>
    <col min="5121" max="5121" width="3.85546875" customWidth="1"/>
    <col min="5122" max="5122" width="19.85546875" customWidth="1"/>
    <col min="5123" max="5123" width="12.85546875" customWidth="1"/>
    <col min="5124" max="5124" width="5.7109375" customWidth="1"/>
    <col min="5125" max="5127" width="5.28515625" customWidth="1"/>
    <col min="5128" max="5128" width="6.5703125" customWidth="1"/>
    <col min="5129" max="5129" width="5.28515625" customWidth="1"/>
    <col min="5130" max="5132" width="3.7109375" customWidth="1"/>
    <col min="5133" max="5135" width="5.7109375" customWidth="1"/>
    <col min="5136" max="5157" width="3.7109375" customWidth="1"/>
    <col min="5158" max="5158" width="2.7109375" customWidth="1"/>
    <col min="5159" max="5159" width="0" hidden="1" customWidth="1"/>
    <col min="5160" max="5160" width="2.7109375" customWidth="1"/>
    <col min="5161" max="5171" width="4.7109375" customWidth="1"/>
    <col min="5172" max="5172" width="2.7109375" customWidth="1"/>
    <col min="5173" max="5183" width="4.7109375" customWidth="1"/>
    <col min="5184" max="5184" width="6.7109375" customWidth="1"/>
    <col min="5185" max="5187" width="7.7109375" customWidth="1"/>
    <col min="5377" max="5377" width="3.85546875" customWidth="1"/>
    <col min="5378" max="5378" width="19.85546875" customWidth="1"/>
    <col min="5379" max="5379" width="12.85546875" customWidth="1"/>
    <col min="5380" max="5380" width="5.7109375" customWidth="1"/>
    <col min="5381" max="5383" width="5.28515625" customWidth="1"/>
    <col min="5384" max="5384" width="6.5703125" customWidth="1"/>
    <col min="5385" max="5385" width="5.28515625" customWidth="1"/>
    <col min="5386" max="5388" width="3.7109375" customWidth="1"/>
    <col min="5389" max="5391" width="5.7109375" customWidth="1"/>
    <col min="5392" max="5413" width="3.7109375" customWidth="1"/>
    <col min="5414" max="5414" width="2.7109375" customWidth="1"/>
    <col min="5415" max="5415" width="0" hidden="1" customWidth="1"/>
    <col min="5416" max="5416" width="2.7109375" customWidth="1"/>
    <col min="5417" max="5427" width="4.7109375" customWidth="1"/>
    <col min="5428" max="5428" width="2.7109375" customWidth="1"/>
    <col min="5429" max="5439" width="4.7109375" customWidth="1"/>
    <col min="5440" max="5440" width="6.7109375" customWidth="1"/>
    <col min="5441" max="5443" width="7.7109375" customWidth="1"/>
    <col min="5633" max="5633" width="3.85546875" customWidth="1"/>
    <col min="5634" max="5634" width="19.85546875" customWidth="1"/>
    <col min="5635" max="5635" width="12.85546875" customWidth="1"/>
    <col min="5636" max="5636" width="5.7109375" customWidth="1"/>
    <col min="5637" max="5639" width="5.28515625" customWidth="1"/>
    <col min="5640" max="5640" width="6.5703125" customWidth="1"/>
    <col min="5641" max="5641" width="5.28515625" customWidth="1"/>
    <col min="5642" max="5644" width="3.7109375" customWidth="1"/>
    <col min="5645" max="5647" width="5.7109375" customWidth="1"/>
    <col min="5648" max="5669" width="3.7109375" customWidth="1"/>
    <col min="5670" max="5670" width="2.7109375" customWidth="1"/>
    <col min="5671" max="5671" width="0" hidden="1" customWidth="1"/>
    <col min="5672" max="5672" width="2.7109375" customWidth="1"/>
    <col min="5673" max="5683" width="4.7109375" customWidth="1"/>
    <col min="5684" max="5684" width="2.7109375" customWidth="1"/>
    <col min="5685" max="5695" width="4.7109375" customWidth="1"/>
    <col min="5696" max="5696" width="6.7109375" customWidth="1"/>
    <col min="5697" max="5699" width="7.7109375" customWidth="1"/>
    <col min="5889" max="5889" width="3.85546875" customWidth="1"/>
    <col min="5890" max="5890" width="19.85546875" customWidth="1"/>
    <col min="5891" max="5891" width="12.85546875" customWidth="1"/>
    <col min="5892" max="5892" width="5.7109375" customWidth="1"/>
    <col min="5893" max="5895" width="5.28515625" customWidth="1"/>
    <col min="5896" max="5896" width="6.5703125" customWidth="1"/>
    <col min="5897" max="5897" width="5.28515625" customWidth="1"/>
    <col min="5898" max="5900" width="3.7109375" customWidth="1"/>
    <col min="5901" max="5903" width="5.7109375" customWidth="1"/>
    <col min="5904" max="5925" width="3.7109375" customWidth="1"/>
    <col min="5926" max="5926" width="2.7109375" customWidth="1"/>
    <col min="5927" max="5927" width="0" hidden="1" customWidth="1"/>
    <col min="5928" max="5928" width="2.7109375" customWidth="1"/>
    <col min="5929" max="5939" width="4.7109375" customWidth="1"/>
    <col min="5940" max="5940" width="2.7109375" customWidth="1"/>
    <col min="5941" max="5951" width="4.7109375" customWidth="1"/>
    <col min="5952" max="5952" width="6.7109375" customWidth="1"/>
    <col min="5953" max="5955" width="7.7109375" customWidth="1"/>
    <col min="6145" max="6145" width="3.85546875" customWidth="1"/>
    <col min="6146" max="6146" width="19.85546875" customWidth="1"/>
    <col min="6147" max="6147" width="12.85546875" customWidth="1"/>
    <col min="6148" max="6148" width="5.7109375" customWidth="1"/>
    <col min="6149" max="6151" width="5.28515625" customWidth="1"/>
    <col min="6152" max="6152" width="6.5703125" customWidth="1"/>
    <col min="6153" max="6153" width="5.28515625" customWidth="1"/>
    <col min="6154" max="6156" width="3.7109375" customWidth="1"/>
    <col min="6157" max="6159" width="5.7109375" customWidth="1"/>
    <col min="6160" max="6181" width="3.7109375" customWidth="1"/>
    <col min="6182" max="6182" width="2.7109375" customWidth="1"/>
    <col min="6183" max="6183" width="0" hidden="1" customWidth="1"/>
    <col min="6184" max="6184" width="2.7109375" customWidth="1"/>
    <col min="6185" max="6195" width="4.7109375" customWidth="1"/>
    <col min="6196" max="6196" width="2.7109375" customWidth="1"/>
    <col min="6197" max="6207" width="4.7109375" customWidth="1"/>
    <col min="6208" max="6208" width="6.7109375" customWidth="1"/>
    <col min="6209" max="6211" width="7.7109375" customWidth="1"/>
    <col min="6401" max="6401" width="3.85546875" customWidth="1"/>
    <col min="6402" max="6402" width="19.85546875" customWidth="1"/>
    <col min="6403" max="6403" width="12.85546875" customWidth="1"/>
    <col min="6404" max="6404" width="5.7109375" customWidth="1"/>
    <col min="6405" max="6407" width="5.28515625" customWidth="1"/>
    <col min="6408" max="6408" width="6.5703125" customWidth="1"/>
    <col min="6409" max="6409" width="5.28515625" customWidth="1"/>
    <col min="6410" max="6412" width="3.7109375" customWidth="1"/>
    <col min="6413" max="6415" width="5.7109375" customWidth="1"/>
    <col min="6416" max="6437" width="3.7109375" customWidth="1"/>
    <col min="6438" max="6438" width="2.7109375" customWidth="1"/>
    <col min="6439" max="6439" width="0" hidden="1" customWidth="1"/>
    <col min="6440" max="6440" width="2.7109375" customWidth="1"/>
    <col min="6441" max="6451" width="4.7109375" customWidth="1"/>
    <col min="6452" max="6452" width="2.7109375" customWidth="1"/>
    <col min="6453" max="6463" width="4.7109375" customWidth="1"/>
    <col min="6464" max="6464" width="6.7109375" customWidth="1"/>
    <col min="6465" max="6467" width="7.7109375" customWidth="1"/>
    <col min="6657" max="6657" width="3.85546875" customWidth="1"/>
    <col min="6658" max="6658" width="19.85546875" customWidth="1"/>
    <col min="6659" max="6659" width="12.85546875" customWidth="1"/>
    <col min="6660" max="6660" width="5.7109375" customWidth="1"/>
    <col min="6661" max="6663" width="5.28515625" customWidth="1"/>
    <col min="6664" max="6664" width="6.5703125" customWidth="1"/>
    <col min="6665" max="6665" width="5.28515625" customWidth="1"/>
    <col min="6666" max="6668" width="3.7109375" customWidth="1"/>
    <col min="6669" max="6671" width="5.7109375" customWidth="1"/>
    <col min="6672" max="6693" width="3.7109375" customWidth="1"/>
    <col min="6694" max="6694" width="2.7109375" customWidth="1"/>
    <col min="6695" max="6695" width="0" hidden="1" customWidth="1"/>
    <col min="6696" max="6696" width="2.7109375" customWidth="1"/>
    <col min="6697" max="6707" width="4.7109375" customWidth="1"/>
    <col min="6708" max="6708" width="2.7109375" customWidth="1"/>
    <col min="6709" max="6719" width="4.7109375" customWidth="1"/>
    <col min="6720" max="6720" width="6.7109375" customWidth="1"/>
    <col min="6721" max="6723" width="7.7109375" customWidth="1"/>
    <col min="6913" max="6913" width="3.85546875" customWidth="1"/>
    <col min="6914" max="6914" width="19.85546875" customWidth="1"/>
    <col min="6915" max="6915" width="12.85546875" customWidth="1"/>
    <col min="6916" max="6916" width="5.7109375" customWidth="1"/>
    <col min="6917" max="6919" width="5.28515625" customWidth="1"/>
    <col min="6920" max="6920" width="6.5703125" customWidth="1"/>
    <col min="6921" max="6921" width="5.28515625" customWidth="1"/>
    <col min="6922" max="6924" width="3.7109375" customWidth="1"/>
    <col min="6925" max="6927" width="5.7109375" customWidth="1"/>
    <col min="6928" max="6949" width="3.7109375" customWidth="1"/>
    <col min="6950" max="6950" width="2.7109375" customWidth="1"/>
    <col min="6951" max="6951" width="0" hidden="1" customWidth="1"/>
    <col min="6952" max="6952" width="2.7109375" customWidth="1"/>
    <col min="6953" max="6963" width="4.7109375" customWidth="1"/>
    <col min="6964" max="6964" width="2.7109375" customWidth="1"/>
    <col min="6965" max="6975" width="4.7109375" customWidth="1"/>
    <col min="6976" max="6976" width="6.7109375" customWidth="1"/>
    <col min="6977" max="6979" width="7.7109375" customWidth="1"/>
    <col min="7169" max="7169" width="3.85546875" customWidth="1"/>
    <col min="7170" max="7170" width="19.85546875" customWidth="1"/>
    <col min="7171" max="7171" width="12.85546875" customWidth="1"/>
    <col min="7172" max="7172" width="5.7109375" customWidth="1"/>
    <col min="7173" max="7175" width="5.28515625" customWidth="1"/>
    <col min="7176" max="7176" width="6.5703125" customWidth="1"/>
    <col min="7177" max="7177" width="5.28515625" customWidth="1"/>
    <col min="7178" max="7180" width="3.7109375" customWidth="1"/>
    <col min="7181" max="7183" width="5.7109375" customWidth="1"/>
    <col min="7184" max="7205" width="3.7109375" customWidth="1"/>
    <col min="7206" max="7206" width="2.7109375" customWidth="1"/>
    <col min="7207" max="7207" width="0" hidden="1" customWidth="1"/>
    <col min="7208" max="7208" width="2.7109375" customWidth="1"/>
    <col min="7209" max="7219" width="4.7109375" customWidth="1"/>
    <col min="7220" max="7220" width="2.7109375" customWidth="1"/>
    <col min="7221" max="7231" width="4.7109375" customWidth="1"/>
    <col min="7232" max="7232" width="6.7109375" customWidth="1"/>
    <col min="7233" max="7235" width="7.7109375" customWidth="1"/>
    <col min="7425" max="7425" width="3.85546875" customWidth="1"/>
    <col min="7426" max="7426" width="19.85546875" customWidth="1"/>
    <col min="7427" max="7427" width="12.85546875" customWidth="1"/>
    <col min="7428" max="7428" width="5.7109375" customWidth="1"/>
    <col min="7429" max="7431" width="5.28515625" customWidth="1"/>
    <col min="7432" max="7432" width="6.5703125" customWidth="1"/>
    <col min="7433" max="7433" width="5.28515625" customWidth="1"/>
    <col min="7434" max="7436" width="3.7109375" customWidth="1"/>
    <col min="7437" max="7439" width="5.7109375" customWidth="1"/>
    <col min="7440" max="7461" width="3.7109375" customWidth="1"/>
    <col min="7462" max="7462" width="2.7109375" customWidth="1"/>
    <col min="7463" max="7463" width="0" hidden="1" customWidth="1"/>
    <col min="7464" max="7464" width="2.7109375" customWidth="1"/>
    <col min="7465" max="7475" width="4.7109375" customWidth="1"/>
    <col min="7476" max="7476" width="2.7109375" customWidth="1"/>
    <col min="7477" max="7487" width="4.7109375" customWidth="1"/>
    <col min="7488" max="7488" width="6.7109375" customWidth="1"/>
    <col min="7489" max="7491" width="7.7109375" customWidth="1"/>
    <col min="7681" max="7681" width="3.85546875" customWidth="1"/>
    <col min="7682" max="7682" width="19.85546875" customWidth="1"/>
    <col min="7683" max="7683" width="12.85546875" customWidth="1"/>
    <col min="7684" max="7684" width="5.7109375" customWidth="1"/>
    <col min="7685" max="7687" width="5.28515625" customWidth="1"/>
    <col min="7688" max="7688" width="6.5703125" customWidth="1"/>
    <col min="7689" max="7689" width="5.28515625" customWidth="1"/>
    <col min="7690" max="7692" width="3.7109375" customWidth="1"/>
    <col min="7693" max="7695" width="5.7109375" customWidth="1"/>
    <col min="7696" max="7717" width="3.7109375" customWidth="1"/>
    <col min="7718" max="7718" width="2.7109375" customWidth="1"/>
    <col min="7719" max="7719" width="0" hidden="1" customWidth="1"/>
    <col min="7720" max="7720" width="2.7109375" customWidth="1"/>
    <col min="7721" max="7731" width="4.7109375" customWidth="1"/>
    <col min="7732" max="7732" width="2.7109375" customWidth="1"/>
    <col min="7733" max="7743" width="4.7109375" customWidth="1"/>
    <col min="7744" max="7744" width="6.7109375" customWidth="1"/>
    <col min="7745" max="7747" width="7.7109375" customWidth="1"/>
    <col min="7937" max="7937" width="3.85546875" customWidth="1"/>
    <col min="7938" max="7938" width="19.85546875" customWidth="1"/>
    <col min="7939" max="7939" width="12.85546875" customWidth="1"/>
    <col min="7940" max="7940" width="5.7109375" customWidth="1"/>
    <col min="7941" max="7943" width="5.28515625" customWidth="1"/>
    <col min="7944" max="7944" width="6.5703125" customWidth="1"/>
    <col min="7945" max="7945" width="5.28515625" customWidth="1"/>
    <col min="7946" max="7948" width="3.7109375" customWidth="1"/>
    <col min="7949" max="7951" width="5.7109375" customWidth="1"/>
    <col min="7952" max="7973" width="3.7109375" customWidth="1"/>
    <col min="7974" max="7974" width="2.7109375" customWidth="1"/>
    <col min="7975" max="7975" width="0" hidden="1" customWidth="1"/>
    <col min="7976" max="7976" width="2.7109375" customWidth="1"/>
    <col min="7977" max="7987" width="4.7109375" customWidth="1"/>
    <col min="7988" max="7988" width="2.7109375" customWidth="1"/>
    <col min="7989" max="7999" width="4.7109375" customWidth="1"/>
    <col min="8000" max="8000" width="6.7109375" customWidth="1"/>
    <col min="8001" max="8003" width="7.7109375" customWidth="1"/>
    <col min="8193" max="8193" width="3.85546875" customWidth="1"/>
    <col min="8194" max="8194" width="19.85546875" customWidth="1"/>
    <col min="8195" max="8195" width="12.85546875" customWidth="1"/>
    <col min="8196" max="8196" width="5.7109375" customWidth="1"/>
    <col min="8197" max="8199" width="5.28515625" customWidth="1"/>
    <col min="8200" max="8200" width="6.5703125" customWidth="1"/>
    <col min="8201" max="8201" width="5.28515625" customWidth="1"/>
    <col min="8202" max="8204" width="3.7109375" customWidth="1"/>
    <col min="8205" max="8207" width="5.7109375" customWidth="1"/>
    <col min="8208" max="8229" width="3.7109375" customWidth="1"/>
    <col min="8230" max="8230" width="2.7109375" customWidth="1"/>
    <col min="8231" max="8231" width="0" hidden="1" customWidth="1"/>
    <col min="8232" max="8232" width="2.7109375" customWidth="1"/>
    <col min="8233" max="8243" width="4.7109375" customWidth="1"/>
    <col min="8244" max="8244" width="2.7109375" customWidth="1"/>
    <col min="8245" max="8255" width="4.7109375" customWidth="1"/>
    <col min="8256" max="8256" width="6.7109375" customWidth="1"/>
    <col min="8257" max="8259" width="7.7109375" customWidth="1"/>
    <col min="8449" max="8449" width="3.85546875" customWidth="1"/>
    <col min="8450" max="8450" width="19.85546875" customWidth="1"/>
    <col min="8451" max="8451" width="12.85546875" customWidth="1"/>
    <col min="8452" max="8452" width="5.7109375" customWidth="1"/>
    <col min="8453" max="8455" width="5.28515625" customWidth="1"/>
    <col min="8456" max="8456" width="6.5703125" customWidth="1"/>
    <col min="8457" max="8457" width="5.28515625" customWidth="1"/>
    <col min="8458" max="8460" width="3.7109375" customWidth="1"/>
    <col min="8461" max="8463" width="5.7109375" customWidth="1"/>
    <col min="8464" max="8485" width="3.7109375" customWidth="1"/>
    <col min="8486" max="8486" width="2.7109375" customWidth="1"/>
    <col min="8487" max="8487" width="0" hidden="1" customWidth="1"/>
    <col min="8488" max="8488" width="2.7109375" customWidth="1"/>
    <col min="8489" max="8499" width="4.7109375" customWidth="1"/>
    <col min="8500" max="8500" width="2.7109375" customWidth="1"/>
    <col min="8501" max="8511" width="4.7109375" customWidth="1"/>
    <col min="8512" max="8512" width="6.7109375" customWidth="1"/>
    <col min="8513" max="8515" width="7.7109375" customWidth="1"/>
    <col min="8705" max="8705" width="3.85546875" customWidth="1"/>
    <col min="8706" max="8706" width="19.85546875" customWidth="1"/>
    <col min="8707" max="8707" width="12.85546875" customWidth="1"/>
    <col min="8708" max="8708" width="5.7109375" customWidth="1"/>
    <col min="8709" max="8711" width="5.28515625" customWidth="1"/>
    <col min="8712" max="8712" width="6.5703125" customWidth="1"/>
    <col min="8713" max="8713" width="5.28515625" customWidth="1"/>
    <col min="8714" max="8716" width="3.7109375" customWidth="1"/>
    <col min="8717" max="8719" width="5.7109375" customWidth="1"/>
    <col min="8720" max="8741" width="3.7109375" customWidth="1"/>
    <col min="8742" max="8742" width="2.7109375" customWidth="1"/>
    <col min="8743" max="8743" width="0" hidden="1" customWidth="1"/>
    <col min="8744" max="8744" width="2.7109375" customWidth="1"/>
    <col min="8745" max="8755" width="4.7109375" customWidth="1"/>
    <col min="8756" max="8756" width="2.7109375" customWidth="1"/>
    <col min="8757" max="8767" width="4.7109375" customWidth="1"/>
    <col min="8768" max="8768" width="6.7109375" customWidth="1"/>
    <col min="8769" max="8771" width="7.7109375" customWidth="1"/>
    <col min="8961" max="8961" width="3.85546875" customWidth="1"/>
    <col min="8962" max="8962" width="19.85546875" customWidth="1"/>
    <col min="8963" max="8963" width="12.85546875" customWidth="1"/>
    <col min="8964" max="8964" width="5.7109375" customWidth="1"/>
    <col min="8965" max="8967" width="5.28515625" customWidth="1"/>
    <col min="8968" max="8968" width="6.5703125" customWidth="1"/>
    <col min="8969" max="8969" width="5.28515625" customWidth="1"/>
    <col min="8970" max="8972" width="3.7109375" customWidth="1"/>
    <col min="8973" max="8975" width="5.7109375" customWidth="1"/>
    <col min="8976" max="8997" width="3.7109375" customWidth="1"/>
    <col min="8998" max="8998" width="2.7109375" customWidth="1"/>
    <col min="8999" max="8999" width="0" hidden="1" customWidth="1"/>
    <col min="9000" max="9000" width="2.7109375" customWidth="1"/>
    <col min="9001" max="9011" width="4.7109375" customWidth="1"/>
    <col min="9012" max="9012" width="2.7109375" customWidth="1"/>
    <col min="9013" max="9023" width="4.7109375" customWidth="1"/>
    <col min="9024" max="9024" width="6.7109375" customWidth="1"/>
    <col min="9025" max="9027" width="7.7109375" customWidth="1"/>
    <col min="9217" max="9217" width="3.85546875" customWidth="1"/>
    <col min="9218" max="9218" width="19.85546875" customWidth="1"/>
    <col min="9219" max="9219" width="12.85546875" customWidth="1"/>
    <col min="9220" max="9220" width="5.7109375" customWidth="1"/>
    <col min="9221" max="9223" width="5.28515625" customWidth="1"/>
    <col min="9224" max="9224" width="6.5703125" customWidth="1"/>
    <col min="9225" max="9225" width="5.28515625" customWidth="1"/>
    <col min="9226" max="9228" width="3.7109375" customWidth="1"/>
    <col min="9229" max="9231" width="5.7109375" customWidth="1"/>
    <col min="9232" max="9253" width="3.7109375" customWidth="1"/>
    <col min="9254" max="9254" width="2.7109375" customWidth="1"/>
    <col min="9255" max="9255" width="0" hidden="1" customWidth="1"/>
    <col min="9256" max="9256" width="2.7109375" customWidth="1"/>
    <col min="9257" max="9267" width="4.7109375" customWidth="1"/>
    <col min="9268" max="9268" width="2.7109375" customWidth="1"/>
    <col min="9269" max="9279" width="4.7109375" customWidth="1"/>
    <col min="9280" max="9280" width="6.7109375" customWidth="1"/>
    <col min="9281" max="9283" width="7.7109375" customWidth="1"/>
    <col min="9473" max="9473" width="3.85546875" customWidth="1"/>
    <col min="9474" max="9474" width="19.85546875" customWidth="1"/>
    <col min="9475" max="9475" width="12.85546875" customWidth="1"/>
    <col min="9476" max="9476" width="5.7109375" customWidth="1"/>
    <col min="9477" max="9479" width="5.28515625" customWidth="1"/>
    <col min="9480" max="9480" width="6.5703125" customWidth="1"/>
    <col min="9481" max="9481" width="5.28515625" customWidth="1"/>
    <col min="9482" max="9484" width="3.7109375" customWidth="1"/>
    <col min="9485" max="9487" width="5.7109375" customWidth="1"/>
    <col min="9488" max="9509" width="3.7109375" customWidth="1"/>
    <col min="9510" max="9510" width="2.7109375" customWidth="1"/>
    <col min="9511" max="9511" width="0" hidden="1" customWidth="1"/>
    <col min="9512" max="9512" width="2.7109375" customWidth="1"/>
    <col min="9513" max="9523" width="4.7109375" customWidth="1"/>
    <col min="9524" max="9524" width="2.7109375" customWidth="1"/>
    <col min="9525" max="9535" width="4.7109375" customWidth="1"/>
    <col min="9536" max="9536" width="6.7109375" customWidth="1"/>
    <col min="9537" max="9539" width="7.7109375" customWidth="1"/>
    <col min="9729" max="9729" width="3.85546875" customWidth="1"/>
    <col min="9730" max="9730" width="19.85546875" customWidth="1"/>
    <col min="9731" max="9731" width="12.85546875" customWidth="1"/>
    <col min="9732" max="9732" width="5.7109375" customWidth="1"/>
    <col min="9733" max="9735" width="5.28515625" customWidth="1"/>
    <col min="9736" max="9736" width="6.5703125" customWidth="1"/>
    <col min="9737" max="9737" width="5.28515625" customWidth="1"/>
    <col min="9738" max="9740" width="3.7109375" customWidth="1"/>
    <col min="9741" max="9743" width="5.7109375" customWidth="1"/>
    <col min="9744" max="9765" width="3.7109375" customWidth="1"/>
    <col min="9766" max="9766" width="2.7109375" customWidth="1"/>
    <col min="9767" max="9767" width="0" hidden="1" customWidth="1"/>
    <col min="9768" max="9768" width="2.7109375" customWidth="1"/>
    <col min="9769" max="9779" width="4.7109375" customWidth="1"/>
    <col min="9780" max="9780" width="2.7109375" customWidth="1"/>
    <col min="9781" max="9791" width="4.7109375" customWidth="1"/>
    <col min="9792" max="9792" width="6.7109375" customWidth="1"/>
    <col min="9793" max="9795" width="7.7109375" customWidth="1"/>
    <col min="9985" max="9985" width="3.85546875" customWidth="1"/>
    <col min="9986" max="9986" width="19.85546875" customWidth="1"/>
    <col min="9987" max="9987" width="12.85546875" customWidth="1"/>
    <col min="9988" max="9988" width="5.7109375" customWidth="1"/>
    <col min="9989" max="9991" width="5.28515625" customWidth="1"/>
    <col min="9992" max="9992" width="6.5703125" customWidth="1"/>
    <col min="9993" max="9993" width="5.28515625" customWidth="1"/>
    <col min="9994" max="9996" width="3.7109375" customWidth="1"/>
    <col min="9997" max="9999" width="5.7109375" customWidth="1"/>
    <col min="10000" max="10021" width="3.7109375" customWidth="1"/>
    <col min="10022" max="10022" width="2.7109375" customWidth="1"/>
    <col min="10023" max="10023" width="0" hidden="1" customWidth="1"/>
    <col min="10024" max="10024" width="2.7109375" customWidth="1"/>
    <col min="10025" max="10035" width="4.7109375" customWidth="1"/>
    <col min="10036" max="10036" width="2.7109375" customWidth="1"/>
    <col min="10037" max="10047" width="4.7109375" customWidth="1"/>
    <col min="10048" max="10048" width="6.7109375" customWidth="1"/>
    <col min="10049" max="10051" width="7.7109375" customWidth="1"/>
    <col min="10241" max="10241" width="3.85546875" customWidth="1"/>
    <col min="10242" max="10242" width="19.85546875" customWidth="1"/>
    <col min="10243" max="10243" width="12.85546875" customWidth="1"/>
    <col min="10244" max="10244" width="5.7109375" customWidth="1"/>
    <col min="10245" max="10247" width="5.28515625" customWidth="1"/>
    <col min="10248" max="10248" width="6.5703125" customWidth="1"/>
    <col min="10249" max="10249" width="5.28515625" customWidth="1"/>
    <col min="10250" max="10252" width="3.7109375" customWidth="1"/>
    <col min="10253" max="10255" width="5.7109375" customWidth="1"/>
    <col min="10256" max="10277" width="3.7109375" customWidth="1"/>
    <col min="10278" max="10278" width="2.7109375" customWidth="1"/>
    <col min="10279" max="10279" width="0" hidden="1" customWidth="1"/>
    <col min="10280" max="10280" width="2.7109375" customWidth="1"/>
    <col min="10281" max="10291" width="4.7109375" customWidth="1"/>
    <col min="10292" max="10292" width="2.7109375" customWidth="1"/>
    <col min="10293" max="10303" width="4.7109375" customWidth="1"/>
    <col min="10304" max="10304" width="6.7109375" customWidth="1"/>
    <col min="10305" max="10307" width="7.7109375" customWidth="1"/>
    <col min="10497" max="10497" width="3.85546875" customWidth="1"/>
    <col min="10498" max="10498" width="19.85546875" customWidth="1"/>
    <col min="10499" max="10499" width="12.85546875" customWidth="1"/>
    <col min="10500" max="10500" width="5.7109375" customWidth="1"/>
    <col min="10501" max="10503" width="5.28515625" customWidth="1"/>
    <col min="10504" max="10504" width="6.5703125" customWidth="1"/>
    <col min="10505" max="10505" width="5.28515625" customWidth="1"/>
    <col min="10506" max="10508" width="3.7109375" customWidth="1"/>
    <col min="10509" max="10511" width="5.7109375" customWidth="1"/>
    <col min="10512" max="10533" width="3.7109375" customWidth="1"/>
    <col min="10534" max="10534" width="2.7109375" customWidth="1"/>
    <col min="10535" max="10535" width="0" hidden="1" customWidth="1"/>
    <col min="10536" max="10536" width="2.7109375" customWidth="1"/>
    <col min="10537" max="10547" width="4.7109375" customWidth="1"/>
    <col min="10548" max="10548" width="2.7109375" customWidth="1"/>
    <col min="10549" max="10559" width="4.7109375" customWidth="1"/>
    <col min="10560" max="10560" width="6.7109375" customWidth="1"/>
    <col min="10561" max="10563" width="7.7109375" customWidth="1"/>
    <col min="10753" max="10753" width="3.85546875" customWidth="1"/>
    <col min="10754" max="10754" width="19.85546875" customWidth="1"/>
    <col min="10755" max="10755" width="12.85546875" customWidth="1"/>
    <col min="10756" max="10756" width="5.7109375" customWidth="1"/>
    <col min="10757" max="10759" width="5.28515625" customWidth="1"/>
    <col min="10760" max="10760" width="6.5703125" customWidth="1"/>
    <col min="10761" max="10761" width="5.28515625" customWidth="1"/>
    <col min="10762" max="10764" width="3.7109375" customWidth="1"/>
    <col min="10765" max="10767" width="5.7109375" customWidth="1"/>
    <col min="10768" max="10789" width="3.7109375" customWidth="1"/>
    <col min="10790" max="10790" width="2.7109375" customWidth="1"/>
    <col min="10791" max="10791" width="0" hidden="1" customWidth="1"/>
    <col min="10792" max="10792" width="2.7109375" customWidth="1"/>
    <col min="10793" max="10803" width="4.7109375" customWidth="1"/>
    <col min="10804" max="10804" width="2.7109375" customWidth="1"/>
    <col min="10805" max="10815" width="4.7109375" customWidth="1"/>
    <col min="10816" max="10816" width="6.7109375" customWidth="1"/>
    <col min="10817" max="10819" width="7.7109375" customWidth="1"/>
    <col min="11009" max="11009" width="3.85546875" customWidth="1"/>
    <col min="11010" max="11010" width="19.85546875" customWidth="1"/>
    <col min="11011" max="11011" width="12.85546875" customWidth="1"/>
    <col min="11012" max="11012" width="5.7109375" customWidth="1"/>
    <col min="11013" max="11015" width="5.28515625" customWidth="1"/>
    <col min="11016" max="11016" width="6.5703125" customWidth="1"/>
    <col min="11017" max="11017" width="5.28515625" customWidth="1"/>
    <col min="11018" max="11020" width="3.7109375" customWidth="1"/>
    <col min="11021" max="11023" width="5.7109375" customWidth="1"/>
    <col min="11024" max="11045" width="3.7109375" customWidth="1"/>
    <col min="11046" max="11046" width="2.7109375" customWidth="1"/>
    <col min="11047" max="11047" width="0" hidden="1" customWidth="1"/>
    <col min="11048" max="11048" width="2.7109375" customWidth="1"/>
    <col min="11049" max="11059" width="4.7109375" customWidth="1"/>
    <col min="11060" max="11060" width="2.7109375" customWidth="1"/>
    <col min="11061" max="11071" width="4.7109375" customWidth="1"/>
    <col min="11072" max="11072" width="6.7109375" customWidth="1"/>
    <col min="11073" max="11075" width="7.7109375" customWidth="1"/>
    <col min="11265" max="11265" width="3.85546875" customWidth="1"/>
    <col min="11266" max="11266" width="19.85546875" customWidth="1"/>
    <col min="11267" max="11267" width="12.85546875" customWidth="1"/>
    <col min="11268" max="11268" width="5.7109375" customWidth="1"/>
    <col min="11269" max="11271" width="5.28515625" customWidth="1"/>
    <col min="11272" max="11272" width="6.5703125" customWidth="1"/>
    <col min="11273" max="11273" width="5.28515625" customWidth="1"/>
    <col min="11274" max="11276" width="3.7109375" customWidth="1"/>
    <col min="11277" max="11279" width="5.7109375" customWidth="1"/>
    <col min="11280" max="11301" width="3.7109375" customWidth="1"/>
    <col min="11302" max="11302" width="2.7109375" customWidth="1"/>
    <col min="11303" max="11303" width="0" hidden="1" customWidth="1"/>
    <col min="11304" max="11304" width="2.7109375" customWidth="1"/>
    <col min="11305" max="11315" width="4.7109375" customWidth="1"/>
    <col min="11316" max="11316" width="2.7109375" customWidth="1"/>
    <col min="11317" max="11327" width="4.7109375" customWidth="1"/>
    <col min="11328" max="11328" width="6.7109375" customWidth="1"/>
    <col min="11329" max="11331" width="7.7109375" customWidth="1"/>
    <col min="11521" max="11521" width="3.85546875" customWidth="1"/>
    <col min="11522" max="11522" width="19.85546875" customWidth="1"/>
    <col min="11523" max="11523" width="12.85546875" customWidth="1"/>
    <col min="11524" max="11524" width="5.7109375" customWidth="1"/>
    <col min="11525" max="11527" width="5.28515625" customWidth="1"/>
    <col min="11528" max="11528" width="6.5703125" customWidth="1"/>
    <col min="11529" max="11529" width="5.28515625" customWidth="1"/>
    <col min="11530" max="11532" width="3.7109375" customWidth="1"/>
    <col min="11533" max="11535" width="5.7109375" customWidth="1"/>
    <col min="11536" max="11557" width="3.7109375" customWidth="1"/>
    <col min="11558" max="11558" width="2.7109375" customWidth="1"/>
    <col min="11559" max="11559" width="0" hidden="1" customWidth="1"/>
    <col min="11560" max="11560" width="2.7109375" customWidth="1"/>
    <col min="11561" max="11571" width="4.7109375" customWidth="1"/>
    <col min="11572" max="11572" width="2.7109375" customWidth="1"/>
    <col min="11573" max="11583" width="4.7109375" customWidth="1"/>
    <col min="11584" max="11584" width="6.7109375" customWidth="1"/>
    <col min="11585" max="11587" width="7.7109375" customWidth="1"/>
    <col min="11777" max="11777" width="3.85546875" customWidth="1"/>
    <col min="11778" max="11778" width="19.85546875" customWidth="1"/>
    <col min="11779" max="11779" width="12.85546875" customWidth="1"/>
    <col min="11780" max="11780" width="5.7109375" customWidth="1"/>
    <col min="11781" max="11783" width="5.28515625" customWidth="1"/>
    <col min="11784" max="11784" width="6.5703125" customWidth="1"/>
    <col min="11785" max="11785" width="5.28515625" customWidth="1"/>
    <col min="11786" max="11788" width="3.7109375" customWidth="1"/>
    <col min="11789" max="11791" width="5.7109375" customWidth="1"/>
    <col min="11792" max="11813" width="3.7109375" customWidth="1"/>
    <col min="11814" max="11814" width="2.7109375" customWidth="1"/>
    <col min="11815" max="11815" width="0" hidden="1" customWidth="1"/>
    <col min="11816" max="11816" width="2.7109375" customWidth="1"/>
    <col min="11817" max="11827" width="4.7109375" customWidth="1"/>
    <col min="11828" max="11828" width="2.7109375" customWidth="1"/>
    <col min="11829" max="11839" width="4.7109375" customWidth="1"/>
    <col min="11840" max="11840" width="6.7109375" customWidth="1"/>
    <col min="11841" max="11843" width="7.7109375" customWidth="1"/>
    <col min="12033" max="12033" width="3.85546875" customWidth="1"/>
    <col min="12034" max="12034" width="19.85546875" customWidth="1"/>
    <col min="12035" max="12035" width="12.85546875" customWidth="1"/>
    <col min="12036" max="12036" width="5.7109375" customWidth="1"/>
    <col min="12037" max="12039" width="5.28515625" customWidth="1"/>
    <col min="12040" max="12040" width="6.5703125" customWidth="1"/>
    <col min="12041" max="12041" width="5.28515625" customWidth="1"/>
    <col min="12042" max="12044" width="3.7109375" customWidth="1"/>
    <col min="12045" max="12047" width="5.7109375" customWidth="1"/>
    <col min="12048" max="12069" width="3.7109375" customWidth="1"/>
    <col min="12070" max="12070" width="2.7109375" customWidth="1"/>
    <col min="12071" max="12071" width="0" hidden="1" customWidth="1"/>
    <col min="12072" max="12072" width="2.7109375" customWidth="1"/>
    <col min="12073" max="12083" width="4.7109375" customWidth="1"/>
    <col min="12084" max="12084" width="2.7109375" customWidth="1"/>
    <col min="12085" max="12095" width="4.7109375" customWidth="1"/>
    <col min="12096" max="12096" width="6.7109375" customWidth="1"/>
    <col min="12097" max="12099" width="7.7109375" customWidth="1"/>
    <col min="12289" max="12289" width="3.85546875" customWidth="1"/>
    <col min="12290" max="12290" width="19.85546875" customWidth="1"/>
    <col min="12291" max="12291" width="12.85546875" customWidth="1"/>
    <col min="12292" max="12292" width="5.7109375" customWidth="1"/>
    <col min="12293" max="12295" width="5.28515625" customWidth="1"/>
    <col min="12296" max="12296" width="6.5703125" customWidth="1"/>
    <col min="12297" max="12297" width="5.28515625" customWidth="1"/>
    <col min="12298" max="12300" width="3.7109375" customWidth="1"/>
    <col min="12301" max="12303" width="5.7109375" customWidth="1"/>
    <col min="12304" max="12325" width="3.7109375" customWidth="1"/>
    <col min="12326" max="12326" width="2.7109375" customWidth="1"/>
    <col min="12327" max="12327" width="0" hidden="1" customWidth="1"/>
    <col min="12328" max="12328" width="2.7109375" customWidth="1"/>
    <col min="12329" max="12339" width="4.7109375" customWidth="1"/>
    <col min="12340" max="12340" width="2.7109375" customWidth="1"/>
    <col min="12341" max="12351" width="4.7109375" customWidth="1"/>
    <col min="12352" max="12352" width="6.7109375" customWidth="1"/>
    <col min="12353" max="12355" width="7.7109375" customWidth="1"/>
    <col min="12545" max="12545" width="3.85546875" customWidth="1"/>
    <col min="12546" max="12546" width="19.85546875" customWidth="1"/>
    <col min="12547" max="12547" width="12.85546875" customWidth="1"/>
    <col min="12548" max="12548" width="5.7109375" customWidth="1"/>
    <col min="12549" max="12551" width="5.28515625" customWidth="1"/>
    <col min="12552" max="12552" width="6.5703125" customWidth="1"/>
    <col min="12553" max="12553" width="5.28515625" customWidth="1"/>
    <col min="12554" max="12556" width="3.7109375" customWidth="1"/>
    <col min="12557" max="12559" width="5.7109375" customWidth="1"/>
    <col min="12560" max="12581" width="3.7109375" customWidth="1"/>
    <col min="12582" max="12582" width="2.7109375" customWidth="1"/>
    <col min="12583" max="12583" width="0" hidden="1" customWidth="1"/>
    <col min="12584" max="12584" width="2.7109375" customWidth="1"/>
    <col min="12585" max="12595" width="4.7109375" customWidth="1"/>
    <col min="12596" max="12596" width="2.7109375" customWidth="1"/>
    <col min="12597" max="12607" width="4.7109375" customWidth="1"/>
    <col min="12608" max="12608" width="6.7109375" customWidth="1"/>
    <col min="12609" max="12611" width="7.7109375" customWidth="1"/>
    <col min="12801" max="12801" width="3.85546875" customWidth="1"/>
    <col min="12802" max="12802" width="19.85546875" customWidth="1"/>
    <col min="12803" max="12803" width="12.85546875" customWidth="1"/>
    <col min="12804" max="12804" width="5.7109375" customWidth="1"/>
    <col min="12805" max="12807" width="5.28515625" customWidth="1"/>
    <col min="12808" max="12808" width="6.5703125" customWidth="1"/>
    <col min="12809" max="12809" width="5.28515625" customWidth="1"/>
    <col min="12810" max="12812" width="3.7109375" customWidth="1"/>
    <col min="12813" max="12815" width="5.7109375" customWidth="1"/>
    <col min="12816" max="12837" width="3.7109375" customWidth="1"/>
    <col min="12838" max="12838" width="2.7109375" customWidth="1"/>
    <col min="12839" max="12839" width="0" hidden="1" customWidth="1"/>
    <col min="12840" max="12840" width="2.7109375" customWidth="1"/>
    <col min="12841" max="12851" width="4.7109375" customWidth="1"/>
    <col min="12852" max="12852" width="2.7109375" customWidth="1"/>
    <col min="12853" max="12863" width="4.7109375" customWidth="1"/>
    <col min="12864" max="12864" width="6.7109375" customWidth="1"/>
    <col min="12865" max="12867" width="7.7109375" customWidth="1"/>
    <col min="13057" max="13057" width="3.85546875" customWidth="1"/>
    <col min="13058" max="13058" width="19.85546875" customWidth="1"/>
    <col min="13059" max="13059" width="12.85546875" customWidth="1"/>
    <col min="13060" max="13060" width="5.7109375" customWidth="1"/>
    <col min="13061" max="13063" width="5.28515625" customWidth="1"/>
    <col min="13064" max="13064" width="6.5703125" customWidth="1"/>
    <col min="13065" max="13065" width="5.28515625" customWidth="1"/>
    <col min="13066" max="13068" width="3.7109375" customWidth="1"/>
    <col min="13069" max="13071" width="5.7109375" customWidth="1"/>
    <col min="13072" max="13093" width="3.7109375" customWidth="1"/>
    <col min="13094" max="13094" width="2.7109375" customWidth="1"/>
    <col min="13095" max="13095" width="0" hidden="1" customWidth="1"/>
    <col min="13096" max="13096" width="2.7109375" customWidth="1"/>
    <col min="13097" max="13107" width="4.7109375" customWidth="1"/>
    <col min="13108" max="13108" width="2.7109375" customWidth="1"/>
    <col min="13109" max="13119" width="4.7109375" customWidth="1"/>
    <col min="13120" max="13120" width="6.7109375" customWidth="1"/>
    <col min="13121" max="13123" width="7.7109375" customWidth="1"/>
    <col min="13313" max="13313" width="3.85546875" customWidth="1"/>
    <col min="13314" max="13314" width="19.85546875" customWidth="1"/>
    <col min="13315" max="13315" width="12.85546875" customWidth="1"/>
    <col min="13316" max="13316" width="5.7109375" customWidth="1"/>
    <col min="13317" max="13319" width="5.28515625" customWidth="1"/>
    <col min="13320" max="13320" width="6.5703125" customWidth="1"/>
    <col min="13321" max="13321" width="5.28515625" customWidth="1"/>
    <col min="13322" max="13324" width="3.7109375" customWidth="1"/>
    <col min="13325" max="13327" width="5.7109375" customWidth="1"/>
    <col min="13328" max="13349" width="3.7109375" customWidth="1"/>
    <col min="13350" max="13350" width="2.7109375" customWidth="1"/>
    <col min="13351" max="13351" width="0" hidden="1" customWidth="1"/>
    <col min="13352" max="13352" width="2.7109375" customWidth="1"/>
    <col min="13353" max="13363" width="4.7109375" customWidth="1"/>
    <col min="13364" max="13364" width="2.7109375" customWidth="1"/>
    <col min="13365" max="13375" width="4.7109375" customWidth="1"/>
    <col min="13376" max="13376" width="6.7109375" customWidth="1"/>
    <col min="13377" max="13379" width="7.7109375" customWidth="1"/>
    <col min="13569" max="13569" width="3.85546875" customWidth="1"/>
    <col min="13570" max="13570" width="19.85546875" customWidth="1"/>
    <col min="13571" max="13571" width="12.85546875" customWidth="1"/>
    <col min="13572" max="13572" width="5.7109375" customWidth="1"/>
    <col min="13573" max="13575" width="5.28515625" customWidth="1"/>
    <col min="13576" max="13576" width="6.5703125" customWidth="1"/>
    <col min="13577" max="13577" width="5.28515625" customWidth="1"/>
    <col min="13578" max="13580" width="3.7109375" customWidth="1"/>
    <col min="13581" max="13583" width="5.7109375" customWidth="1"/>
    <col min="13584" max="13605" width="3.7109375" customWidth="1"/>
    <col min="13606" max="13606" width="2.7109375" customWidth="1"/>
    <col min="13607" max="13607" width="0" hidden="1" customWidth="1"/>
    <col min="13608" max="13608" width="2.7109375" customWidth="1"/>
    <col min="13609" max="13619" width="4.7109375" customWidth="1"/>
    <col min="13620" max="13620" width="2.7109375" customWidth="1"/>
    <col min="13621" max="13631" width="4.7109375" customWidth="1"/>
    <col min="13632" max="13632" width="6.7109375" customWidth="1"/>
    <col min="13633" max="13635" width="7.7109375" customWidth="1"/>
    <col min="13825" max="13825" width="3.85546875" customWidth="1"/>
    <col min="13826" max="13826" width="19.85546875" customWidth="1"/>
    <col min="13827" max="13827" width="12.85546875" customWidth="1"/>
    <col min="13828" max="13828" width="5.7109375" customWidth="1"/>
    <col min="13829" max="13831" width="5.28515625" customWidth="1"/>
    <col min="13832" max="13832" width="6.5703125" customWidth="1"/>
    <col min="13833" max="13833" width="5.28515625" customWidth="1"/>
    <col min="13834" max="13836" width="3.7109375" customWidth="1"/>
    <col min="13837" max="13839" width="5.7109375" customWidth="1"/>
    <col min="13840" max="13861" width="3.7109375" customWidth="1"/>
    <col min="13862" max="13862" width="2.7109375" customWidth="1"/>
    <col min="13863" max="13863" width="0" hidden="1" customWidth="1"/>
    <col min="13864" max="13864" width="2.7109375" customWidth="1"/>
    <col min="13865" max="13875" width="4.7109375" customWidth="1"/>
    <col min="13876" max="13876" width="2.7109375" customWidth="1"/>
    <col min="13877" max="13887" width="4.7109375" customWidth="1"/>
    <col min="13888" max="13888" width="6.7109375" customWidth="1"/>
    <col min="13889" max="13891" width="7.7109375" customWidth="1"/>
    <col min="14081" max="14081" width="3.85546875" customWidth="1"/>
    <col min="14082" max="14082" width="19.85546875" customWidth="1"/>
    <col min="14083" max="14083" width="12.85546875" customWidth="1"/>
    <col min="14084" max="14084" width="5.7109375" customWidth="1"/>
    <col min="14085" max="14087" width="5.28515625" customWidth="1"/>
    <col min="14088" max="14088" width="6.5703125" customWidth="1"/>
    <col min="14089" max="14089" width="5.28515625" customWidth="1"/>
    <col min="14090" max="14092" width="3.7109375" customWidth="1"/>
    <col min="14093" max="14095" width="5.7109375" customWidth="1"/>
    <col min="14096" max="14117" width="3.7109375" customWidth="1"/>
    <col min="14118" max="14118" width="2.7109375" customWidth="1"/>
    <col min="14119" max="14119" width="0" hidden="1" customWidth="1"/>
    <col min="14120" max="14120" width="2.7109375" customWidth="1"/>
    <col min="14121" max="14131" width="4.7109375" customWidth="1"/>
    <col min="14132" max="14132" width="2.7109375" customWidth="1"/>
    <col min="14133" max="14143" width="4.7109375" customWidth="1"/>
    <col min="14144" max="14144" width="6.7109375" customWidth="1"/>
    <col min="14145" max="14147" width="7.7109375" customWidth="1"/>
    <col min="14337" max="14337" width="3.85546875" customWidth="1"/>
    <col min="14338" max="14338" width="19.85546875" customWidth="1"/>
    <col min="14339" max="14339" width="12.85546875" customWidth="1"/>
    <col min="14340" max="14340" width="5.7109375" customWidth="1"/>
    <col min="14341" max="14343" width="5.28515625" customWidth="1"/>
    <col min="14344" max="14344" width="6.5703125" customWidth="1"/>
    <col min="14345" max="14345" width="5.28515625" customWidth="1"/>
    <col min="14346" max="14348" width="3.7109375" customWidth="1"/>
    <col min="14349" max="14351" width="5.7109375" customWidth="1"/>
    <col min="14352" max="14373" width="3.7109375" customWidth="1"/>
    <col min="14374" max="14374" width="2.7109375" customWidth="1"/>
    <col min="14375" max="14375" width="0" hidden="1" customWidth="1"/>
    <col min="14376" max="14376" width="2.7109375" customWidth="1"/>
    <col min="14377" max="14387" width="4.7109375" customWidth="1"/>
    <col min="14388" max="14388" width="2.7109375" customWidth="1"/>
    <col min="14389" max="14399" width="4.7109375" customWidth="1"/>
    <col min="14400" max="14400" width="6.7109375" customWidth="1"/>
    <col min="14401" max="14403" width="7.7109375" customWidth="1"/>
    <col min="14593" max="14593" width="3.85546875" customWidth="1"/>
    <col min="14594" max="14594" width="19.85546875" customWidth="1"/>
    <col min="14595" max="14595" width="12.85546875" customWidth="1"/>
    <col min="14596" max="14596" width="5.7109375" customWidth="1"/>
    <col min="14597" max="14599" width="5.28515625" customWidth="1"/>
    <col min="14600" max="14600" width="6.5703125" customWidth="1"/>
    <col min="14601" max="14601" width="5.28515625" customWidth="1"/>
    <col min="14602" max="14604" width="3.7109375" customWidth="1"/>
    <col min="14605" max="14607" width="5.7109375" customWidth="1"/>
    <col min="14608" max="14629" width="3.7109375" customWidth="1"/>
    <col min="14630" max="14630" width="2.7109375" customWidth="1"/>
    <col min="14631" max="14631" width="0" hidden="1" customWidth="1"/>
    <col min="14632" max="14632" width="2.7109375" customWidth="1"/>
    <col min="14633" max="14643" width="4.7109375" customWidth="1"/>
    <col min="14644" max="14644" width="2.7109375" customWidth="1"/>
    <col min="14645" max="14655" width="4.7109375" customWidth="1"/>
    <col min="14656" max="14656" width="6.7109375" customWidth="1"/>
    <col min="14657" max="14659" width="7.7109375" customWidth="1"/>
    <col min="14849" max="14849" width="3.85546875" customWidth="1"/>
    <col min="14850" max="14850" width="19.85546875" customWidth="1"/>
    <col min="14851" max="14851" width="12.85546875" customWidth="1"/>
    <col min="14852" max="14852" width="5.7109375" customWidth="1"/>
    <col min="14853" max="14855" width="5.28515625" customWidth="1"/>
    <col min="14856" max="14856" width="6.5703125" customWidth="1"/>
    <col min="14857" max="14857" width="5.28515625" customWidth="1"/>
    <col min="14858" max="14860" width="3.7109375" customWidth="1"/>
    <col min="14861" max="14863" width="5.7109375" customWidth="1"/>
    <col min="14864" max="14885" width="3.7109375" customWidth="1"/>
    <col min="14886" max="14886" width="2.7109375" customWidth="1"/>
    <col min="14887" max="14887" width="0" hidden="1" customWidth="1"/>
    <col min="14888" max="14888" width="2.7109375" customWidth="1"/>
    <col min="14889" max="14899" width="4.7109375" customWidth="1"/>
    <col min="14900" max="14900" width="2.7109375" customWidth="1"/>
    <col min="14901" max="14911" width="4.7109375" customWidth="1"/>
    <col min="14912" max="14912" width="6.7109375" customWidth="1"/>
    <col min="14913" max="14915" width="7.7109375" customWidth="1"/>
    <col min="15105" max="15105" width="3.85546875" customWidth="1"/>
    <col min="15106" max="15106" width="19.85546875" customWidth="1"/>
    <col min="15107" max="15107" width="12.85546875" customWidth="1"/>
    <col min="15108" max="15108" width="5.7109375" customWidth="1"/>
    <col min="15109" max="15111" width="5.28515625" customWidth="1"/>
    <col min="15112" max="15112" width="6.5703125" customWidth="1"/>
    <col min="15113" max="15113" width="5.28515625" customWidth="1"/>
    <col min="15114" max="15116" width="3.7109375" customWidth="1"/>
    <col min="15117" max="15119" width="5.7109375" customWidth="1"/>
    <col min="15120" max="15141" width="3.7109375" customWidth="1"/>
    <col min="15142" max="15142" width="2.7109375" customWidth="1"/>
    <col min="15143" max="15143" width="0" hidden="1" customWidth="1"/>
    <col min="15144" max="15144" width="2.7109375" customWidth="1"/>
    <col min="15145" max="15155" width="4.7109375" customWidth="1"/>
    <col min="15156" max="15156" width="2.7109375" customWidth="1"/>
    <col min="15157" max="15167" width="4.7109375" customWidth="1"/>
    <col min="15168" max="15168" width="6.7109375" customWidth="1"/>
    <col min="15169" max="15171" width="7.7109375" customWidth="1"/>
    <col min="15361" max="15361" width="3.85546875" customWidth="1"/>
    <col min="15362" max="15362" width="19.85546875" customWidth="1"/>
    <col min="15363" max="15363" width="12.85546875" customWidth="1"/>
    <col min="15364" max="15364" width="5.7109375" customWidth="1"/>
    <col min="15365" max="15367" width="5.28515625" customWidth="1"/>
    <col min="15368" max="15368" width="6.5703125" customWidth="1"/>
    <col min="15369" max="15369" width="5.28515625" customWidth="1"/>
    <col min="15370" max="15372" width="3.7109375" customWidth="1"/>
    <col min="15373" max="15375" width="5.7109375" customWidth="1"/>
    <col min="15376" max="15397" width="3.7109375" customWidth="1"/>
    <col min="15398" max="15398" width="2.7109375" customWidth="1"/>
    <col min="15399" max="15399" width="0" hidden="1" customWidth="1"/>
    <col min="15400" max="15400" width="2.7109375" customWidth="1"/>
    <col min="15401" max="15411" width="4.7109375" customWidth="1"/>
    <col min="15412" max="15412" width="2.7109375" customWidth="1"/>
    <col min="15413" max="15423" width="4.7109375" customWidth="1"/>
    <col min="15424" max="15424" width="6.7109375" customWidth="1"/>
    <col min="15425" max="15427" width="7.7109375" customWidth="1"/>
    <col min="15617" max="15617" width="3.85546875" customWidth="1"/>
    <col min="15618" max="15618" width="19.85546875" customWidth="1"/>
    <col min="15619" max="15619" width="12.85546875" customWidth="1"/>
    <col min="15620" max="15620" width="5.7109375" customWidth="1"/>
    <col min="15621" max="15623" width="5.28515625" customWidth="1"/>
    <col min="15624" max="15624" width="6.5703125" customWidth="1"/>
    <col min="15625" max="15625" width="5.28515625" customWidth="1"/>
    <col min="15626" max="15628" width="3.7109375" customWidth="1"/>
    <col min="15629" max="15631" width="5.7109375" customWidth="1"/>
    <col min="15632" max="15653" width="3.7109375" customWidth="1"/>
    <col min="15654" max="15654" width="2.7109375" customWidth="1"/>
    <col min="15655" max="15655" width="0" hidden="1" customWidth="1"/>
    <col min="15656" max="15656" width="2.7109375" customWidth="1"/>
    <col min="15657" max="15667" width="4.7109375" customWidth="1"/>
    <col min="15668" max="15668" width="2.7109375" customWidth="1"/>
    <col min="15669" max="15679" width="4.7109375" customWidth="1"/>
    <col min="15680" max="15680" width="6.7109375" customWidth="1"/>
    <col min="15681" max="15683" width="7.7109375" customWidth="1"/>
    <col min="15873" max="15873" width="3.85546875" customWidth="1"/>
    <col min="15874" max="15874" width="19.85546875" customWidth="1"/>
    <col min="15875" max="15875" width="12.85546875" customWidth="1"/>
    <col min="15876" max="15876" width="5.7109375" customWidth="1"/>
    <col min="15877" max="15879" width="5.28515625" customWidth="1"/>
    <col min="15880" max="15880" width="6.5703125" customWidth="1"/>
    <col min="15881" max="15881" width="5.28515625" customWidth="1"/>
    <col min="15882" max="15884" width="3.7109375" customWidth="1"/>
    <col min="15885" max="15887" width="5.7109375" customWidth="1"/>
    <col min="15888" max="15909" width="3.7109375" customWidth="1"/>
    <col min="15910" max="15910" width="2.7109375" customWidth="1"/>
    <col min="15911" max="15911" width="0" hidden="1" customWidth="1"/>
    <col min="15912" max="15912" width="2.7109375" customWidth="1"/>
    <col min="15913" max="15923" width="4.7109375" customWidth="1"/>
    <col min="15924" max="15924" width="2.7109375" customWidth="1"/>
    <col min="15925" max="15935" width="4.7109375" customWidth="1"/>
    <col min="15936" max="15936" width="6.7109375" customWidth="1"/>
    <col min="15937" max="15939" width="7.7109375" customWidth="1"/>
    <col min="16129" max="16129" width="3.85546875" customWidth="1"/>
    <col min="16130" max="16130" width="19.85546875" customWidth="1"/>
    <col min="16131" max="16131" width="12.85546875" customWidth="1"/>
    <col min="16132" max="16132" width="5.7109375" customWidth="1"/>
    <col min="16133" max="16135" width="5.28515625" customWidth="1"/>
    <col min="16136" max="16136" width="6.5703125" customWidth="1"/>
    <col min="16137" max="16137" width="5.28515625" customWidth="1"/>
    <col min="16138" max="16140" width="3.7109375" customWidth="1"/>
    <col min="16141" max="16143" width="5.7109375" customWidth="1"/>
    <col min="16144" max="16165" width="3.7109375" customWidth="1"/>
    <col min="16166" max="16166" width="2.7109375" customWidth="1"/>
    <col min="16167" max="16167" width="0" hidden="1" customWidth="1"/>
    <col min="16168" max="16168" width="2.7109375" customWidth="1"/>
    <col min="16169" max="16179" width="4.7109375" customWidth="1"/>
    <col min="16180" max="16180" width="2.7109375" customWidth="1"/>
    <col min="16181" max="16191" width="4.7109375" customWidth="1"/>
    <col min="16192" max="16192" width="6.7109375" customWidth="1"/>
    <col min="16193" max="16195" width="7.7109375" customWidth="1"/>
  </cols>
  <sheetData>
    <row r="1" spans="1:68" ht="18.75" customHeight="1" x14ac:dyDescent="0.3">
      <c r="A1" s="461" t="s">
        <v>212</v>
      </c>
      <c r="B1" s="461"/>
      <c r="C1" s="461"/>
      <c r="D1" s="461"/>
      <c r="E1" s="461"/>
      <c r="F1" s="461"/>
      <c r="G1" s="461"/>
      <c r="H1" s="461"/>
      <c r="I1" s="461"/>
      <c r="J1" s="461"/>
      <c r="K1" s="461"/>
      <c r="L1" s="461"/>
      <c r="M1" s="461"/>
      <c r="N1" s="461"/>
      <c r="O1" s="461"/>
      <c r="P1" s="461"/>
      <c r="Q1" s="461"/>
      <c r="R1" s="461"/>
      <c r="S1" s="461"/>
      <c r="T1" s="461"/>
      <c r="U1" s="461"/>
      <c r="V1" s="461"/>
      <c r="W1" s="461"/>
      <c r="X1" s="461"/>
      <c r="Y1" s="461"/>
      <c r="Z1" s="461"/>
      <c r="AA1" s="461"/>
      <c r="AB1" s="461"/>
      <c r="AC1" s="461"/>
      <c r="AD1" s="461"/>
      <c r="AE1" s="461"/>
      <c r="AF1" s="461"/>
      <c r="AG1" s="461"/>
      <c r="AI1" s="88"/>
      <c r="AJ1" s="88"/>
      <c r="AK1" s="88"/>
      <c r="AL1" s="89"/>
      <c r="AM1" s="89"/>
      <c r="AN1" s="89"/>
      <c r="AO1" s="463" t="s">
        <v>180</v>
      </c>
      <c r="AP1" s="464"/>
      <c r="AQ1" s="90">
        <f>SUM(MAX(L5:L18)*2)</f>
        <v>18</v>
      </c>
      <c r="AR1" s="463" t="s">
        <v>181</v>
      </c>
      <c r="AS1" s="464"/>
      <c r="AT1" s="464"/>
      <c r="AU1" s="91">
        <f>SUM(AQ1/100*65)</f>
        <v>11.7</v>
      </c>
      <c r="AV1" s="465" t="s">
        <v>182</v>
      </c>
      <c r="AW1" s="466"/>
      <c r="AX1" s="92">
        <f>MAX(L5:L18)</f>
        <v>9</v>
      </c>
      <c r="AY1" s="93"/>
      <c r="AZ1" s="88"/>
      <c r="BA1" s="88"/>
      <c r="BB1" s="88"/>
      <c r="BC1" s="93"/>
      <c r="BD1" s="93"/>
      <c r="BE1" s="93"/>
      <c r="BF1" s="93"/>
      <c r="BG1" s="93"/>
      <c r="BH1" s="93"/>
      <c r="BI1" s="93"/>
      <c r="BJ1" s="93"/>
      <c r="BK1" s="93"/>
      <c r="BL1" s="93"/>
      <c r="BM1" s="93"/>
      <c r="BN1" s="93"/>
      <c r="BO1" s="93"/>
      <c r="BP1" s="94"/>
    </row>
    <row r="2" spans="1:68" ht="25.5" x14ac:dyDescent="0.35">
      <c r="A2" s="461"/>
      <c r="B2" s="461"/>
      <c r="C2" s="461"/>
      <c r="D2" s="461"/>
      <c r="E2" s="461"/>
      <c r="F2" s="461"/>
      <c r="G2" s="461"/>
      <c r="H2" s="461"/>
      <c r="I2" s="461"/>
      <c r="J2" s="461"/>
      <c r="K2" s="461"/>
      <c r="L2" s="461"/>
      <c r="M2" s="461"/>
      <c r="N2" s="461"/>
      <c r="O2" s="461"/>
      <c r="P2" s="461"/>
      <c r="Q2" s="461"/>
      <c r="R2" s="461"/>
      <c r="S2" s="461"/>
      <c r="T2" s="461"/>
      <c r="U2" s="461"/>
      <c r="V2" s="461"/>
      <c r="W2" s="461"/>
      <c r="X2" s="461"/>
      <c r="Y2" s="461"/>
      <c r="Z2" s="461"/>
      <c r="AA2" s="461"/>
      <c r="AB2" s="461"/>
      <c r="AC2" s="461"/>
      <c r="AD2" s="461"/>
      <c r="AE2" s="461"/>
      <c r="AF2" s="461"/>
      <c r="AG2" s="461"/>
      <c r="AH2" s="95"/>
      <c r="AI2" s="95"/>
      <c r="AJ2" s="95"/>
      <c r="AK2" s="95"/>
      <c r="AL2" s="96"/>
      <c r="AM2" s="96"/>
      <c r="AN2" s="96"/>
      <c r="AO2" s="93"/>
      <c r="AP2" s="93"/>
      <c r="AQ2" s="93"/>
      <c r="AR2" s="93"/>
      <c r="AS2" s="93"/>
      <c r="AT2" s="93"/>
      <c r="AU2" s="93"/>
      <c r="AV2" s="93"/>
      <c r="AW2" s="93"/>
      <c r="AX2" s="93"/>
      <c r="AY2" s="93"/>
      <c r="AZ2" s="88"/>
      <c r="BA2" s="88"/>
      <c r="BB2" s="88"/>
      <c r="BC2" s="93"/>
      <c r="BD2" s="93"/>
      <c r="BE2" s="93"/>
      <c r="BF2" s="93"/>
      <c r="BG2" s="93"/>
      <c r="BH2" s="93"/>
      <c r="BI2" s="93"/>
      <c r="BJ2" s="93"/>
      <c r="BK2" s="93"/>
      <c r="BL2" s="93"/>
      <c r="BM2" s="93"/>
      <c r="BN2" s="93"/>
      <c r="BO2" s="93"/>
      <c r="BP2" s="94"/>
    </row>
    <row r="3" spans="1:68" ht="15.75" x14ac:dyDescent="0.25">
      <c r="A3" s="467">
        <v>45297</v>
      </c>
      <c r="B3" s="462"/>
      <c r="C3" s="97"/>
      <c r="D3" s="458" t="s">
        <v>183</v>
      </c>
      <c r="E3" s="458"/>
      <c r="F3" s="458"/>
      <c r="G3" s="458"/>
      <c r="H3" s="98">
        <f>IF(A21&lt;12,0)+IF(A21=12,0.82)+IF(A21=13,0.83)+IF(A21=14,0.84)+IF(A21=15,0.85)+IF(A21=16,0.86)+IF(A21=17,0.87)+IF(A21=18,0.88)+IF(A21=19,0.89)+IF(A21=20,0.9)+IF(A21=21,0.91)+IF(A21=22,0.92)+IF(A21=23,0.93)+IF(A21=24,0.94)+IF(A21=25,0.95)+IF(A21=26,0.96)+IF(A21=27,0.97)+IF(A21=28,0.98)+IF(A21=29,0.99)+IF(A21=30,1)</f>
        <v>0.84</v>
      </c>
      <c r="I3" s="97"/>
      <c r="J3" s="97"/>
      <c r="K3" s="97"/>
      <c r="L3" s="97"/>
      <c r="M3" s="458" t="s">
        <v>184</v>
      </c>
      <c r="N3" s="458"/>
      <c r="O3" s="458"/>
      <c r="P3" s="458"/>
      <c r="Q3" s="468"/>
      <c r="R3" s="468"/>
      <c r="S3" s="468"/>
      <c r="T3" s="468"/>
      <c r="U3" s="468"/>
      <c r="V3" s="468"/>
      <c r="W3" s="468"/>
      <c r="X3" s="468"/>
      <c r="Y3" s="468"/>
      <c r="Z3" s="468"/>
      <c r="AA3" s="468"/>
      <c r="AB3" s="468"/>
      <c r="AC3" s="468"/>
      <c r="AD3" s="468"/>
      <c r="AE3" s="468"/>
      <c r="AF3" s="468"/>
      <c r="AG3" s="468"/>
      <c r="AH3" s="468"/>
      <c r="AI3" s="468"/>
      <c r="AJ3" s="468"/>
      <c r="AK3" s="468"/>
      <c r="AL3" s="99"/>
      <c r="AM3" s="99"/>
      <c r="AN3" s="99"/>
      <c r="AO3" s="453" t="s">
        <v>185</v>
      </c>
      <c r="AP3" s="453"/>
      <c r="AQ3" s="453"/>
      <c r="AR3" s="453"/>
      <c r="AS3" s="453"/>
      <c r="AT3" s="453"/>
      <c r="AU3" s="453"/>
      <c r="AV3" s="453"/>
      <c r="AW3" s="453"/>
      <c r="AX3" s="453"/>
      <c r="AY3" s="453"/>
      <c r="AZ3" s="88"/>
      <c r="BA3" s="453" t="s">
        <v>186</v>
      </c>
      <c r="BB3" s="453"/>
      <c r="BC3" s="453"/>
      <c r="BD3" s="453"/>
      <c r="BE3" s="453"/>
      <c r="BF3" s="453"/>
      <c r="BG3" s="453"/>
      <c r="BH3" s="453"/>
      <c r="BI3" s="453"/>
      <c r="BJ3" s="453"/>
      <c r="BK3" s="453"/>
      <c r="BL3" s="453"/>
      <c r="BM3" s="453"/>
      <c r="BN3" s="453"/>
      <c r="BO3" s="453"/>
      <c r="BP3" s="94"/>
    </row>
    <row r="4" spans="1:68" ht="24" x14ac:dyDescent="0.2">
      <c r="A4" s="100" t="s">
        <v>187</v>
      </c>
      <c r="B4" s="101" t="s">
        <v>188</v>
      </c>
      <c r="C4" s="102" t="s">
        <v>189</v>
      </c>
      <c r="D4" s="103" t="s">
        <v>190</v>
      </c>
      <c r="E4" s="104" t="s">
        <v>191</v>
      </c>
      <c r="F4" s="105" t="s">
        <v>192</v>
      </c>
      <c r="G4" s="105" t="s">
        <v>193</v>
      </c>
      <c r="H4" s="105" t="s">
        <v>194</v>
      </c>
      <c r="I4" s="105" t="s">
        <v>195</v>
      </c>
      <c r="J4" s="105" t="s">
        <v>196</v>
      </c>
      <c r="K4" s="105" t="s">
        <v>197</v>
      </c>
      <c r="L4" s="105" t="s">
        <v>198</v>
      </c>
      <c r="M4" s="105" t="s">
        <v>199</v>
      </c>
      <c r="N4" s="105" t="s">
        <v>200</v>
      </c>
      <c r="O4" s="106" t="s">
        <v>201</v>
      </c>
      <c r="P4" s="454">
        <v>1</v>
      </c>
      <c r="Q4" s="455"/>
      <c r="R4" s="456">
        <v>2</v>
      </c>
      <c r="S4" s="457"/>
      <c r="T4" s="457">
        <v>3</v>
      </c>
      <c r="U4" s="457"/>
      <c r="V4" s="457">
        <v>4</v>
      </c>
      <c r="W4" s="457"/>
      <c r="X4" s="457">
        <v>5</v>
      </c>
      <c r="Y4" s="457"/>
      <c r="Z4" s="457">
        <v>6</v>
      </c>
      <c r="AA4" s="457"/>
      <c r="AB4" s="457">
        <v>7</v>
      </c>
      <c r="AC4" s="457"/>
      <c r="AD4" s="457">
        <v>8</v>
      </c>
      <c r="AE4" s="457"/>
      <c r="AF4" s="457">
        <v>9</v>
      </c>
      <c r="AG4" s="457"/>
      <c r="AH4" s="460">
        <v>10</v>
      </c>
      <c r="AI4" s="456"/>
      <c r="AJ4" s="460">
        <v>11</v>
      </c>
      <c r="AK4" s="456"/>
      <c r="AL4" s="107"/>
      <c r="AM4" s="107"/>
      <c r="AN4" s="107"/>
      <c r="AO4" s="108">
        <v>1</v>
      </c>
      <c r="AP4" s="108">
        <v>2</v>
      </c>
      <c r="AQ4" s="108">
        <v>3</v>
      </c>
      <c r="AR4" s="108">
        <v>4</v>
      </c>
      <c r="AS4" s="108">
        <v>5</v>
      </c>
      <c r="AT4" s="108">
        <v>6</v>
      </c>
      <c r="AU4" s="108">
        <v>7</v>
      </c>
      <c r="AV4" s="108">
        <v>8</v>
      </c>
      <c r="AW4" s="108">
        <v>9</v>
      </c>
      <c r="AX4" s="108">
        <v>10</v>
      </c>
      <c r="AY4" s="108">
        <v>11</v>
      </c>
      <c r="AZ4" s="109"/>
      <c r="BA4" s="108">
        <v>1</v>
      </c>
      <c r="BB4" s="108">
        <v>2</v>
      </c>
      <c r="BC4" s="108">
        <v>3</v>
      </c>
      <c r="BD4" s="108">
        <v>4</v>
      </c>
      <c r="BE4" s="108">
        <v>5</v>
      </c>
      <c r="BF4" s="108">
        <v>6</v>
      </c>
      <c r="BG4" s="108">
        <v>7</v>
      </c>
      <c r="BH4" s="108">
        <v>8</v>
      </c>
      <c r="BI4" s="108">
        <v>9</v>
      </c>
      <c r="BJ4" s="108">
        <v>10</v>
      </c>
      <c r="BK4" s="108">
        <v>11</v>
      </c>
      <c r="BL4" s="108" t="s">
        <v>202</v>
      </c>
      <c r="BM4" s="110" t="s">
        <v>203</v>
      </c>
      <c r="BN4" s="110" t="s">
        <v>204</v>
      </c>
      <c r="BO4" s="111" t="s">
        <v>205</v>
      </c>
      <c r="BP4" s="94"/>
    </row>
    <row r="5" spans="1:68" ht="15" x14ac:dyDescent="0.2">
      <c r="A5" s="112">
        <v>1</v>
      </c>
      <c r="B5" s="113" t="s">
        <v>11</v>
      </c>
      <c r="C5" s="47" t="s">
        <v>3</v>
      </c>
      <c r="D5" s="114"/>
      <c r="E5" s="115">
        <f>IF(G5=0,0,IF(G5+F5&lt;1000,1000,G5+F5))</f>
        <v>1030</v>
      </c>
      <c r="F5" s="116">
        <f t="shared" ref="F5:F18" si="0">IF(L5=0,0,IF(G5+(IF(I5&gt;-150,(IF(I5&gt;=150,IF(K5&gt;=$AU$1,0,SUM(IF(MAX(P5:AK5)=99,K5-2,K5)-L5*2*(15+50)%)*10),SUM(IF(MAX(P5:AK5)=99,K5-2,K5)-L5*2*(I5/10+50)%)*10)),(IF(I5&lt;-150,IF((IF(MAX(P5:AK5)=99,K5-2,K5)-L5*2*(I5/10+50)%)*10&lt;1,0,(IF(MAX(P5:AK5)=99,K5-2,K5)-L5*2*(I5/10+50)%)*10)))))&lt;1000,0,(IF(I5&gt;-150,(IF(I5&gt;150,IF(K5&gt;=$AU$1,0,SUM(IF(MAX(P5:AK5)=99,K5-2,K5)-L5*2*(15+50)%)*10),SUM(IF(MAX(P5:AK5)=99,K5-2,K5)-L5*2*(I5/10+50)%)*10)),(IF(I5&lt;-150,IF((IF(MAX(P5:AK5)=99,K5-2,K5)-L5*2*(I5/10+50)%)*10&lt;1,0,(IF(MAX(P5:AK5)=99,K5-2,K5)-L5*2*(I5/10+50)%)*10)))))))</f>
        <v>30</v>
      </c>
      <c r="G5" s="117">
        <v>1000</v>
      </c>
      <c r="H5" s="118">
        <f t="shared" ref="H5:H18" si="1">IF(J5=0,0,(IF(IF($A$21&gt;=30,(SUM(31-J5)*$H$3),(SUM(30-J5)*$H$3))&lt;0,0,IF($A$21&gt;=30,(SUM(31-J5)*$H$3),(SUM(30-J5)*$H$3)))))</f>
        <v>23.52</v>
      </c>
      <c r="I5" s="119">
        <f>IF(M5=0,0,G5-M5)</f>
        <v>0</v>
      </c>
      <c r="J5" s="383">
        <v>2</v>
      </c>
      <c r="K5" s="121">
        <v>14</v>
      </c>
      <c r="L5" s="122">
        <v>9</v>
      </c>
      <c r="M5" s="123">
        <f t="shared" ref="M5:M18" si="2">IF(L5=0,0,SUM(AO5:AY5)/L5)</f>
        <v>1000</v>
      </c>
      <c r="N5" s="231">
        <f t="shared" ref="N5:N18" si="3">BL5</f>
        <v>92</v>
      </c>
      <c r="O5" s="124">
        <f t="shared" ref="O5:O18" si="4">BO5</f>
        <v>86</v>
      </c>
      <c r="P5" s="125">
        <v>8</v>
      </c>
      <c r="Q5" s="126">
        <v>2</v>
      </c>
      <c r="R5" s="127">
        <v>4</v>
      </c>
      <c r="S5" s="126">
        <v>2</v>
      </c>
      <c r="T5" s="128">
        <v>6</v>
      </c>
      <c r="U5" s="129">
        <v>2</v>
      </c>
      <c r="V5" s="130">
        <v>10</v>
      </c>
      <c r="W5" s="129">
        <v>2</v>
      </c>
      <c r="X5" s="128">
        <v>3</v>
      </c>
      <c r="Y5" s="129">
        <v>0</v>
      </c>
      <c r="Z5" s="128">
        <v>7</v>
      </c>
      <c r="AA5" s="129">
        <v>2</v>
      </c>
      <c r="AB5" s="128">
        <v>9</v>
      </c>
      <c r="AC5" s="131">
        <v>2</v>
      </c>
      <c r="AD5" s="132">
        <v>5</v>
      </c>
      <c r="AE5" s="133">
        <v>2</v>
      </c>
      <c r="AF5" s="130">
        <v>12</v>
      </c>
      <c r="AG5" s="131">
        <v>0</v>
      </c>
      <c r="AH5" s="130">
        <v>99</v>
      </c>
      <c r="AI5" s="129">
        <v>0</v>
      </c>
      <c r="AJ5" s="128">
        <v>99</v>
      </c>
      <c r="AK5" s="129">
        <v>0</v>
      </c>
      <c r="AL5" s="134"/>
      <c r="AM5" s="135">
        <f>SUM(Q5+S5+U5+W5+Y5+AA5+AC5+AE5+AG5+AI5+AK5)</f>
        <v>14</v>
      </c>
      <c r="AN5" s="134"/>
      <c r="AO5" s="136">
        <f t="shared" ref="AO5:AO18" si="5">IF(B5=0,0,IF(B5="BRIVS",0,(LOOKUP(P5,$A$5:$A$19,$G$5:$G$19))))</f>
        <v>1000</v>
      </c>
      <c r="AP5" s="137">
        <f t="shared" ref="AP5:AP18" si="6">IF(B5=0,0,IF(B5="BRIVS",0,(LOOKUP(R5,$A$5:$A$19,$G$5:$G$19))))</f>
        <v>1000</v>
      </c>
      <c r="AQ5" s="138">
        <f t="shared" ref="AQ5:AQ18" si="7">IF(B5=0,0,IF(B5="BRIVS",0,(LOOKUP(T5,$A$5:$A$19,$G$5:$G$19))))</f>
        <v>1000</v>
      </c>
      <c r="AR5" s="137">
        <f t="shared" ref="AR5:AR18" si="8">IF(B5=0,0,IF(B5="BRIVS",0,(LOOKUP(V5,$A$5:$A$19,$G$5:$G$19))))</f>
        <v>1000</v>
      </c>
      <c r="AS5" s="138">
        <f t="shared" ref="AS5:AS18" si="9">IF(B5=0,0,IF(B5="BRIVS",0,(LOOKUP(X5,$A$5:$A$19,$G$5:$G$19))))</f>
        <v>1000</v>
      </c>
      <c r="AT5" s="138">
        <f t="shared" ref="AT5:AT18" si="10">IF(B5=0,0,IF(B5="BRIVS",0,(LOOKUP(Z5,$A$5:$A$19,$G$5:$G$19))))</f>
        <v>1000</v>
      </c>
      <c r="AU5" s="138">
        <f t="shared" ref="AU5:AU18" si="11">IF(B5=0,0,IF(B5="BRIVS",0,(LOOKUP(AB5,$A$5:$A$19,$G$5:$G$19))))</f>
        <v>1000</v>
      </c>
      <c r="AV5" s="138">
        <f t="shared" ref="AV5:AV18" si="12">IF(B5=0,0,IF(B5="BRIVS",0,(LOOKUP(AD5,$A$5:$A$19,$G$5:$G$19))))</f>
        <v>1000</v>
      </c>
      <c r="AW5" s="137">
        <f t="shared" ref="AW5:AW18" si="13">IF(B5=0,0,IF(B5="BRIVS",0,(LOOKUP(AF5,$A$5:$A$19,$G$5:$G$19))))</f>
        <v>1000</v>
      </c>
      <c r="AX5" s="138">
        <f t="shared" ref="AX5:AX18" si="14">IF(B5=0,0,IF(B5="BRIVS",0,(LOOKUP(AH5,$A$5:$A$19,$G$5:$G$19))))</f>
        <v>0</v>
      </c>
      <c r="AY5" s="139">
        <f t="shared" ref="AY5:AY18" si="15">IF(B5=0,0,IF(B5="BRIVS",0,(LOOKUP(AJ5,$A$5:$A$19,$G$5:$G$19))))</f>
        <v>0</v>
      </c>
      <c r="AZ5" s="88"/>
      <c r="BA5" s="140">
        <f t="shared" ref="BA5:BA18" si="16">IF(P5=99,0,(LOOKUP($P5,$A$5:$A$20,$K$5:$K$20)))</f>
        <v>6</v>
      </c>
      <c r="BB5" s="141">
        <f t="shared" ref="BB5:BB18" si="17">IF(R5=99,0,(LOOKUP($R5,$A$5:$A$20,$K$5:$K$20)))</f>
        <v>10</v>
      </c>
      <c r="BC5" s="141">
        <f t="shared" ref="BC5:BC18" si="18">IF(T5=99,0,(LOOKUP($T5,$A$5:$A$20,$K$5:$K$20)))</f>
        <v>9</v>
      </c>
      <c r="BD5" s="142">
        <f t="shared" ref="BD5:BD18" si="19">IF(V5=99,0,(LOOKUP($V5,$A$5:$A$20,$K$5:$K$20)))</f>
        <v>14</v>
      </c>
      <c r="BE5" s="141">
        <f t="shared" ref="BE5:BE18" si="20">IF(X5=99,0,(LOOKUP($X5,$A$5:$A$20,$K$5:$K$20)))</f>
        <v>14</v>
      </c>
      <c r="BF5" s="141">
        <f t="shared" ref="BF5:BF18" si="21">IF(Z5=99,0,(LOOKUP($Z5,$A$5:$A$20,$K$5:$K$20)))</f>
        <v>11</v>
      </c>
      <c r="BG5" s="141">
        <f t="shared" ref="BG5:BG18" si="22">IF(AB5=99,0,(LOOKUP($AB5,$A$5:$A$20,$K$5:$K$20)))</f>
        <v>9</v>
      </c>
      <c r="BH5" s="141">
        <f t="shared" ref="BH5:BH18" si="23">IF(AD5=99,0,(LOOKUP($AD5,$A$5:$A$20,$K$5:$K$20)))</f>
        <v>9</v>
      </c>
      <c r="BI5" s="141">
        <f t="shared" ref="BI5:BI18" si="24">IF(AF5=99,0,(LOOKUP($AF5,$A$5:$A$20,$K$5:$K$20)))</f>
        <v>10</v>
      </c>
      <c r="BJ5" s="141">
        <f t="shared" ref="BJ5:BJ18" si="25">IF(AH5=99,0,(LOOKUP($AH5,$A$5:$A$20,$K$5:$K$20)))</f>
        <v>0</v>
      </c>
      <c r="BK5" s="141">
        <f t="shared" ref="BK5:BK18" si="26">IF(AJ5=99,0,(LOOKUP($AJ5,$A$5:$A$20,$K$5:$K$20)))</f>
        <v>0</v>
      </c>
      <c r="BL5" s="143">
        <f>SUM(BA5,BB5,BC5,BD5,BE5,BG5,BF5,BH5,BI5,BJ5,BK5)</f>
        <v>92</v>
      </c>
      <c r="BM5" s="137">
        <f>IF($AX$1&gt;7,(IF($AX$1=8,MIN(BA5:BH5),IF($AX$1=9,MIN(BA5:BI5),IF($AX$1=10,MIN(BA5:BJ5),IF($AX$1=11,MIN(BA5:BK5)))))),(IF($AX$1=4,MIN(BA5:BD5),IF($AX$1=5,MIN(BA5:BE5),IF($AX$1=6,MIN(BA5:BF5),IF($AX$1=7,MIN(BA5:BG5)))))))</f>
        <v>6</v>
      </c>
      <c r="BN5" s="137">
        <f>IF($AX$1&gt;7,(IF($AX$1=8,MAX(BA5:BH5),IF($AX$1=9,MAX(BA5:BI5),IF($AX$1=10,MAX(BA5:BJ5),IF($AX$1=11,MAX(BA5:BK5)))))),(IF($AX$1=4,MAX(BA5:BD5),IF($AX$1=5,MAX(BA5:BE5),IF($AX$1=6,MAX(BA5:BF5),IF($AX$1=7,MAX(BA5:BG5)))))))</f>
        <v>14</v>
      </c>
      <c r="BO5" s="144">
        <f>SUM($BL5-$BM5)</f>
        <v>86</v>
      </c>
      <c r="BP5" s="94"/>
    </row>
    <row r="6" spans="1:68" ht="15" x14ac:dyDescent="0.2">
      <c r="A6" s="145">
        <v>2</v>
      </c>
      <c r="B6" s="146" t="s">
        <v>45</v>
      </c>
      <c r="C6" s="47" t="s">
        <v>44</v>
      </c>
      <c r="D6" s="147"/>
      <c r="E6" s="148">
        <f>IF(G6=0,0,IF(G6+F6&lt;1000,1000,G6+F6))</f>
        <v>1000</v>
      </c>
      <c r="F6" s="149">
        <f t="shared" si="0"/>
        <v>0</v>
      </c>
      <c r="G6" s="150">
        <v>1000</v>
      </c>
      <c r="H6" s="151">
        <f t="shared" si="1"/>
        <v>15.959999999999999</v>
      </c>
      <c r="I6" s="152">
        <f>IF(M6=0,0,G6-M6)</f>
        <v>0</v>
      </c>
      <c r="J6" s="153">
        <v>11</v>
      </c>
      <c r="K6" s="154">
        <v>7</v>
      </c>
      <c r="L6" s="155">
        <v>8</v>
      </c>
      <c r="M6" s="156">
        <f t="shared" si="2"/>
        <v>1000</v>
      </c>
      <c r="N6" s="152">
        <f t="shared" si="3"/>
        <v>74</v>
      </c>
      <c r="O6" s="157">
        <f t="shared" si="4"/>
        <v>74</v>
      </c>
      <c r="P6" s="158">
        <v>9</v>
      </c>
      <c r="Q6" s="159">
        <v>0</v>
      </c>
      <c r="R6" s="160">
        <v>13</v>
      </c>
      <c r="S6" s="161">
        <v>2</v>
      </c>
      <c r="T6" s="162">
        <v>3</v>
      </c>
      <c r="U6" s="163">
        <v>0</v>
      </c>
      <c r="V6" s="160">
        <v>12</v>
      </c>
      <c r="W6" s="163">
        <v>2</v>
      </c>
      <c r="X6" s="162">
        <v>11</v>
      </c>
      <c r="Y6" s="163">
        <v>1</v>
      </c>
      <c r="Z6" s="162">
        <v>5</v>
      </c>
      <c r="AA6" s="163">
        <v>0</v>
      </c>
      <c r="AB6" s="162">
        <v>4</v>
      </c>
      <c r="AC6" s="161">
        <v>0</v>
      </c>
      <c r="AD6" s="158">
        <v>99</v>
      </c>
      <c r="AE6" s="159">
        <v>2</v>
      </c>
      <c r="AF6" s="164">
        <v>6</v>
      </c>
      <c r="AG6" s="161">
        <v>0</v>
      </c>
      <c r="AH6" s="160">
        <v>99</v>
      </c>
      <c r="AI6" s="163">
        <v>0</v>
      </c>
      <c r="AJ6" s="160">
        <v>99</v>
      </c>
      <c r="AK6" s="163">
        <v>0</v>
      </c>
      <c r="AL6" s="134"/>
      <c r="AM6" s="135">
        <f t="shared" ref="AM6:AM18" si="27">SUM(Q6+S6+U6+W6+Y6+AA6+AC6+AE6+AG6+AI6+AK6)</f>
        <v>7</v>
      </c>
      <c r="AN6" s="134"/>
      <c r="AO6" s="165">
        <f t="shared" si="5"/>
        <v>1000</v>
      </c>
      <c r="AP6" s="166">
        <f t="shared" si="6"/>
        <v>1000</v>
      </c>
      <c r="AQ6" s="167">
        <f t="shared" si="7"/>
        <v>1000</v>
      </c>
      <c r="AR6" s="166">
        <f t="shared" si="8"/>
        <v>1000</v>
      </c>
      <c r="AS6" s="167">
        <f t="shared" si="9"/>
        <v>1000</v>
      </c>
      <c r="AT6" s="167">
        <f t="shared" si="10"/>
        <v>1000</v>
      </c>
      <c r="AU6" s="167">
        <f t="shared" si="11"/>
        <v>1000</v>
      </c>
      <c r="AV6" s="167">
        <f t="shared" si="12"/>
        <v>0</v>
      </c>
      <c r="AW6" s="166">
        <f t="shared" si="13"/>
        <v>1000</v>
      </c>
      <c r="AX6" s="167">
        <f t="shared" si="14"/>
        <v>0</v>
      </c>
      <c r="AY6" s="168">
        <f t="shared" si="15"/>
        <v>0</v>
      </c>
      <c r="AZ6" s="88"/>
      <c r="BA6" s="169">
        <f t="shared" si="16"/>
        <v>9</v>
      </c>
      <c r="BB6" s="170">
        <f t="shared" si="17"/>
        <v>3</v>
      </c>
      <c r="BC6" s="170">
        <f t="shared" si="18"/>
        <v>14</v>
      </c>
      <c r="BD6" s="171">
        <f t="shared" si="19"/>
        <v>10</v>
      </c>
      <c r="BE6" s="170">
        <f t="shared" si="20"/>
        <v>10</v>
      </c>
      <c r="BF6" s="170">
        <f t="shared" si="21"/>
        <v>9</v>
      </c>
      <c r="BG6" s="170">
        <f t="shared" si="22"/>
        <v>10</v>
      </c>
      <c r="BH6" s="170">
        <f t="shared" si="23"/>
        <v>0</v>
      </c>
      <c r="BI6" s="170">
        <f t="shared" si="24"/>
        <v>9</v>
      </c>
      <c r="BJ6" s="170">
        <f t="shared" si="25"/>
        <v>0</v>
      </c>
      <c r="BK6" s="170">
        <f t="shared" si="26"/>
        <v>0</v>
      </c>
      <c r="BL6" s="172">
        <f>SUM(BA6,BB6,BC6,BD6,BE6,BG6,BF6,BH6,BI6,BJ6,BK6)</f>
        <v>74</v>
      </c>
      <c r="BM6" s="166">
        <f>IF($AX$1&gt;7,(IF($AX$1=8,MIN(BA6:BH6),IF($AX$1=9,MIN(BA6:BI6),IF($AX$1=10,MIN(BA6:BJ6),IF($AX$1=11,MIN(BA6:BK6)))))),(IF($AX$1=4,MIN(BA6:BD6),IF($AX$1=5,MIN(BA6:BE6),IF($AX$1=6,MIN(BA6:BF6),IF($AX$1=7,MIN(BA6:BG6)))))))</f>
        <v>0</v>
      </c>
      <c r="BN6" s="166">
        <f>IF($AX$1&gt;7,(IF($AX$1=8,MAX(BA6:BH6),IF($AX$1=9,MAX(BA6:BI6),IF($AX$1=10,MAX(BA6:BJ6),IF($AX$1=11,MAX(BA6:BK6)))))),(IF($AX$1=4,MAX(BA6:BD6),IF($AX$1=5,MAX(BA6:BE6),IF($AX$1=6,MAX(BA6:BF6),IF($AX$1=7,MAX(BA6:BG6)))))))</f>
        <v>14</v>
      </c>
      <c r="BO6" s="173">
        <f t="shared" ref="BO6:BO18" si="28">SUM($BL6-$BM6)</f>
        <v>74</v>
      </c>
      <c r="BP6" s="94"/>
    </row>
    <row r="7" spans="1:68" ht="15" x14ac:dyDescent="0.2">
      <c r="A7" s="145">
        <v>3</v>
      </c>
      <c r="B7" s="146" t="s">
        <v>34</v>
      </c>
      <c r="C7" s="47" t="s">
        <v>3</v>
      </c>
      <c r="D7" s="147"/>
      <c r="E7" s="175">
        <f t="shared" ref="E7:E18" si="29">IF(G7=0,0,IF(G7+F7&lt;1000,1000,G7+F7))</f>
        <v>1030</v>
      </c>
      <c r="F7" s="149">
        <f t="shared" si="0"/>
        <v>30</v>
      </c>
      <c r="G7" s="150">
        <v>1000</v>
      </c>
      <c r="H7" s="151">
        <f t="shared" si="1"/>
        <v>22.68</v>
      </c>
      <c r="I7" s="152">
        <f t="shared" ref="I7:I18" si="30">IF(M7=0,0,G7-M7)</f>
        <v>0</v>
      </c>
      <c r="J7" s="374">
        <v>3</v>
      </c>
      <c r="K7" s="154">
        <v>14</v>
      </c>
      <c r="L7" s="155">
        <v>9</v>
      </c>
      <c r="M7" s="156">
        <f t="shared" si="2"/>
        <v>1000</v>
      </c>
      <c r="N7" s="232">
        <f t="shared" si="3"/>
        <v>83</v>
      </c>
      <c r="O7" s="157">
        <f t="shared" si="4"/>
        <v>80</v>
      </c>
      <c r="P7" s="158">
        <v>10</v>
      </c>
      <c r="Q7" s="159">
        <v>0</v>
      </c>
      <c r="R7" s="160">
        <v>8</v>
      </c>
      <c r="S7" s="161">
        <v>2</v>
      </c>
      <c r="T7" s="162">
        <v>2</v>
      </c>
      <c r="U7" s="163">
        <v>2</v>
      </c>
      <c r="V7" s="160">
        <v>4</v>
      </c>
      <c r="W7" s="163">
        <v>2</v>
      </c>
      <c r="X7" s="162">
        <v>1</v>
      </c>
      <c r="Y7" s="163">
        <v>2</v>
      </c>
      <c r="Z7" s="162">
        <v>9</v>
      </c>
      <c r="AA7" s="163">
        <v>2</v>
      </c>
      <c r="AB7" s="162">
        <v>5</v>
      </c>
      <c r="AC7" s="161">
        <v>2</v>
      </c>
      <c r="AD7" s="158">
        <v>7</v>
      </c>
      <c r="AE7" s="159">
        <v>0</v>
      </c>
      <c r="AF7" s="164">
        <v>13</v>
      </c>
      <c r="AG7" s="161">
        <v>2</v>
      </c>
      <c r="AH7" s="160">
        <v>99</v>
      </c>
      <c r="AI7" s="163">
        <v>0</v>
      </c>
      <c r="AJ7" s="160">
        <v>99</v>
      </c>
      <c r="AK7" s="163">
        <v>0</v>
      </c>
      <c r="AL7" s="134"/>
      <c r="AM7" s="135">
        <f t="shared" si="27"/>
        <v>14</v>
      </c>
      <c r="AN7" s="134"/>
      <c r="AO7" s="165">
        <f t="shared" si="5"/>
        <v>1000</v>
      </c>
      <c r="AP7" s="166">
        <f t="shared" si="6"/>
        <v>1000</v>
      </c>
      <c r="AQ7" s="167">
        <f t="shared" si="7"/>
        <v>1000</v>
      </c>
      <c r="AR7" s="166">
        <f t="shared" si="8"/>
        <v>1000</v>
      </c>
      <c r="AS7" s="167">
        <f t="shared" si="9"/>
        <v>1000</v>
      </c>
      <c r="AT7" s="167">
        <f t="shared" si="10"/>
        <v>1000</v>
      </c>
      <c r="AU7" s="167">
        <f t="shared" si="11"/>
        <v>1000</v>
      </c>
      <c r="AV7" s="167">
        <f t="shared" si="12"/>
        <v>1000</v>
      </c>
      <c r="AW7" s="166">
        <f t="shared" si="13"/>
        <v>1000</v>
      </c>
      <c r="AX7" s="167">
        <f t="shared" si="14"/>
        <v>0</v>
      </c>
      <c r="AY7" s="168">
        <f t="shared" si="15"/>
        <v>0</v>
      </c>
      <c r="AZ7" s="88"/>
      <c r="BA7" s="169">
        <f t="shared" si="16"/>
        <v>14</v>
      </c>
      <c r="BB7" s="170">
        <f t="shared" si="17"/>
        <v>6</v>
      </c>
      <c r="BC7" s="170">
        <f t="shared" si="18"/>
        <v>7</v>
      </c>
      <c r="BD7" s="171">
        <f t="shared" si="19"/>
        <v>10</v>
      </c>
      <c r="BE7" s="170">
        <f t="shared" si="20"/>
        <v>14</v>
      </c>
      <c r="BF7" s="170">
        <f t="shared" si="21"/>
        <v>9</v>
      </c>
      <c r="BG7" s="170">
        <f t="shared" si="22"/>
        <v>9</v>
      </c>
      <c r="BH7" s="170">
        <f t="shared" si="23"/>
        <v>11</v>
      </c>
      <c r="BI7" s="170">
        <f t="shared" si="24"/>
        <v>3</v>
      </c>
      <c r="BJ7" s="170">
        <f t="shared" si="25"/>
        <v>0</v>
      </c>
      <c r="BK7" s="170">
        <f t="shared" si="26"/>
        <v>0</v>
      </c>
      <c r="BL7" s="172">
        <f t="shared" ref="BL7:BL18" si="31">SUM(BA7,BB7,BC7,BD7,BE7,BG7,BF7,BH7,BI7,BJ7,BK7)</f>
        <v>83</v>
      </c>
      <c r="BM7" s="166">
        <f t="shared" ref="BM7:BM18" si="32">IF($AX$1&gt;7,(IF($AX$1=8,MIN(BA7:BH7),IF($AX$1=9,MIN(BA7:BI7),IF($AX$1=10,MIN(BA7:BJ7),IF($AX$1=11,MIN(BA7:BK7)))))),(IF($AX$1=4,MIN(BA7:BD7),IF($AX$1=5,MIN(BA7:BE7),IF($AX$1=6,MIN(BA7:BF7),IF($AX$1=7,MIN(BA7:BG7)))))))</f>
        <v>3</v>
      </c>
      <c r="BN7" s="166">
        <f t="shared" ref="BN7:BN18" si="33">IF($AX$1&gt;7,(IF($AX$1=8,MAX(BA7:BH7),IF($AX$1=9,MAX(BA7:BI7),IF($AX$1=10,MAX(BA7:BJ7),IF($AX$1=11,MAX(BA7:BK7)))))),(IF($AX$1=4,MAX(BA7:BD7),IF($AX$1=5,MAX(BA7:BE7),IF($AX$1=6,MAX(BA7:BF7),IF($AX$1=7,MAX(BA7:BG7)))))))</f>
        <v>14</v>
      </c>
      <c r="BO7" s="173">
        <f t="shared" si="28"/>
        <v>80</v>
      </c>
      <c r="BP7" s="94"/>
    </row>
    <row r="8" spans="1:68" ht="15" x14ac:dyDescent="0.2">
      <c r="A8" s="145">
        <v>4</v>
      </c>
      <c r="B8" s="146" t="s">
        <v>207</v>
      </c>
      <c r="C8" s="221" t="s">
        <v>17</v>
      </c>
      <c r="D8" s="147"/>
      <c r="E8" s="175">
        <f t="shared" si="29"/>
        <v>1000</v>
      </c>
      <c r="F8" s="149">
        <f t="shared" si="0"/>
        <v>0</v>
      </c>
      <c r="G8" s="150">
        <v>1000</v>
      </c>
      <c r="H8" s="151">
        <f t="shared" si="1"/>
        <v>21</v>
      </c>
      <c r="I8" s="152">
        <f t="shared" si="30"/>
        <v>0</v>
      </c>
      <c r="J8" s="153">
        <v>5</v>
      </c>
      <c r="K8" s="154">
        <v>10</v>
      </c>
      <c r="L8" s="155">
        <v>8</v>
      </c>
      <c r="M8" s="156">
        <f t="shared" si="2"/>
        <v>1000</v>
      </c>
      <c r="N8" s="152">
        <f t="shared" si="3"/>
        <v>77</v>
      </c>
      <c r="O8" s="157">
        <f t="shared" si="4"/>
        <v>77</v>
      </c>
      <c r="P8" s="158">
        <v>11</v>
      </c>
      <c r="Q8" s="159">
        <v>1</v>
      </c>
      <c r="R8" s="160">
        <v>1</v>
      </c>
      <c r="S8" s="161">
        <v>0</v>
      </c>
      <c r="T8" s="162">
        <v>99</v>
      </c>
      <c r="U8" s="163">
        <v>2</v>
      </c>
      <c r="V8" s="160">
        <v>3</v>
      </c>
      <c r="W8" s="163">
        <v>0</v>
      </c>
      <c r="X8" s="162">
        <v>5</v>
      </c>
      <c r="Y8" s="163">
        <v>0</v>
      </c>
      <c r="Z8" s="162">
        <v>13</v>
      </c>
      <c r="AA8" s="163">
        <v>2</v>
      </c>
      <c r="AB8" s="162">
        <v>2</v>
      </c>
      <c r="AC8" s="161">
        <v>2</v>
      </c>
      <c r="AD8" s="176">
        <v>10</v>
      </c>
      <c r="AE8" s="159">
        <v>1</v>
      </c>
      <c r="AF8" s="164">
        <v>8</v>
      </c>
      <c r="AG8" s="161">
        <v>2</v>
      </c>
      <c r="AH8" s="160">
        <v>99</v>
      </c>
      <c r="AI8" s="163">
        <v>0</v>
      </c>
      <c r="AJ8" s="160">
        <v>99</v>
      </c>
      <c r="AK8" s="163">
        <v>0</v>
      </c>
      <c r="AL8" s="134"/>
      <c r="AM8" s="135">
        <f t="shared" si="27"/>
        <v>10</v>
      </c>
      <c r="AN8" s="134"/>
      <c r="AO8" s="165">
        <f t="shared" si="5"/>
        <v>1000</v>
      </c>
      <c r="AP8" s="166">
        <f t="shared" si="6"/>
        <v>1000</v>
      </c>
      <c r="AQ8" s="167">
        <f t="shared" si="7"/>
        <v>0</v>
      </c>
      <c r="AR8" s="166">
        <f t="shared" si="8"/>
        <v>1000</v>
      </c>
      <c r="AS8" s="167">
        <f t="shared" si="9"/>
        <v>1000</v>
      </c>
      <c r="AT8" s="167">
        <f t="shared" si="10"/>
        <v>1000</v>
      </c>
      <c r="AU8" s="167">
        <f t="shared" si="11"/>
        <v>1000</v>
      </c>
      <c r="AV8" s="167">
        <f t="shared" si="12"/>
        <v>1000</v>
      </c>
      <c r="AW8" s="166">
        <f t="shared" si="13"/>
        <v>1000</v>
      </c>
      <c r="AX8" s="167">
        <f t="shared" si="14"/>
        <v>0</v>
      </c>
      <c r="AY8" s="168">
        <f t="shared" si="15"/>
        <v>0</v>
      </c>
      <c r="AZ8" s="88"/>
      <c r="BA8" s="169">
        <f t="shared" si="16"/>
        <v>10</v>
      </c>
      <c r="BB8" s="170">
        <f t="shared" si="17"/>
        <v>14</v>
      </c>
      <c r="BC8" s="170">
        <f t="shared" si="18"/>
        <v>0</v>
      </c>
      <c r="BD8" s="171">
        <f t="shared" si="19"/>
        <v>14</v>
      </c>
      <c r="BE8" s="170">
        <f t="shared" si="20"/>
        <v>9</v>
      </c>
      <c r="BF8" s="170">
        <f t="shared" si="21"/>
        <v>3</v>
      </c>
      <c r="BG8" s="170">
        <f t="shared" si="22"/>
        <v>7</v>
      </c>
      <c r="BH8" s="170">
        <f t="shared" si="23"/>
        <v>14</v>
      </c>
      <c r="BI8" s="170">
        <f t="shared" si="24"/>
        <v>6</v>
      </c>
      <c r="BJ8" s="170">
        <f t="shared" si="25"/>
        <v>0</v>
      </c>
      <c r="BK8" s="170">
        <f t="shared" si="26"/>
        <v>0</v>
      </c>
      <c r="BL8" s="172">
        <f t="shared" si="31"/>
        <v>77</v>
      </c>
      <c r="BM8" s="166">
        <f t="shared" si="32"/>
        <v>0</v>
      </c>
      <c r="BN8" s="166">
        <f t="shared" si="33"/>
        <v>14</v>
      </c>
      <c r="BO8" s="173">
        <f t="shared" si="28"/>
        <v>77</v>
      </c>
      <c r="BP8" s="94"/>
    </row>
    <row r="9" spans="1:68" ht="15" x14ac:dyDescent="0.2">
      <c r="A9" s="145">
        <v>5</v>
      </c>
      <c r="B9" s="146" t="s">
        <v>46</v>
      </c>
      <c r="C9" s="221" t="s">
        <v>17</v>
      </c>
      <c r="D9" s="147"/>
      <c r="E9" s="175">
        <f t="shared" si="29"/>
        <v>1000</v>
      </c>
      <c r="F9" s="149">
        <f t="shared" si="0"/>
        <v>0</v>
      </c>
      <c r="G9" s="150">
        <v>1000</v>
      </c>
      <c r="H9" s="151">
        <f t="shared" si="1"/>
        <v>17.64</v>
      </c>
      <c r="I9" s="152">
        <f t="shared" si="30"/>
        <v>0</v>
      </c>
      <c r="J9" s="153">
        <v>9</v>
      </c>
      <c r="K9" s="154">
        <v>9</v>
      </c>
      <c r="L9" s="155">
        <v>8</v>
      </c>
      <c r="M9" s="156">
        <f t="shared" si="2"/>
        <v>1000</v>
      </c>
      <c r="N9" s="152">
        <f t="shared" si="3"/>
        <v>89</v>
      </c>
      <c r="O9" s="157">
        <f t="shared" si="4"/>
        <v>89</v>
      </c>
      <c r="P9" s="158">
        <v>12</v>
      </c>
      <c r="Q9" s="159">
        <v>1</v>
      </c>
      <c r="R9" s="160">
        <v>99</v>
      </c>
      <c r="S9" s="161">
        <v>2</v>
      </c>
      <c r="T9" s="162">
        <v>10</v>
      </c>
      <c r="U9" s="163">
        <v>1</v>
      </c>
      <c r="V9" s="160">
        <v>9</v>
      </c>
      <c r="W9" s="163">
        <v>0</v>
      </c>
      <c r="X9" s="162">
        <v>4</v>
      </c>
      <c r="Y9" s="163">
        <v>2</v>
      </c>
      <c r="Z9" s="162">
        <v>2</v>
      </c>
      <c r="AA9" s="163">
        <v>2</v>
      </c>
      <c r="AB9" s="162">
        <v>3</v>
      </c>
      <c r="AC9" s="161">
        <v>0</v>
      </c>
      <c r="AD9" s="158">
        <v>1</v>
      </c>
      <c r="AE9" s="159">
        <v>0</v>
      </c>
      <c r="AF9" s="164">
        <v>7</v>
      </c>
      <c r="AG9" s="161">
        <v>1</v>
      </c>
      <c r="AH9" s="160">
        <v>99</v>
      </c>
      <c r="AI9" s="163">
        <v>0</v>
      </c>
      <c r="AJ9" s="160">
        <v>99</v>
      </c>
      <c r="AK9" s="163">
        <v>0</v>
      </c>
      <c r="AL9" s="134"/>
      <c r="AM9" s="135">
        <f t="shared" si="27"/>
        <v>9</v>
      </c>
      <c r="AN9" s="134"/>
      <c r="AO9" s="165">
        <f t="shared" si="5"/>
        <v>1000</v>
      </c>
      <c r="AP9" s="166">
        <f t="shared" si="6"/>
        <v>0</v>
      </c>
      <c r="AQ9" s="167">
        <f t="shared" si="7"/>
        <v>1000</v>
      </c>
      <c r="AR9" s="166">
        <f t="shared" si="8"/>
        <v>1000</v>
      </c>
      <c r="AS9" s="167">
        <f t="shared" si="9"/>
        <v>1000</v>
      </c>
      <c r="AT9" s="167">
        <f t="shared" si="10"/>
        <v>1000</v>
      </c>
      <c r="AU9" s="167">
        <f t="shared" si="11"/>
        <v>1000</v>
      </c>
      <c r="AV9" s="167">
        <f t="shared" si="12"/>
        <v>1000</v>
      </c>
      <c r="AW9" s="166">
        <f t="shared" si="13"/>
        <v>1000</v>
      </c>
      <c r="AX9" s="167">
        <f t="shared" si="14"/>
        <v>0</v>
      </c>
      <c r="AY9" s="168">
        <f t="shared" si="15"/>
        <v>0</v>
      </c>
      <c r="AZ9" s="88"/>
      <c r="BA9" s="169">
        <f t="shared" si="16"/>
        <v>10</v>
      </c>
      <c r="BB9" s="170">
        <f t="shared" si="17"/>
        <v>0</v>
      </c>
      <c r="BC9" s="170">
        <f t="shared" si="18"/>
        <v>14</v>
      </c>
      <c r="BD9" s="171">
        <f t="shared" si="19"/>
        <v>9</v>
      </c>
      <c r="BE9" s="170">
        <f t="shared" si="20"/>
        <v>10</v>
      </c>
      <c r="BF9" s="170">
        <f t="shared" si="21"/>
        <v>7</v>
      </c>
      <c r="BG9" s="170">
        <f t="shared" si="22"/>
        <v>14</v>
      </c>
      <c r="BH9" s="170">
        <f t="shared" si="23"/>
        <v>14</v>
      </c>
      <c r="BI9" s="170">
        <f t="shared" si="24"/>
        <v>11</v>
      </c>
      <c r="BJ9" s="170">
        <f t="shared" si="25"/>
        <v>0</v>
      </c>
      <c r="BK9" s="170">
        <f t="shared" si="26"/>
        <v>0</v>
      </c>
      <c r="BL9" s="172">
        <f t="shared" si="31"/>
        <v>89</v>
      </c>
      <c r="BM9" s="166">
        <f t="shared" si="32"/>
        <v>0</v>
      </c>
      <c r="BN9" s="166">
        <f t="shared" si="33"/>
        <v>14</v>
      </c>
      <c r="BO9" s="173">
        <f t="shared" si="28"/>
        <v>89</v>
      </c>
      <c r="BP9" s="94"/>
    </row>
    <row r="10" spans="1:68" ht="15" x14ac:dyDescent="0.2">
      <c r="A10" s="145">
        <v>6</v>
      </c>
      <c r="B10" s="146" t="s">
        <v>41</v>
      </c>
      <c r="C10" s="221" t="s">
        <v>17</v>
      </c>
      <c r="D10" s="147"/>
      <c r="E10" s="175">
        <f t="shared" si="29"/>
        <v>1000</v>
      </c>
      <c r="F10" s="149">
        <f t="shared" si="0"/>
        <v>0</v>
      </c>
      <c r="G10" s="150">
        <v>1000</v>
      </c>
      <c r="H10" s="151">
        <f t="shared" si="1"/>
        <v>16.8</v>
      </c>
      <c r="I10" s="152">
        <f t="shared" si="30"/>
        <v>0</v>
      </c>
      <c r="J10" s="153">
        <v>10</v>
      </c>
      <c r="K10" s="154">
        <v>9</v>
      </c>
      <c r="L10" s="155">
        <v>8</v>
      </c>
      <c r="M10" s="156">
        <f t="shared" si="2"/>
        <v>1000</v>
      </c>
      <c r="N10" s="152">
        <f t="shared" si="3"/>
        <v>74</v>
      </c>
      <c r="O10" s="157">
        <f t="shared" si="4"/>
        <v>74</v>
      </c>
      <c r="P10" s="158">
        <v>13</v>
      </c>
      <c r="Q10" s="159">
        <v>2</v>
      </c>
      <c r="R10" s="160">
        <v>9</v>
      </c>
      <c r="S10" s="161">
        <v>2</v>
      </c>
      <c r="T10" s="162">
        <v>1</v>
      </c>
      <c r="U10" s="163">
        <v>0</v>
      </c>
      <c r="V10" s="160">
        <v>7</v>
      </c>
      <c r="W10" s="163">
        <v>1</v>
      </c>
      <c r="X10" s="162">
        <v>10</v>
      </c>
      <c r="Y10" s="163">
        <v>0</v>
      </c>
      <c r="Z10" s="162">
        <v>8</v>
      </c>
      <c r="AA10" s="163">
        <v>0</v>
      </c>
      <c r="AB10" s="162">
        <v>99</v>
      </c>
      <c r="AC10" s="161">
        <v>2</v>
      </c>
      <c r="AD10" s="176">
        <v>11</v>
      </c>
      <c r="AE10" s="159">
        <v>0</v>
      </c>
      <c r="AF10" s="164">
        <v>2</v>
      </c>
      <c r="AG10" s="161">
        <v>2</v>
      </c>
      <c r="AH10" s="160">
        <v>99</v>
      </c>
      <c r="AI10" s="163">
        <v>0</v>
      </c>
      <c r="AJ10" s="160">
        <v>99</v>
      </c>
      <c r="AK10" s="163">
        <v>0</v>
      </c>
      <c r="AL10" s="134"/>
      <c r="AM10" s="135">
        <f t="shared" si="27"/>
        <v>9</v>
      </c>
      <c r="AN10" s="134"/>
      <c r="AO10" s="165">
        <f t="shared" si="5"/>
        <v>1000</v>
      </c>
      <c r="AP10" s="166">
        <f t="shared" si="6"/>
        <v>1000</v>
      </c>
      <c r="AQ10" s="167">
        <f t="shared" si="7"/>
        <v>1000</v>
      </c>
      <c r="AR10" s="166">
        <f t="shared" si="8"/>
        <v>1000</v>
      </c>
      <c r="AS10" s="167">
        <f t="shared" si="9"/>
        <v>1000</v>
      </c>
      <c r="AT10" s="167">
        <f t="shared" si="10"/>
        <v>1000</v>
      </c>
      <c r="AU10" s="167">
        <f t="shared" si="11"/>
        <v>0</v>
      </c>
      <c r="AV10" s="167">
        <f t="shared" si="12"/>
        <v>1000</v>
      </c>
      <c r="AW10" s="166">
        <f t="shared" si="13"/>
        <v>1000</v>
      </c>
      <c r="AX10" s="167">
        <f t="shared" si="14"/>
        <v>0</v>
      </c>
      <c r="AY10" s="168">
        <f t="shared" si="15"/>
        <v>0</v>
      </c>
      <c r="AZ10" s="88"/>
      <c r="BA10" s="169">
        <f t="shared" si="16"/>
        <v>3</v>
      </c>
      <c r="BB10" s="170">
        <f t="shared" si="17"/>
        <v>9</v>
      </c>
      <c r="BC10" s="170">
        <f t="shared" si="18"/>
        <v>14</v>
      </c>
      <c r="BD10" s="171">
        <f t="shared" si="19"/>
        <v>11</v>
      </c>
      <c r="BE10" s="170">
        <f t="shared" si="20"/>
        <v>14</v>
      </c>
      <c r="BF10" s="170">
        <f t="shared" si="21"/>
        <v>6</v>
      </c>
      <c r="BG10" s="170">
        <f t="shared" si="22"/>
        <v>0</v>
      </c>
      <c r="BH10" s="170">
        <f t="shared" si="23"/>
        <v>10</v>
      </c>
      <c r="BI10" s="170">
        <f t="shared" si="24"/>
        <v>7</v>
      </c>
      <c r="BJ10" s="170">
        <f t="shared" si="25"/>
        <v>0</v>
      </c>
      <c r="BK10" s="170">
        <f t="shared" si="26"/>
        <v>0</v>
      </c>
      <c r="BL10" s="172">
        <f t="shared" si="31"/>
        <v>74</v>
      </c>
      <c r="BM10" s="166">
        <f t="shared" si="32"/>
        <v>0</v>
      </c>
      <c r="BN10" s="166">
        <f t="shared" si="33"/>
        <v>14</v>
      </c>
      <c r="BO10" s="173">
        <f t="shared" si="28"/>
        <v>74</v>
      </c>
      <c r="BP10" s="94"/>
    </row>
    <row r="11" spans="1:68" ht="15" x14ac:dyDescent="0.2">
      <c r="A11" s="145">
        <v>7</v>
      </c>
      <c r="B11" s="146" t="s">
        <v>49</v>
      </c>
      <c r="C11" s="221" t="s">
        <v>17</v>
      </c>
      <c r="D11" s="147"/>
      <c r="E11" s="175">
        <f t="shared" si="29"/>
        <v>1010</v>
      </c>
      <c r="F11" s="149">
        <f t="shared" si="0"/>
        <v>10</v>
      </c>
      <c r="G11" s="150">
        <v>1000</v>
      </c>
      <c r="H11" s="151">
        <f t="shared" si="1"/>
        <v>21.84</v>
      </c>
      <c r="I11" s="152">
        <f t="shared" si="30"/>
        <v>0</v>
      </c>
      <c r="J11" s="153">
        <v>4</v>
      </c>
      <c r="K11" s="154">
        <v>11</v>
      </c>
      <c r="L11" s="155">
        <v>8</v>
      </c>
      <c r="M11" s="156">
        <f t="shared" si="2"/>
        <v>1000</v>
      </c>
      <c r="N11" s="152">
        <f t="shared" si="3"/>
        <v>85</v>
      </c>
      <c r="O11" s="157">
        <f t="shared" si="4"/>
        <v>85</v>
      </c>
      <c r="P11" s="158">
        <v>99</v>
      </c>
      <c r="Q11" s="159">
        <v>2</v>
      </c>
      <c r="R11" s="160">
        <v>10</v>
      </c>
      <c r="S11" s="161">
        <v>0</v>
      </c>
      <c r="T11" s="162">
        <v>12</v>
      </c>
      <c r="U11" s="163">
        <v>2</v>
      </c>
      <c r="V11" s="160">
        <v>6</v>
      </c>
      <c r="W11" s="163">
        <v>1</v>
      </c>
      <c r="X11" s="162">
        <v>9</v>
      </c>
      <c r="Y11" s="163">
        <v>1</v>
      </c>
      <c r="Z11" s="162">
        <v>1</v>
      </c>
      <c r="AA11" s="163">
        <v>0</v>
      </c>
      <c r="AB11" s="162">
        <v>8</v>
      </c>
      <c r="AC11" s="161">
        <v>2</v>
      </c>
      <c r="AD11" s="177">
        <v>3</v>
      </c>
      <c r="AE11" s="159">
        <v>2</v>
      </c>
      <c r="AF11" s="164">
        <v>5</v>
      </c>
      <c r="AG11" s="161">
        <v>1</v>
      </c>
      <c r="AH11" s="160">
        <v>99</v>
      </c>
      <c r="AI11" s="163">
        <v>0</v>
      </c>
      <c r="AJ11" s="160">
        <v>99</v>
      </c>
      <c r="AK11" s="163">
        <v>0</v>
      </c>
      <c r="AL11" s="134"/>
      <c r="AM11" s="135">
        <f t="shared" si="27"/>
        <v>11</v>
      </c>
      <c r="AN11" s="134"/>
      <c r="AO11" s="165">
        <f t="shared" si="5"/>
        <v>0</v>
      </c>
      <c r="AP11" s="166">
        <f t="shared" si="6"/>
        <v>1000</v>
      </c>
      <c r="AQ11" s="167">
        <f t="shared" si="7"/>
        <v>1000</v>
      </c>
      <c r="AR11" s="166">
        <f t="shared" si="8"/>
        <v>1000</v>
      </c>
      <c r="AS11" s="167">
        <f t="shared" si="9"/>
        <v>1000</v>
      </c>
      <c r="AT11" s="167">
        <f t="shared" si="10"/>
        <v>1000</v>
      </c>
      <c r="AU11" s="167">
        <f t="shared" si="11"/>
        <v>1000</v>
      </c>
      <c r="AV11" s="167">
        <f t="shared" si="12"/>
        <v>1000</v>
      </c>
      <c r="AW11" s="166">
        <f t="shared" si="13"/>
        <v>1000</v>
      </c>
      <c r="AX11" s="167">
        <f t="shared" si="14"/>
        <v>0</v>
      </c>
      <c r="AY11" s="168">
        <f t="shared" si="15"/>
        <v>0</v>
      </c>
      <c r="AZ11" s="88"/>
      <c r="BA11" s="169">
        <f t="shared" si="16"/>
        <v>0</v>
      </c>
      <c r="BB11" s="170">
        <f t="shared" si="17"/>
        <v>14</v>
      </c>
      <c r="BC11" s="170">
        <f t="shared" si="18"/>
        <v>10</v>
      </c>
      <c r="BD11" s="171">
        <f t="shared" si="19"/>
        <v>9</v>
      </c>
      <c r="BE11" s="170">
        <f t="shared" si="20"/>
        <v>9</v>
      </c>
      <c r="BF11" s="170">
        <f t="shared" si="21"/>
        <v>14</v>
      </c>
      <c r="BG11" s="170">
        <f t="shared" si="22"/>
        <v>6</v>
      </c>
      <c r="BH11" s="170">
        <f t="shared" si="23"/>
        <v>14</v>
      </c>
      <c r="BI11" s="170">
        <f t="shared" si="24"/>
        <v>9</v>
      </c>
      <c r="BJ11" s="170">
        <f t="shared" si="25"/>
        <v>0</v>
      </c>
      <c r="BK11" s="170">
        <f t="shared" si="26"/>
        <v>0</v>
      </c>
      <c r="BL11" s="172">
        <f t="shared" si="31"/>
        <v>85</v>
      </c>
      <c r="BM11" s="166">
        <f t="shared" si="32"/>
        <v>0</v>
      </c>
      <c r="BN11" s="166">
        <f t="shared" si="33"/>
        <v>14</v>
      </c>
      <c r="BO11" s="173">
        <f t="shared" si="28"/>
        <v>85</v>
      </c>
      <c r="BP11" s="94"/>
    </row>
    <row r="12" spans="1:68" ht="15" x14ac:dyDescent="0.2">
      <c r="A12" s="145">
        <v>8</v>
      </c>
      <c r="B12" s="146" t="s">
        <v>125</v>
      </c>
      <c r="C12" s="221" t="s">
        <v>17</v>
      </c>
      <c r="D12" s="178"/>
      <c r="E12" s="175">
        <f t="shared" si="29"/>
        <v>1000</v>
      </c>
      <c r="F12" s="149">
        <f t="shared" si="0"/>
        <v>0</v>
      </c>
      <c r="G12" s="150">
        <v>1000</v>
      </c>
      <c r="H12" s="151">
        <f t="shared" si="1"/>
        <v>15.12</v>
      </c>
      <c r="I12" s="152">
        <f t="shared" si="30"/>
        <v>0</v>
      </c>
      <c r="J12" s="153">
        <v>12</v>
      </c>
      <c r="K12" s="154">
        <v>6</v>
      </c>
      <c r="L12" s="155">
        <v>8</v>
      </c>
      <c r="M12" s="156">
        <f t="shared" si="2"/>
        <v>1000</v>
      </c>
      <c r="N12" s="152">
        <f t="shared" si="3"/>
        <v>81</v>
      </c>
      <c r="O12" s="157">
        <f t="shared" si="4"/>
        <v>81</v>
      </c>
      <c r="P12" s="158">
        <v>1</v>
      </c>
      <c r="Q12" s="159">
        <v>0</v>
      </c>
      <c r="R12" s="160">
        <v>3</v>
      </c>
      <c r="S12" s="161">
        <v>0</v>
      </c>
      <c r="T12" s="162">
        <v>13</v>
      </c>
      <c r="U12" s="163">
        <v>2</v>
      </c>
      <c r="V12" s="160">
        <v>11</v>
      </c>
      <c r="W12" s="163">
        <v>0</v>
      </c>
      <c r="X12" s="162">
        <v>99</v>
      </c>
      <c r="Y12" s="163">
        <v>2</v>
      </c>
      <c r="Z12" s="162">
        <v>6</v>
      </c>
      <c r="AA12" s="163">
        <v>2</v>
      </c>
      <c r="AB12" s="162">
        <v>7</v>
      </c>
      <c r="AC12" s="161">
        <v>0</v>
      </c>
      <c r="AD12" s="177">
        <v>12</v>
      </c>
      <c r="AE12" s="159">
        <v>0</v>
      </c>
      <c r="AF12" s="164">
        <v>4</v>
      </c>
      <c r="AG12" s="161">
        <v>0</v>
      </c>
      <c r="AH12" s="160">
        <v>99</v>
      </c>
      <c r="AI12" s="163">
        <v>0</v>
      </c>
      <c r="AJ12" s="160">
        <v>99</v>
      </c>
      <c r="AK12" s="163">
        <v>0</v>
      </c>
      <c r="AL12" s="134"/>
      <c r="AM12" s="135">
        <f t="shared" si="27"/>
        <v>6</v>
      </c>
      <c r="AN12" s="134"/>
      <c r="AO12" s="165">
        <f t="shared" si="5"/>
        <v>1000</v>
      </c>
      <c r="AP12" s="166">
        <f t="shared" si="6"/>
        <v>1000</v>
      </c>
      <c r="AQ12" s="167">
        <f t="shared" si="7"/>
        <v>1000</v>
      </c>
      <c r="AR12" s="166">
        <f t="shared" si="8"/>
        <v>1000</v>
      </c>
      <c r="AS12" s="167">
        <f t="shared" si="9"/>
        <v>0</v>
      </c>
      <c r="AT12" s="167">
        <f t="shared" si="10"/>
        <v>1000</v>
      </c>
      <c r="AU12" s="167">
        <f t="shared" si="11"/>
        <v>1000</v>
      </c>
      <c r="AV12" s="167">
        <f t="shared" si="12"/>
        <v>1000</v>
      </c>
      <c r="AW12" s="166">
        <f t="shared" si="13"/>
        <v>1000</v>
      </c>
      <c r="AX12" s="167">
        <f t="shared" si="14"/>
        <v>0</v>
      </c>
      <c r="AY12" s="168">
        <f t="shared" si="15"/>
        <v>0</v>
      </c>
      <c r="AZ12" s="88"/>
      <c r="BA12" s="169">
        <f t="shared" si="16"/>
        <v>14</v>
      </c>
      <c r="BB12" s="170">
        <f t="shared" si="17"/>
        <v>14</v>
      </c>
      <c r="BC12" s="170">
        <f t="shared" si="18"/>
        <v>3</v>
      </c>
      <c r="BD12" s="171">
        <f t="shared" si="19"/>
        <v>10</v>
      </c>
      <c r="BE12" s="170">
        <f t="shared" si="20"/>
        <v>0</v>
      </c>
      <c r="BF12" s="170">
        <f t="shared" si="21"/>
        <v>9</v>
      </c>
      <c r="BG12" s="170">
        <f t="shared" si="22"/>
        <v>11</v>
      </c>
      <c r="BH12" s="170">
        <f t="shared" si="23"/>
        <v>10</v>
      </c>
      <c r="BI12" s="170">
        <f t="shared" si="24"/>
        <v>10</v>
      </c>
      <c r="BJ12" s="170">
        <f t="shared" si="25"/>
        <v>0</v>
      </c>
      <c r="BK12" s="170">
        <f t="shared" si="26"/>
        <v>0</v>
      </c>
      <c r="BL12" s="172">
        <f t="shared" si="31"/>
        <v>81</v>
      </c>
      <c r="BM12" s="166">
        <f t="shared" si="32"/>
        <v>0</v>
      </c>
      <c r="BN12" s="166">
        <f t="shared" si="33"/>
        <v>14</v>
      </c>
      <c r="BO12" s="173">
        <f t="shared" si="28"/>
        <v>81</v>
      </c>
      <c r="BP12" s="94"/>
    </row>
    <row r="13" spans="1:68" ht="15" x14ac:dyDescent="0.2">
      <c r="A13" s="145">
        <v>9</v>
      </c>
      <c r="B13" s="146" t="s">
        <v>51</v>
      </c>
      <c r="C13" s="221" t="s">
        <v>17</v>
      </c>
      <c r="D13" s="178"/>
      <c r="E13" s="175">
        <f t="shared" si="29"/>
        <v>1000</v>
      </c>
      <c r="F13" s="149">
        <f t="shared" si="0"/>
        <v>0</v>
      </c>
      <c r="G13" s="150">
        <v>1000</v>
      </c>
      <c r="H13" s="151">
        <f t="shared" si="1"/>
        <v>18.48</v>
      </c>
      <c r="I13" s="152">
        <f t="shared" si="30"/>
        <v>0</v>
      </c>
      <c r="J13" s="153">
        <v>8</v>
      </c>
      <c r="K13" s="154">
        <v>9</v>
      </c>
      <c r="L13" s="155">
        <v>9</v>
      </c>
      <c r="M13" s="156">
        <f t="shared" si="2"/>
        <v>1000</v>
      </c>
      <c r="N13" s="152">
        <f t="shared" si="3"/>
        <v>91</v>
      </c>
      <c r="O13" s="157">
        <f t="shared" si="4"/>
        <v>88</v>
      </c>
      <c r="P13" s="158">
        <v>2</v>
      </c>
      <c r="Q13" s="159">
        <v>2</v>
      </c>
      <c r="R13" s="160">
        <v>6</v>
      </c>
      <c r="S13" s="161">
        <v>0</v>
      </c>
      <c r="T13" s="162">
        <v>11</v>
      </c>
      <c r="U13" s="163">
        <v>2</v>
      </c>
      <c r="V13" s="160">
        <v>5</v>
      </c>
      <c r="W13" s="163">
        <v>2</v>
      </c>
      <c r="X13" s="162">
        <v>7</v>
      </c>
      <c r="Y13" s="163">
        <v>1</v>
      </c>
      <c r="Z13" s="162">
        <v>3</v>
      </c>
      <c r="AA13" s="163">
        <v>0</v>
      </c>
      <c r="AB13" s="162">
        <v>1</v>
      </c>
      <c r="AC13" s="161">
        <v>0</v>
      </c>
      <c r="AD13" s="177">
        <v>13</v>
      </c>
      <c r="AE13" s="159">
        <v>2</v>
      </c>
      <c r="AF13" s="164">
        <v>10</v>
      </c>
      <c r="AG13" s="161">
        <v>0</v>
      </c>
      <c r="AH13" s="160">
        <v>99</v>
      </c>
      <c r="AI13" s="163">
        <v>0</v>
      </c>
      <c r="AJ13" s="160">
        <v>99</v>
      </c>
      <c r="AK13" s="163">
        <v>0</v>
      </c>
      <c r="AL13" s="134"/>
      <c r="AM13" s="135">
        <f t="shared" si="27"/>
        <v>9</v>
      </c>
      <c r="AN13" s="134"/>
      <c r="AO13" s="165">
        <f t="shared" si="5"/>
        <v>1000</v>
      </c>
      <c r="AP13" s="166">
        <f t="shared" si="6"/>
        <v>1000</v>
      </c>
      <c r="AQ13" s="167">
        <f t="shared" si="7"/>
        <v>1000</v>
      </c>
      <c r="AR13" s="166">
        <f t="shared" si="8"/>
        <v>1000</v>
      </c>
      <c r="AS13" s="167">
        <f t="shared" si="9"/>
        <v>1000</v>
      </c>
      <c r="AT13" s="167">
        <f t="shared" si="10"/>
        <v>1000</v>
      </c>
      <c r="AU13" s="167">
        <f t="shared" si="11"/>
        <v>1000</v>
      </c>
      <c r="AV13" s="167">
        <f t="shared" si="12"/>
        <v>1000</v>
      </c>
      <c r="AW13" s="166">
        <f t="shared" si="13"/>
        <v>1000</v>
      </c>
      <c r="AX13" s="167">
        <f t="shared" si="14"/>
        <v>0</v>
      </c>
      <c r="AY13" s="168">
        <f t="shared" si="15"/>
        <v>0</v>
      </c>
      <c r="AZ13" s="88"/>
      <c r="BA13" s="169">
        <f t="shared" si="16"/>
        <v>7</v>
      </c>
      <c r="BB13" s="170">
        <f t="shared" si="17"/>
        <v>9</v>
      </c>
      <c r="BC13" s="170">
        <f t="shared" si="18"/>
        <v>10</v>
      </c>
      <c r="BD13" s="171">
        <f t="shared" si="19"/>
        <v>9</v>
      </c>
      <c r="BE13" s="170">
        <f t="shared" si="20"/>
        <v>11</v>
      </c>
      <c r="BF13" s="170">
        <f t="shared" si="21"/>
        <v>14</v>
      </c>
      <c r="BG13" s="170">
        <f t="shared" si="22"/>
        <v>14</v>
      </c>
      <c r="BH13" s="170">
        <f t="shared" si="23"/>
        <v>3</v>
      </c>
      <c r="BI13" s="170">
        <f t="shared" si="24"/>
        <v>14</v>
      </c>
      <c r="BJ13" s="170">
        <f t="shared" si="25"/>
        <v>0</v>
      </c>
      <c r="BK13" s="170">
        <f t="shared" si="26"/>
        <v>0</v>
      </c>
      <c r="BL13" s="172">
        <f t="shared" si="31"/>
        <v>91</v>
      </c>
      <c r="BM13" s="166">
        <f t="shared" si="32"/>
        <v>3</v>
      </c>
      <c r="BN13" s="166">
        <f t="shared" si="33"/>
        <v>14</v>
      </c>
      <c r="BO13" s="173">
        <f t="shared" si="28"/>
        <v>88</v>
      </c>
      <c r="BP13" s="94"/>
    </row>
    <row r="14" spans="1:68" ht="15" x14ac:dyDescent="0.2">
      <c r="A14" s="145">
        <v>10</v>
      </c>
      <c r="B14" s="146" t="s">
        <v>32</v>
      </c>
      <c r="C14" s="221" t="s">
        <v>31</v>
      </c>
      <c r="D14" s="178"/>
      <c r="E14" s="175">
        <f t="shared" si="29"/>
        <v>1030</v>
      </c>
      <c r="F14" s="149">
        <f t="shared" si="0"/>
        <v>30</v>
      </c>
      <c r="G14" s="150">
        <v>1000</v>
      </c>
      <c r="H14" s="151">
        <f t="shared" si="1"/>
        <v>24.36</v>
      </c>
      <c r="I14" s="152">
        <f t="shared" si="30"/>
        <v>0</v>
      </c>
      <c r="J14" s="374">
        <v>1</v>
      </c>
      <c r="K14" s="154">
        <v>14</v>
      </c>
      <c r="L14" s="155">
        <v>9</v>
      </c>
      <c r="M14" s="156">
        <f t="shared" si="2"/>
        <v>1000</v>
      </c>
      <c r="N14" s="232">
        <f t="shared" si="3"/>
        <v>96</v>
      </c>
      <c r="O14" s="157">
        <f t="shared" si="4"/>
        <v>87</v>
      </c>
      <c r="P14" s="158">
        <v>3</v>
      </c>
      <c r="Q14" s="159">
        <v>2</v>
      </c>
      <c r="R14" s="160">
        <v>7</v>
      </c>
      <c r="S14" s="161">
        <v>2</v>
      </c>
      <c r="T14" s="162">
        <v>5</v>
      </c>
      <c r="U14" s="163">
        <v>1</v>
      </c>
      <c r="V14" s="160">
        <v>1</v>
      </c>
      <c r="W14" s="163">
        <v>0</v>
      </c>
      <c r="X14" s="162">
        <v>6</v>
      </c>
      <c r="Y14" s="163">
        <v>2</v>
      </c>
      <c r="Z14" s="162">
        <v>11</v>
      </c>
      <c r="AA14" s="163">
        <v>2</v>
      </c>
      <c r="AB14" s="162">
        <v>12</v>
      </c>
      <c r="AC14" s="161">
        <v>2</v>
      </c>
      <c r="AD14" s="158">
        <v>4</v>
      </c>
      <c r="AE14" s="159">
        <v>1</v>
      </c>
      <c r="AF14" s="164">
        <v>9</v>
      </c>
      <c r="AG14" s="161">
        <v>2</v>
      </c>
      <c r="AH14" s="160">
        <v>99</v>
      </c>
      <c r="AI14" s="163">
        <v>0</v>
      </c>
      <c r="AJ14" s="160">
        <v>99</v>
      </c>
      <c r="AK14" s="163">
        <v>0</v>
      </c>
      <c r="AL14" s="134"/>
      <c r="AM14" s="135">
        <f t="shared" si="27"/>
        <v>14</v>
      </c>
      <c r="AN14" s="134"/>
      <c r="AO14" s="165">
        <f t="shared" si="5"/>
        <v>1000</v>
      </c>
      <c r="AP14" s="166">
        <f t="shared" si="6"/>
        <v>1000</v>
      </c>
      <c r="AQ14" s="167">
        <f t="shared" si="7"/>
        <v>1000</v>
      </c>
      <c r="AR14" s="166">
        <f t="shared" si="8"/>
        <v>1000</v>
      </c>
      <c r="AS14" s="167">
        <f t="shared" si="9"/>
        <v>1000</v>
      </c>
      <c r="AT14" s="167">
        <f t="shared" si="10"/>
        <v>1000</v>
      </c>
      <c r="AU14" s="167">
        <f t="shared" si="11"/>
        <v>1000</v>
      </c>
      <c r="AV14" s="167">
        <f t="shared" si="12"/>
        <v>1000</v>
      </c>
      <c r="AW14" s="166">
        <f t="shared" si="13"/>
        <v>1000</v>
      </c>
      <c r="AX14" s="167">
        <f t="shared" si="14"/>
        <v>0</v>
      </c>
      <c r="AY14" s="168">
        <f t="shared" si="15"/>
        <v>0</v>
      </c>
      <c r="AZ14" s="88"/>
      <c r="BA14" s="169">
        <f t="shared" si="16"/>
        <v>14</v>
      </c>
      <c r="BB14" s="170">
        <f t="shared" si="17"/>
        <v>11</v>
      </c>
      <c r="BC14" s="170">
        <f t="shared" si="18"/>
        <v>9</v>
      </c>
      <c r="BD14" s="171">
        <f t="shared" si="19"/>
        <v>14</v>
      </c>
      <c r="BE14" s="170">
        <f t="shared" si="20"/>
        <v>9</v>
      </c>
      <c r="BF14" s="170">
        <f t="shared" si="21"/>
        <v>10</v>
      </c>
      <c r="BG14" s="170">
        <f t="shared" si="22"/>
        <v>10</v>
      </c>
      <c r="BH14" s="170">
        <f t="shared" si="23"/>
        <v>10</v>
      </c>
      <c r="BI14" s="170">
        <f t="shared" si="24"/>
        <v>9</v>
      </c>
      <c r="BJ14" s="170">
        <f t="shared" si="25"/>
        <v>0</v>
      </c>
      <c r="BK14" s="170">
        <f t="shared" si="26"/>
        <v>0</v>
      </c>
      <c r="BL14" s="172">
        <f t="shared" si="31"/>
        <v>96</v>
      </c>
      <c r="BM14" s="166">
        <f t="shared" si="32"/>
        <v>9</v>
      </c>
      <c r="BN14" s="166">
        <f t="shared" si="33"/>
        <v>14</v>
      </c>
      <c r="BO14" s="173">
        <f t="shared" si="28"/>
        <v>87</v>
      </c>
      <c r="BP14" s="94"/>
    </row>
    <row r="15" spans="1:68" ht="15" x14ac:dyDescent="0.2">
      <c r="A15" s="145">
        <v>11</v>
      </c>
      <c r="B15" s="146" t="s">
        <v>89</v>
      </c>
      <c r="C15" s="47" t="s">
        <v>88</v>
      </c>
      <c r="D15" s="178"/>
      <c r="E15" s="175">
        <f t="shared" si="29"/>
        <v>1000</v>
      </c>
      <c r="F15" s="149">
        <f t="shared" si="0"/>
        <v>0</v>
      </c>
      <c r="G15" s="150">
        <v>1000</v>
      </c>
      <c r="H15" s="151">
        <f t="shared" si="1"/>
        <v>19.32</v>
      </c>
      <c r="I15" s="152">
        <f t="shared" si="30"/>
        <v>0</v>
      </c>
      <c r="J15" s="153">
        <v>7</v>
      </c>
      <c r="K15" s="154">
        <v>10</v>
      </c>
      <c r="L15" s="155">
        <v>8</v>
      </c>
      <c r="M15" s="156">
        <f t="shared" si="2"/>
        <v>1000</v>
      </c>
      <c r="N15" s="152">
        <f t="shared" si="3"/>
        <v>68</v>
      </c>
      <c r="O15" s="157">
        <f t="shared" si="4"/>
        <v>68</v>
      </c>
      <c r="P15" s="158">
        <v>4</v>
      </c>
      <c r="Q15" s="159">
        <v>1</v>
      </c>
      <c r="R15" s="160">
        <v>12</v>
      </c>
      <c r="S15" s="161">
        <v>1</v>
      </c>
      <c r="T15" s="162">
        <v>9</v>
      </c>
      <c r="U15" s="163">
        <v>0</v>
      </c>
      <c r="V15" s="160">
        <v>8</v>
      </c>
      <c r="W15" s="163">
        <v>2</v>
      </c>
      <c r="X15" s="162">
        <v>2</v>
      </c>
      <c r="Y15" s="163">
        <v>1</v>
      </c>
      <c r="Z15" s="162">
        <v>10</v>
      </c>
      <c r="AA15" s="163">
        <v>0</v>
      </c>
      <c r="AB15" s="162">
        <v>13</v>
      </c>
      <c r="AC15" s="161">
        <v>1</v>
      </c>
      <c r="AD15" s="176">
        <v>6</v>
      </c>
      <c r="AE15" s="159">
        <v>2</v>
      </c>
      <c r="AF15" s="164">
        <v>99</v>
      </c>
      <c r="AG15" s="161">
        <v>2</v>
      </c>
      <c r="AH15" s="160">
        <v>99</v>
      </c>
      <c r="AI15" s="163">
        <v>0</v>
      </c>
      <c r="AJ15" s="160">
        <v>99</v>
      </c>
      <c r="AK15" s="163">
        <v>0</v>
      </c>
      <c r="AL15" s="134"/>
      <c r="AM15" s="135">
        <f t="shared" si="27"/>
        <v>10</v>
      </c>
      <c r="AN15" s="134"/>
      <c r="AO15" s="165">
        <f t="shared" si="5"/>
        <v>1000</v>
      </c>
      <c r="AP15" s="166">
        <f t="shared" si="6"/>
        <v>1000</v>
      </c>
      <c r="AQ15" s="167">
        <f t="shared" si="7"/>
        <v>1000</v>
      </c>
      <c r="AR15" s="166">
        <f t="shared" si="8"/>
        <v>1000</v>
      </c>
      <c r="AS15" s="167">
        <f t="shared" si="9"/>
        <v>1000</v>
      </c>
      <c r="AT15" s="167">
        <f t="shared" si="10"/>
        <v>1000</v>
      </c>
      <c r="AU15" s="167">
        <f t="shared" si="11"/>
        <v>1000</v>
      </c>
      <c r="AV15" s="167">
        <f t="shared" si="12"/>
        <v>1000</v>
      </c>
      <c r="AW15" s="166">
        <f t="shared" si="13"/>
        <v>0</v>
      </c>
      <c r="AX15" s="167">
        <f t="shared" si="14"/>
        <v>0</v>
      </c>
      <c r="AY15" s="168">
        <f t="shared" si="15"/>
        <v>0</v>
      </c>
      <c r="AZ15" s="88"/>
      <c r="BA15" s="169">
        <f t="shared" si="16"/>
        <v>10</v>
      </c>
      <c r="BB15" s="170">
        <f t="shared" si="17"/>
        <v>10</v>
      </c>
      <c r="BC15" s="170">
        <f t="shared" si="18"/>
        <v>9</v>
      </c>
      <c r="BD15" s="171">
        <f t="shared" si="19"/>
        <v>6</v>
      </c>
      <c r="BE15" s="170">
        <f t="shared" si="20"/>
        <v>7</v>
      </c>
      <c r="BF15" s="170">
        <f t="shared" si="21"/>
        <v>14</v>
      </c>
      <c r="BG15" s="170">
        <f t="shared" si="22"/>
        <v>3</v>
      </c>
      <c r="BH15" s="170">
        <f t="shared" si="23"/>
        <v>9</v>
      </c>
      <c r="BI15" s="170">
        <f t="shared" si="24"/>
        <v>0</v>
      </c>
      <c r="BJ15" s="170">
        <f t="shared" si="25"/>
        <v>0</v>
      </c>
      <c r="BK15" s="170">
        <f t="shared" si="26"/>
        <v>0</v>
      </c>
      <c r="BL15" s="172">
        <f t="shared" si="31"/>
        <v>68</v>
      </c>
      <c r="BM15" s="166">
        <f t="shared" si="32"/>
        <v>0</v>
      </c>
      <c r="BN15" s="166">
        <f t="shared" si="33"/>
        <v>14</v>
      </c>
      <c r="BO15" s="173">
        <f t="shared" si="28"/>
        <v>68</v>
      </c>
      <c r="BP15" s="94"/>
    </row>
    <row r="16" spans="1:68" ht="15" x14ac:dyDescent="0.2">
      <c r="A16" s="145">
        <v>12</v>
      </c>
      <c r="B16" s="146" t="s">
        <v>18</v>
      </c>
      <c r="C16" s="221" t="s">
        <v>17</v>
      </c>
      <c r="D16" s="178"/>
      <c r="E16" s="175">
        <f t="shared" si="29"/>
        <v>1000</v>
      </c>
      <c r="F16" s="149">
        <f t="shared" si="0"/>
        <v>0</v>
      </c>
      <c r="G16" s="150">
        <v>1000</v>
      </c>
      <c r="H16" s="151">
        <f t="shared" si="1"/>
        <v>20.16</v>
      </c>
      <c r="I16" s="152">
        <f t="shared" si="30"/>
        <v>0</v>
      </c>
      <c r="J16" s="153">
        <v>6</v>
      </c>
      <c r="K16" s="154">
        <v>10</v>
      </c>
      <c r="L16" s="155">
        <v>8</v>
      </c>
      <c r="M16" s="156">
        <f t="shared" si="2"/>
        <v>1000</v>
      </c>
      <c r="N16" s="152">
        <f t="shared" si="3"/>
        <v>74</v>
      </c>
      <c r="O16" s="157">
        <f t="shared" si="4"/>
        <v>74</v>
      </c>
      <c r="P16" s="158">
        <v>5</v>
      </c>
      <c r="Q16" s="159">
        <v>1</v>
      </c>
      <c r="R16" s="160">
        <v>11</v>
      </c>
      <c r="S16" s="161">
        <v>1</v>
      </c>
      <c r="T16" s="162">
        <v>7</v>
      </c>
      <c r="U16" s="163">
        <v>0</v>
      </c>
      <c r="V16" s="160">
        <v>2</v>
      </c>
      <c r="W16" s="163">
        <v>0</v>
      </c>
      <c r="X16" s="162">
        <v>13</v>
      </c>
      <c r="Y16" s="163">
        <v>2</v>
      </c>
      <c r="Z16" s="162">
        <v>99</v>
      </c>
      <c r="AA16" s="163">
        <v>2</v>
      </c>
      <c r="AB16" s="162">
        <v>10</v>
      </c>
      <c r="AC16" s="161">
        <v>0</v>
      </c>
      <c r="AD16" s="158">
        <v>8</v>
      </c>
      <c r="AE16" s="159">
        <v>2</v>
      </c>
      <c r="AF16" s="164">
        <v>1</v>
      </c>
      <c r="AG16" s="161">
        <v>2</v>
      </c>
      <c r="AH16" s="160">
        <v>99</v>
      </c>
      <c r="AI16" s="163">
        <v>0</v>
      </c>
      <c r="AJ16" s="160">
        <v>99</v>
      </c>
      <c r="AK16" s="163">
        <v>0</v>
      </c>
      <c r="AL16" s="134"/>
      <c r="AM16" s="135">
        <f t="shared" si="27"/>
        <v>10</v>
      </c>
      <c r="AN16" s="134"/>
      <c r="AO16" s="165">
        <f t="shared" si="5"/>
        <v>1000</v>
      </c>
      <c r="AP16" s="166">
        <f t="shared" si="6"/>
        <v>1000</v>
      </c>
      <c r="AQ16" s="167">
        <f t="shared" si="7"/>
        <v>1000</v>
      </c>
      <c r="AR16" s="166">
        <f t="shared" si="8"/>
        <v>1000</v>
      </c>
      <c r="AS16" s="167">
        <f t="shared" si="9"/>
        <v>1000</v>
      </c>
      <c r="AT16" s="167">
        <f t="shared" si="10"/>
        <v>0</v>
      </c>
      <c r="AU16" s="167">
        <f t="shared" si="11"/>
        <v>1000</v>
      </c>
      <c r="AV16" s="167">
        <f t="shared" si="12"/>
        <v>1000</v>
      </c>
      <c r="AW16" s="166">
        <f t="shared" si="13"/>
        <v>1000</v>
      </c>
      <c r="AX16" s="167">
        <f t="shared" si="14"/>
        <v>0</v>
      </c>
      <c r="AY16" s="168">
        <f t="shared" si="15"/>
        <v>0</v>
      </c>
      <c r="AZ16" s="88"/>
      <c r="BA16" s="169">
        <f t="shared" si="16"/>
        <v>9</v>
      </c>
      <c r="BB16" s="170">
        <f t="shared" si="17"/>
        <v>10</v>
      </c>
      <c r="BC16" s="170">
        <f t="shared" si="18"/>
        <v>11</v>
      </c>
      <c r="BD16" s="171">
        <f t="shared" si="19"/>
        <v>7</v>
      </c>
      <c r="BE16" s="170">
        <f t="shared" si="20"/>
        <v>3</v>
      </c>
      <c r="BF16" s="170">
        <f t="shared" si="21"/>
        <v>0</v>
      </c>
      <c r="BG16" s="170">
        <f t="shared" si="22"/>
        <v>14</v>
      </c>
      <c r="BH16" s="170">
        <f t="shared" si="23"/>
        <v>6</v>
      </c>
      <c r="BI16" s="170">
        <f t="shared" si="24"/>
        <v>14</v>
      </c>
      <c r="BJ16" s="170">
        <f t="shared" si="25"/>
        <v>0</v>
      </c>
      <c r="BK16" s="170">
        <f t="shared" si="26"/>
        <v>0</v>
      </c>
      <c r="BL16" s="172">
        <f t="shared" si="31"/>
        <v>74</v>
      </c>
      <c r="BM16" s="166">
        <f t="shared" si="32"/>
        <v>0</v>
      </c>
      <c r="BN16" s="166">
        <f t="shared" si="33"/>
        <v>14</v>
      </c>
      <c r="BO16" s="173">
        <f t="shared" si="28"/>
        <v>74</v>
      </c>
      <c r="BP16" s="94"/>
    </row>
    <row r="17" spans="1:256" ht="15" x14ac:dyDescent="0.2">
      <c r="A17" s="145">
        <v>13</v>
      </c>
      <c r="B17" s="146" t="s">
        <v>208</v>
      </c>
      <c r="C17" s="47" t="s">
        <v>3</v>
      </c>
      <c r="D17" s="147"/>
      <c r="E17" s="175">
        <f t="shared" si="29"/>
        <v>1000</v>
      </c>
      <c r="F17" s="149">
        <f t="shared" si="0"/>
        <v>0</v>
      </c>
      <c r="G17" s="150">
        <v>1000</v>
      </c>
      <c r="H17" s="151">
        <f t="shared" si="1"/>
        <v>14.28</v>
      </c>
      <c r="I17" s="152">
        <f t="shared" si="30"/>
        <v>0</v>
      </c>
      <c r="J17" s="153">
        <v>13</v>
      </c>
      <c r="K17" s="154">
        <v>3</v>
      </c>
      <c r="L17" s="155">
        <v>8</v>
      </c>
      <c r="M17" s="156">
        <f t="shared" si="2"/>
        <v>1000</v>
      </c>
      <c r="N17" s="152">
        <f t="shared" si="3"/>
        <v>75</v>
      </c>
      <c r="O17" s="157">
        <f t="shared" si="4"/>
        <v>75</v>
      </c>
      <c r="P17" s="158">
        <v>6</v>
      </c>
      <c r="Q17" s="159">
        <v>0</v>
      </c>
      <c r="R17" s="160">
        <v>2</v>
      </c>
      <c r="S17" s="161">
        <v>0</v>
      </c>
      <c r="T17" s="162">
        <v>8</v>
      </c>
      <c r="U17" s="163">
        <v>0</v>
      </c>
      <c r="V17" s="160">
        <v>99</v>
      </c>
      <c r="W17" s="163">
        <v>2</v>
      </c>
      <c r="X17" s="162">
        <v>12</v>
      </c>
      <c r="Y17" s="163">
        <v>0</v>
      </c>
      <c r="Z17" s="162">
        <v>4</v>
      </c>
      <c r="AA17" s="163">
        <v>0</v>
      </c>
      <c r="AB17" s="162">
        <v>11</v>
      </c>
      <c r="AC17" s="161">
        <v>1</v>
      </c>
      <c r="AD17" s="158">
        <v>9</v>
      </c>
      <c r="AE17" s="159">
        <v>0</v>
      </c>
      <c r="AF17" s="164">
        <v>3</v>
      </c>
      <c r="AG17" s="161">
        <v>0</v>
      </c>
      <c r="AH17" s="160">
        <v>99</v>
      </c>
      <c r="AI17" s="163">
        <v>0</v>
      </c>
      <c r="AJ17" s="160">
        <v>99</v>
      </c>
      <c r="AK17" s="163">
        <v>0</v>
      </c>
      <c r="AL17" s="134"/>
      <c r="AM17" s="135">
        <f t="shared" si="27"/>
        <v>3</v>
      </c>
      <c r="AN17" s="134"/>
      <c r="AO17" s="165">
        <f t="shared" si="5"/>
        <v>1000</v>
      </c>
      <c r="AP17" s="166">
        <f t="shared" si="6"/>
        <v>1000</v>
      </c>
      <c r="AQ17" s="167">
        <f t="shared" si="7"/>
        <v>1000</v>
      </c>
      <c r="AR17" s="166">
        <f t="shared" si="8"/>
        <v>0</v>
      </c>
      <c r="AS17" s="167">
        <f t="shared" si="9"/>
        <v>1000</v>
      </c>
      <c r="AT17" s="167">
        <f t="shared" si="10"/>
        <v>1000</v>
      </c>
      <c r="AU17" s="167">
        <f t="shared" si="11"/>
        <v>1000</v>
      </c>
      <c r="AV17" s="167">
        <f t="shared" si="12"/>
        <v>1000</v>
      </c>
      <c r="AW17" s="166">
        <f t="shared" si="13"/>
        <v>1000</v>
      </c>
      <c r="AX17" s="167">
        <f t="shared" si="14"/>
        <v>0</v>
      </c>
      <c r="AY17" s="168">
        <f t="shared" si="15"/>
        <v>0</v>
      </c>
      <c r="AZ17" s="88"/>
      <c r="BA17" s="169">
        <f t="shared" si="16"/>
        <v>9</v>
      </c>
      <c r="BB17" s="170">
        <f t="shared" si="17"/>
        <v>7</v>
      </c>
      <c r="BC17" s="170">
        <f t="shared" si="18"/>
        <v>6</v>
      </c>
      <c r="BD17" s="171">
        <f t="shared" si="19"/>
        <v>0</v>
      </c>
      <c r="BE17" s="170">
        <f t="shared" si="20"/>
        <v>10</v>
      </c>
      <c r="BF17" s="170">
        <f t="shared" si="21"/>
        <v>10</v>
      </c>
      <c r="BG17" s="170">
        <f t="shared" si="22"/>
        <v>10</v>
      </c>
      <c r="BH17" s="170">
        <f t="shared" si="23"/>
        <v>9</v>
      </c>
      <c r="BI17" s="170">
        <f t="shared" si="24"/>
        <v>14</v>
      </c>
      <c r="BJ17" s="170">
        <f t="shared" si="25"/>
        <v>0</v>
      </c>
      <c r="BK17" s="170">
        <f t="shared" si="26"/>
        <v>0</v>
      </c>
      <c r="BL17" s="172">
        <f t="shared" si="31"/>
        <v>75</v>
      </c>
      <c r="BM17" s="166">
        <f t="shared" si="32"/>
        <v>0</v>
      </c>
      <c r="BN17" s="166">
        <f t="shared" si="33"/>
        <v>14</v>
      </c>
      <c r="BO17" s="173">
        <f t="shared" si="28"/>
        <v>75</v>
      </c>
      <c r="BP17" s="94"/>
    </row>
    <row r="18" spans="1:256" ht="15" x14ac:dyDescent="0.2">
      <c r="A18" s="145">
        <v>14</v>
      </c>
      <c r="B18" s="146" t="s">
        <v>209</v>
      </c>
      <c r="C18" s="174" t="s">
        <v>206</v>
      </c>
      <c r="D18" s="147"/>
      <c r="E18" s="175" t="e">
        <f t="shared" si="29"/>
        <v>#VALUE!</v>
      </c>
      <c r="F18" s="149" t="e">
        <f t="shared" si="0"/>
        <v>#VALUE!</v>
      </c>
      <c r="G18" s="150" t="s">
        <v>210</v>
      </c>
      <c r="H18" s="151">
        <f t="shared" si="1"/>
        <v>0</v>
      </c>
      <c r="I18" s="152" t="e">
        <f t="shared" si="30"/>
        <v>#VALUE!</v>
      </c>
      <c r="J18" s="153"/>
      <c r="K18" s="154">
        <v>0</v>
      </c>
      <c r="L18" s="155">
        <v>9</v>
      </c>
      <c r="M18" s="156">
        <f t="shared" si="2"/>
        <v>1000</v>
      </c>
      <c r="N18" s="152">
        <f t="shared" si="3"/>
        <v>75</v>
      </c>
      <c r="O18" s="157">
        <f t="shared" si="4"/>
        <v>72</v>
      </c>
      <c r="P18" s="158">
        <v>7</v>
      </c>
      <c r="Q18" s="159">
        <v>0</v>
      </c>
      <c r="R18" s="160">
        <v>5</v>
      </c>
      <c r="S18" s="161">
        <v>0</v>
      </c>
      <c r="T18" s="162">
        <v>4</v>
      </c>
      <c r="U18" s="163">
        <v>0</v>
      </c>
      <c r="V18" s="160">
        <v>13</v>
      </c>
      <c r="W18" s="163">
        <v>0</v>
      </c>
      <c r="X18" s="162">
        <v>8</v>
      </c>
      <c r="Y18" s="163">
        <v>0</v>
      </c>
      <c r="Z18" s="162">
        <v>12</v>
      </c>
      <c r="AA18" s="163">
        <v>0</v>
      </c>
      <c r="AB18" s="162">
        <v>6</v>
      </c>
      <c r="AC18" s="161">
        <v>0</v>
      </c>
      <c r="AD18" s="158">
        <v>2</v>
      </c>
      <c r="AE18" s="159">
        <v>0</v>
      </c>
      <c r="AF18" s="164">
        <v>11</v>
      </c>
      <c r="AG18" s="161">
        <v>0</v>
      </c>
      <c r="AH18" s="160">
        <v>99</v>
      </c>
      <c r="AI18" s="163">
        <v>0</v>
      </c>
      <c r="AJ18" s="160">
        <v>99</v>
      </c>
      <c r="AK18" s="163">
        <v>0</v>
      </c>
      <c r="AL18" s="134"/>
      <c r="AM18" s="135">
        <f t="shared" si="27"/>
        <v>0</v>
      </c>
      <c r="AN18" s="134"/>
      <c r="AO18" s="165">
        <f t="shared" si="5"/>
        <v>1000</v>
      </c>
      <c r="AP18" s="166">
        <f t="shared" si="6"/>
        <v>1000</v>
      </c>
      <c r="AQ18" s="167">
        <f t="shared" si="7"/>
        <v>1000</v>
      </c>
      <c r="AR18" s="166">
        <f t="shared" si="8"/>
        <v>1000</v>
      </c>
      <c r="AS18" s="167">
        <f t="shared" si="9"/>
        <v>1000</v>
      </c>
      <c r="AT18" s="167">
        <f t="shared" si="10"/>
        <v>1000</v>
      </c>
      <c r="AU18" s="167">
        <f t="shared" si="11"/>
        <v>1000</v>
      </c>
      <c r="AV18" s="167">
        <f t="shared" si="12"/>
        <v>1000</v>
      </c>
      <c r="AW18" s="166">
        <f t="shared" si="13"/>
        <v>1000</v>
      </c>
      <c r="AX18" s="167">
        <f t="shared" si="14"/>
        <v>0</v>
      </c>
      <c r="AY18" s="168">
        <f t="shared" si="15"/>
        <v>0</v>
      </c>
      <c r="AZ18" s="88"/>
      <c r="BA18" s="169">
        <f t="shared" si="16"/>
        <v>11</v>
      </c>
      <c r="BB18" s="170">
        <f t="shared" si="17"/>
        <v>9</v>
      </c>
      <c r="BC18" s="170">
        <f t="shared" si="18"/>
        <v>10</v>
      </c>
      <c r="BD18" s="171">
        <f t="shared" si="19"/>
        <v>3</v>
      </c>
      <c r="BE18" s="170">
        <f t="shared" si="20"/>
        <v>6</v>
      </c>
      <c r="BF18" s="170">
        <f t="shared" si="21"/>
        <v>10</v>
      </c>
      <c r="BG18" s="170">
        <f t="shared" si="22"/>
        <v>9</v>
      </c>
      <c r="BH18" s="170">
        <f t="shared" si="23"/>
        <v>7</v>
      </c>
      <c r="BI18" s="170">
        <f t="shared" si="24"/>
        <v>10</v>
      </c>
      <c r="BJ18" s="170">
        <f t="shared" si="25"/>
        <v>0</v>
      </c>
      <c r="BK18" s="170">
        <f t="shared" si="26"/>
        <v>0</v>
      </c>
      <c r="BL18" s="172">
        <f t="shared" si="31"/>
        <v>75</v>
      </c>
      <c r="BM18" s="166">
        <f t="shared" si="32"/>
        <v>3</v>
      </c>
      <c r="BN18" s="166">
        <f t="shared" si="33"/>
        <v>11</v>
      </c>
      <c r="BO18" s="173">
        <f t="shared" si="28"/>
        <v>72</v>
      </c>
      <c r="BP18" s="94"/>
    </row>
    <row r="19" spans="1:256" ht="14.25" hidden="1" customHeight="1" x14ac:dyDescent="0.2">
      <c r="A19" s="179">
        <v>99</v>
      </c>
      <c r="B19" s="180"/>
      <c r="C19" s="181"/>
      <c r="D19" s="182"/>
      <c r="E19" s="183"/>
      <c r="F19" s="184"/>
      <c r="G19" s="185">
        <v>0</v>
      </c>
      <c r="H19" s="186"/>
      <c r="I19" s="187"/>
      <c r="J19" s="188"/>
      <c r="K19" s="189"/>
      <c r="L19" s="190"/>
      <c r="M19" s="191"/>
      <c r="N19" s="187"/>
      <c r="O19" s="187"/>
      <c r="P19" s="192"/>
      <c r="Q19" s="193"/>
      <c r="R19" s="192"/>
      <c r="S19" s="193"/>
      <c r="T19" s="192"/>
      <c r="U19" s="193"/>
      <c r="V19" s="192"/>
      <c r="W19" s="193"/>
      <c r="X19" s="192"/>
      <c r="Y19" s="193"/>
      <c r="Z19" s="192"/>
      <c r="AA19" s="193"/>
      <c r="AB19" s="192"/>
      <c r="AC19" s="193"/>
      <c r="AD19" s="192"/>
      <c r="AE19" s="193"/>
      <c r="AF19" s="192"/>
      <c r="AG19" s="193"/>
      <c r="AH19" s="192"/>
      <c r="AI19" s="193"/>
      <c r="AJ19" s="192"/>
      <c r="AK19" s="193"/>
      <c r="AL19" s="134"/>
      <c r="AM19" s="135"/>
      <c r="AN19" s="134"/>
      <c r="AO19" s="194"/>
      <c r="AP19" s="194"/>
      <c r="AQ19" s="194"/>
      <c r="AR19" s="194"/>
      <c r="AS19" s="194"/>
      <c r="AT19" s="194"/>
      <c r="AU19" s="194"/>
      <c r="AV19" s="194"/>
      <c r="AW19" s="194"/>
      <c r="AX19" s="194"/>
      <c r="AY19" s="194"/>
      <c r="AZ19" s="88"/>
      <c r="BA19" s="195"/>
      <c r="BB19" s="195"/>
      <c r="BC19" s="195"/>
      <c r="BD19" s="195"/>
      <c r="BE19" s="195"/>
      <c r="BF19" s="195"/>
      <c r="BG19" s="195"/>
      <c r="BH19" s="195"/>
      <c r="BI19" s="195"/>
      <c r="BJ19" s="195"/>
      <c r="BK19" s="195"/>
      <c r="BL19" s="196"/>
      <c r="BM19" s="197"/>
      <c r="BN19" s="197"/>
      <c r="BO19" s="196"/>
      <c r="BP19" s="94"/>
    </row>
    <row r="20" spans="1:256" ht="14.25" hidden="1" customHeight="1" x14ac:dyDescent="0.2">
      <c r="A20" s="198">
        <f>IF(B5=0,0,COUNTA(A5:A18)+1)</f>
        <v>15</v>
      </c>
      <c r="B20" s="93"/>
      <c r="C20" s="199"/>
      <c r="D20" s="200"/>
      <c r="E20" s="201"/>
      <c r="F20" s="184"/>
      <c r="G20" s="202"/>
      <c r="H20" s="186"/>
      <c r="I20" s="202"/>
      <c r="J20" s="188"/>
      <c r="K20" s="189"/>
      <c r="L20" s="190"/>
      <c r="M20" s="191"/>
      <c r="N20" s="187"/>
      <c r="O20" s="187"/>
      <c r="P20" s="192"/>
      <c r="Q20" s="193"/>
      <c r="R20" s="192"/>
      <c r="S20" s="193"/>
      <c r="T20" s="203"/>
      <c r="U20" s="193"/>
      <c r="V20" s="203"/>
      <c r="W20" s="193"/>
      <c r="X20" s="203"/>
      <c r="Y20" s="193"/>
      <c r="Z20" s="203"/>
      <c r="AA20" s="193"/>
      <c r="AB20" s="203"/>
      <c r="AC20" s="193"/>
      <c r="AD20" s="192"/>
      <c r="AE20" s="193"/>
      <c r="AF20" s="203"/>
      <c r="AG20" s="193"/>
      <c r="AH20" s="203"/>
      <c r="AI20" s="193"/>
      <c r="AJ20" s="192"/>
      <c r="AK20" s="193"/>
      <c r="AL20" s="134"/>
      <c r="AM20" s="135"/>
      <c r="AN20" s="134"/>
      <c r="AO20" s="197"/>
      <c r="AP20" s="197"/>
      <c r="AQ20" s="197"/>
      <c r="AR20" s="197"/>
      <c r="AS20" s="197"/>
      <c r="AT20" s="197"/>
      <c r="AU20" s="197"/>
      <c r="AV20" s="197"/>
      <c r="AW20" s="197"/>
      <c r="AX20" s="197"/>
      <c r="AY20" s="197"/>
      <c r="AZ20" s="88"/>
      <c r="BA20" s="195"/>
      <c r="BB20" s="195"/>
      <c r="BC20" s="195"/>
      <c r="BD20" s="195"/>
      <c r="BE20" s="195"/>
      <c r="BF20" s="195"/>
      <c r="BG20" s="195"/>
      <c r="BH20" s="195"/>
      <c r="BI20" s="195"/>
      <c r="BJ20" s="195"/>
      <c r="BK20" s="195"/>
      <c r="BL20" s="196"/>
      <c r="BM20" s="197"/>
      <c r="BN20" s="197"/>
      <c r="BO20" s="196"/>
      <c r="BP20" s="94"/>
    </row>
    <row r="21" spans="1:256" ht="14.25" customHeight="1" x14ac:dyDescent="0.2">
      <c r="A21" s="204">
        <f>IF(B5=0,0,COUNTA(A5:A18))</f>
        <v>14</v>
      </c>
      <c r="B21" s="205"/>
      <c r="C21" s="206"/>
      <c r="D21" s="206"/>
      <c r="E21" s="206"/>
      <c r="F21" s="184"/>
      <c r="G21" s="207"/>
      <c r="H21" s="208"/>
      <c r="I21" s="208"/>
      <c r="J21" s="208"/>
      <c r="K21" s="189"/>
      <c r="L21" s="208"/>
      <c r="M21" s="208"/>
      <c r="N21" s="206"/>
      <c r="O21" s="206"/>
      <c r="P21" s="206"/>
      <c r="Q21" s="206"/>
      <c r="R21" s="206"/>
      <c r="S21" s="206"/>
      <c r="T21" s="206"/>
      <c r="U21" s="206"/>
      <c r="V21" s="206"/>
      <c r="W21" s="206"/>
      <c r="X21" s="206"/>
      <c r="Y21" s="206"/>
      <c r="Z21" s="206"/>
      <c r="AA21" s="206"/>
      <c r="AB21" s="206"/>
      <c r="AC21" s="206"/>
      <c r="AD21" s="206"/>
      <c r="AE21" s="206"/>
      <c r="AF21" s="206"/>
      <c r="AG21" s="206"/>
      <c r="AH21" s="206"/>
      <c r="AI21" s="206"/>
      <c r="AJ21" s="206"/>
      <c r="AK21" s="206"/>
      <c r="AL21" s="209"/>
      <c r="AM21" s="209"/>
      <c r="AN21" s="209"/>
      <c r="AO21" s="197"/>
      <c r="AP21" s="210"/>
      <c r="AQ21" s="210"/>
      <c r="AR21" s="197"/>
      <c r="AS21" s="197"/>
      <c r="AT21" s="197"/>
      <c r="AU21" s="197"/>
      <c r="AV21" s="197"/>
      <c r="AW21" s="197"/>
      <c r="AX21" s="197"/>
      <c r="AY21" s="210"/>
      <c r="AZ21" s="88"/>
      <c r="BA21" s="88"/>
      <c r="BB21" s="88"/>
      <c r="BC21" s="93"/>
      <c r="BD21" s="93"/>
      <c r="BE21" s="210"/>
      <c r="BF21" s="195"/>
      <c r="BG21" s="210"/>
      <c r="BH21" s="210"/>
      <c r="BI21" s="210"/>
      <c r="BJ21" s="210"/>
      <c r="BK21" s="210"/>
      <c r="BL21" s="210"/>
      <c r="BM21" s="197"/>
      <c r="BN21" s="210"/>
      <c r="BO21" s="93"/>
      <c r="BP21" s="94"/>
    </row>
    <row r="22" spans="1:256" ht="14.1" customHeight="1" x14ac:dyDescent="0.2">
      <c r="A22" s="212"/>
      <c r="B22" s="212"/>
      <c r="C22" s="212"/>
      <c r="D22" s="212"/>
      <c r="E22" s="212"/>
      <c r="F22" s="212"/>
      <c r="G22" s="212"/>
      <c r="H22" s="212"/>
      <c r="I22" s="212"/>
      <c r="J22" s="212"/>
      <c r="K22" s="212"/>
      <c r="L22" s="212"/>
      <c r="M22" s="212"/>
      <c r="N22" s="212"/>
      <c r="O22" s="212"/>
      <c r="P22" s="212"/>
      <c r="Q22" s="212"/>
      <c r="R22" s="212"/>
      <c r="S22" s="212"/>
      <c r="T22" s="212"/>
      <c r="U22" s="212"/>
      <c r="V22" s="212"/>
      <c r="W22" s="212"/>
      <c r="X22" s="212"/>
      <c r="Y22" s="212"/>
      <c r="Z22" s="212"/>
      <c r="AA22" s="212"/>
      <c r="AB22" s="212"/>
      <c r="AC22" s="212"/>
      <c r="AD22" s="212"/>
      <c r="AE22" s="212"/>
      <c r="AF22" s="212"/>
      <c r="AG22" s="212"/>
      <c r="AH22" s="212"/>
      <c r="AI22" s="212"/>
      <c r="AJ22" s="212"/>
      <c r="AK22" s="212"/>
      <c r="AL22" s="213"/>
      <c r="AM22" s="213"/>
      <c r="AN22" s="213"/>
      <c r="AO22" s="213"/>
      <c r="AP22" s="213"/>
      <c r="AQ22" s="213"/>
      <c r="AR22" s="213"/>
      <c r="AS22" s="213"/>
      <c r="AT22" s="213"/>
      <c r="AU22" s="213"/>
      <c r="AV22" s="213"/>
      <c r="AW22" s="213"/>
      <c r="AX22" s="213"/>
      <c r="AY22" s="213"/>
      <c r="AZ22" s="213"/>
      <c r="BA22" s="213"/>
      <c r="BB22" s="213"/>
      <c r="BC22" s="213"/>
      <c r="BD22" s="213"/>
      <c r="BE22" s="213"/>
      <c r="BF22" s="213"/>
      <c r="BG22" s="213"/>
      <c r="BH22" s="213"/>
      <c r="BI22" s="213"/>
      <c r="BJ22" s="213"/>
      <c r="BK22" s="213"/>
      <c r="BL22" s="213"/>
      <c r="BM22" s="213"/>
      <c r="BN22" s="213"/>
      <c r="BO22" s="213"/>
      <c r="BP22" s="213"/>
      <c r="BQ22" s="213"/>
      <c r="BR22" s="213"/>
      <c r="BS22" s="213"/>
      <c r="BT22" s="213"/>
      <c r="BU22" s="213"/>
      <c r="BV22" s="213"/>
      <c r="BW22" s="213"/>
      <c r="BX22" s="213"/>
      <c r="BY22" s="213"/>
      <c r="BZ22" s="213"/>
      <c r="CA22" s="213"/>
      <c r="CB22" s="213"/>
      <c r="CC22" s="213"/>
      <c r="CD22" s="213"/>
      <c r="CE22" s="213"/>
      <c r="CF22" s="213"/>
      <c r="CG22" s="213"/>
      <c r="CH22" s="213"/>
      <c r="CI22" s="213"/>
      <c r="CJ22" s="213"/>
      <c r="CK22" s="213"/>
      <c r="CL22" s="213"/>
      <c r="CM22" s="213"/>
      <c r="CN22" s="213"/>
      <c r="CO22" s="213"/>
      <c r="CP22" s="213"/>
      <c r="CQ22" s="213"/>
      <c r="CR22" s="213"/>
      <c r="CS22" s="213"/>
      <c r="CT22" s="213"/>
      <c r="CU22" s="213"/>
      <c r="CV22" s="213"/>
      <c r="CW22" s="213"/>
      <c r="CX22" s="213"/>
      <c r="CY22" s="213"/>
      <c r="CZ22" s="213"/>
      <c r="DA22" s="213"/>
      <c r="DB22" s="213"/>
      <c r="DC22" s="213"/>
      <c r="DD22" s="213"/>
      <c r="DE22" s="213"/>
      <c r="DF22" s="213"/>
      <c r="DG22" s="213"/>
      <c r="DH22" s="213"/>
      <c r="DI22" s="213"/>
      <c r="DJ22" s="213"/>
      <c r="DK22" s="213"/>
      <c r="DL22" s="213"/>
      <c r="DM22" s="213"/>
      <c r="DN22" s="213"/>
      <c r="DO22" s="213"/>
      <c r="DP22" s="213"/>
      <c r="DQ22" s="213"/>
      <c r="DR22" s="213"/>
      <c r="DS22" s="213"/>
      <c r="DT22" s="213"/>
      <c r="DU22" s="213"/>
      <c r="DV22" s="213"/>
      <c r="DW22" s="213"/>
      <c r="DX22" s="213"/>
      <c r="DY22" s="213"/>
      <c r="DZ22" s="213"/>
      <c r="EA22" s="213"/>
      <c r="EB22" s="213"/>
      <c r="EC22" s="213"/>
      <c r="ED22" s="213"/>
      <c r="EE22" s="213"/>
      <c r="EF22" s="213"/>
      <c r="EG22" s="213"/>
      <c r="EH22" s="213"/>
      <c r="EI22" s="213"/>
      <c r="EJ22" s="213"/>
      <c r="EK22" s="213"/>
      <c r="EL22" s="213"/>
      <c r="EM22" s="213"/>
      <c r="EN22" s="213"/>
      <c r="EO22" s="213"/>
      <c r="EP22" s="213"/>
      <c r="EQ22" s="213"/>
      <c r="ER22" s="213"/>
      <c r="ES22" s="213"/>
      <c r="ET22" s="213"/>
      <c r="EU22" s="213"/>
      <c r="EV22" s="213"/>
      <c r="EW22" s="213"/>
      <c r="EX22" s="213"/>
      <c r="EY22" s="213"/>
      <c r="EZ22" s="213"/>
      <c r="FA22" s="213"/>
      <c r="FB22" s="213"/>
      <c r="FC22" s="213"/>
      <c r="FD22" s="213"/>
      <c r="FE22" s="213"/>
      <c r="FF22" s="213"/>
      <c r="FG22" s="213"/>
      <c r="FH22" s="213"/>
      <c r="FI22" s="213"/>
      <c r="FJ22" s="213"/>
      <c r="FK22" s="213"/>
      <c r="FL22" s="213"/>
      <c r="FM22" s="213"/>
      <c r="FN22" s="213"/>
      <c r="FO22" s="213"/>
      <c r="FP22" s="213"/>
      <c r="FQ22" s="213"/>
      <c r="FR22" s="213"/>
      <c r="FS22" s="213"/>
      <c r="FT22" s="213"/>
      <c r="FU22" s="213"/>
      <c r="FV22" s="213"/>
      <c r="FW22" s="213"/>
      <c r="FX22" s="213"/>
      <c r="FY22" s="213"/>
      <c r="FZ22" s="213"/>
      <c r="GA22" s="213"/>
      <c r="GB22" s="213"/>
      <c r="GC22" s="213"/>
      <c r="GD22" s="213"/>
      <c r="GE22" s="213"/>
      <c r="GF22" s="213"/>
      <c r="GG22" s="213"/>
      <c r="GH22" s="214"/>
      <c r="GI22" s="214"/>
      <c r="GJ22" s="214"/>
      <c r="GK22" s="214"/>
      <c r="GL22" s="214"/>
      <c r="GM22" s="214"/>
      <c r="GN22" s="214"/>
      <c r="GO22" s="214"/>
      <c r="GP22" s="214"/>
      <c r="GQ22" s="214"/>
      <c r="GR22" s="214"/>
      <c r="GS22" s="214"/>
      <c r="GT22" s="214"/>
      <c r="GU22" s="214"/>
      <c r="GV22" s="214"/>
      <c r="GW22" s="214"/>
      <c r="GX22" s="214"/>
      <c r="GY22" s="214"/>
      <c r="GZ22" s="214"/>
      <c r="HA22" s="214"/>
      <c r="HB22" s="214"/>
      <c r="HC22" s="214"/>
      <c r="HD22" s="214"/>
      <c r="HE22" s="214"/>
      <c r="HF22" s="214"/>
      <c r="HG22" s="214"/>
      <c r="HH22" s="214"/>
      <c r="HI22" s="214"/>
      <c r="HJ22" s="214"/>
      <c r="HK22" s="214"/>
      <c r="HL22" s="214"/>
      <c r="HM22" s="214"/>
      <c r="HN22" s="214"/>
      <c r="HO22" s="214"/>
      <c r="HP22" s="214"/>
      <c r="HQ22" s="214"/>
      <c r="HR22" s="214"/>
      <c r="HS22" s="214"/>
      <c r="HT22" s="214"/>
      <c r="HU22" s="214"/>
      <c r="HV22" s="214"/>
      <c r="HW22" s="214"/>
      <c r="HX22" s="214"/>
      <c r="HY22" s="214"/>
      <c r="HZ22" s="214"/>
      <c r="IA22" s="214"/>
      <c r="IB22" s="214"/>
      <c r="IC22" s="214"/>
      <c r="ID22" s="214"/>
      <c r="IE22" s="214"/>
      <c r="IF22" s="214"/>
      <c r="IG22" s="214"/>
      <c r="IH22" s="214"/>
      <c r="II22" s="214"/>
      <c r="IJ22" s="214"/>
      <c r="IK22" s="214"/>
      <c r="IL22" s="214"/>
      <c r="IM22" s="214"/>
      <c r="IN22" s="214"/>
      <c r="IO22" s="214"/>
      <c r="IP22" s="214"/>
      <c r="IQ22" s="214"/>
      <c r="IR22" s="214"/>
      <c r="IS22" s="214"/>
      <c r="IT22" s="214"/>
      <c r="IU22" s="214"/>
      <c r="IV22" s="214"/>
    </row>
    <row r="23" spans="1:256" ht="14.1" customHeight="1" x14ac:dyDescent="0.2">
      <c r="A23" s="215"/>
      <c r="B23" s="212"/>
      <c r="C23" s="212"/>
      <c r="D23" s="212"/>
      <c r="E23" s="212"/>
      <c r="F23" s="212"/>
      <c r="G23" s="212"/>
      <c r="H23" s="216"/>
      <c r="I23" s="217"/>
      <c r="J23" s="218"/>
      <c r="K23" s="216"/>
      <c r="L23" s="217"/>
      <c r="M23" s="218"/>
      <c r="N23" s="216"/>
      <c r="O23" s="217"/>
      <c r="P23" s="218"/>
      <c r="Q23" s="216"/>
      <c r="R23" s="217"/>
      <c r="S23" s="218"/>
      <c r="T23" s="216"/>
      <c r="U23" s="217"/>
      <c r="V23" s="216"/>
      <c r="W23" s="216"/>
      <c r="X23" s="217"/>
      <c r="Y23" s="218"/>
      <c r="Z23" s="216"/>
      <c r="AA23" s="217"/>
      <c r="AB23" s="217"/>
      <c r="AC23" s="217"/>
      <c r="AD23" s="217"/>
      <c r="AE23" s="217"/>
      <c r="AF23" s="217"/>
      <c r="AG23" s="217"/>
      <c r="AH23" s="217"/>
      <c r="AI23" s="217"/>
      <c r="AJ23" s="217"/>
      <c r="AK23" s="217"/>
      <c r="AL23" s="213"/>
      <c r="AM23" s="213"/>
      <c r="AN23" s="213"/>
      <c r="AO23" s="213"/>
      <c r="AP23" s="213"/>
      <c r="AQ23" s="213"/>
      <c r="AR23" s="213"/>
      <c r="AS23" s="213"/>
      <c r="AT23" s="213"/>
      <c r="AU23" s="213"/>
      <c r="AV23" s="213"/>
      <c r="AW23" s="213"/>
      <c r="AX23" s="213"/>
      <c r="AY23" s="213"/>
      <c r="AZ23" s="213"/>
      <c r="BA23" s="213"/>
      <c r="BB23" s="213"/>
      <c r="BC23" s="213"/>
      <c r="BD23" s="213"/>
      <c r="BE23" s="213"/>
      <c r="BF23" s="213"/>
      <c r="BG23" s="213"/>
      <c r="BH23" s="213"/>
      <c r="BI23" s="213"/>
      <c r="BJ23" s="213"/>
      <c r="BK23" s="213"/>
      <c r="BL23" s="213"/>
      <c r="BM23" s="213"/>
      <c r="BN23" s="213"/>
      <c r="BO23" s="213"/>
      <c r="BP23" s="213"/>
      <c r="BQ23" s="213"/>
      <c r="BR23" s="213"/>
      <c r="BS23" s="213"/>
      <c r="BT23" s="213"/>
      <c r="BU23" s="213"/>
      <c r="BV23" s="213"/>
      <c r="BW23" s="213"/>
      <c r="BX23" s="213"/>
      <c r="BY23" s="213"/>
      <c r="BZ23" s="213"/>
      <c r="CA23" s="213"/>
      <c r="CB23" s="213"/>
      <c r="CC23" s="213"/>
      <c r="CD23" s="213"/>
      <c r="CE23" s="213"/>
      <c r="CF23" s="213"/>
      <c r="CG23" s="213"/>
      <c r="CH23" s="213"/>
      <c r="CI23" s="213"/>
      <c r="CJ23" s="213"/>
      <c r="CK23" s="213"/>
      <c r="CL23" s="213"/>
      <c r="CM23" s="213"/>
      <c r="CN23" s="213"/>
      <c r="CO23" s="213"/>
      <c r="CP23" s="213"/>
      <c r="CQ23" s="213"/>
      <c r="CR23" s="213"/>
      <c r="CS23" s="213"/>
      <c r="CT23" s="213"/>
      <c r="CU23" s="213"/>
      <c r="CV23" s="213"/>
      <c r="CW23" s="213"/>
      <c r="CX23" s="213"/>
      <c r="CY23" s="213"/>
      <c r="CZ23" s="213"/>
      <c r="DA23" s="213"/>
      <c r="DB23" s="213"/>
      <c r="DC23" s="213"/>
      <c r="DD23" s="213"/>
      <c r="DE23" s="213"/>
      <c r="DF23" s="213"/>
      <c r="DG23" s="213"/>
      <c r="DH23" s="213"/>
      <c r="DI23" s="213"/>
      <c r="DJ23" s="213"/>
      <c r="DK23" s="213"/>
      <c r="DL23" s="213"/>
      <c r="DM23" s="213"/>
      <c r="DN23" s="213"/>
      <c r="DO23" s="213"/>
      <c r="DP23" s="213"/>
      <c r="DQ23" s="213"/>
      <c r="DR23" s="213"/>
      <c r="DS23" s="213"/>
      <c r="DT23" s="213"/>
      <c r="DU23" s="213"/>
      <c r="DV23" s="213"/>
      <c r="DW23" s="213"/>
      <c r="DX23" s="213"/>
      <c r="DY23" s="213"/>
      <c r="DZ23" s="213"/>
      <c r="EA23" s="213"/>
      <c r="EB23" s="213"/>
      <c r="EC23" s="213"/>
      <c r="ED23" s="213"/>
      <c r="EE23" s="213"/>
      <c r="EF23" s="213"/>
      <c r="EG23" s="213"/>
      <c r="EH23" s="213"/>
      <c r="EI23" s="213"/>
      <c r="EJ23" s="213"/>
      <c r="EK23" s="213"/>
      <c r="EL23" s="213"/>
      <c r="EM23" s="213"/>
      <c r="EN23" s="213"/>
      <c r="EO23" s="213"/>
      <c r="EP23" s="213"/>
      <c r="EQ23" s="213"/>
      <c r="ER23" s="213"/>
      <c r="ES23" s="213"/>
      <c r="ET23" s="213"/>
      <c r="EU23" s="213"/>
      <c r="EV23" s="213"/>
      <c r="EW23" s="213"/>
      <c r="EX23" s="213"/>
      <c r="EY23" s="213"/>
      <c r="EZ23" s="213"/>
      <c r="FA23" s="213"/>
      <c r="FB23" s="213"/>
      <c r="FC23" s="213"/>
      <c r="FD23" s="213"/>
      <c r="FE23" s="213"/>
      <c r="FF23" s="213"/>
      <c r="FG23" s="213"/>
      <c r="FH23" s="213"/>
      <c r="FI23" s="213"/>
      <c r="FJ23" s="213"/>
      <c r="FK23" s="213"/>
      <c r="FL23" s="213"/>
      <c r="FM23" s="213"/>
      <c r="FN23" s="213"/>
      <c r="FO23" s="213"/>
      <c r="FP23" s="213"/>
      <c r="FQ23" s="213"/>
      <c r="FR23" s="213"/>
      <c r="FS23" s="213"/>
      <c r="FT23" s="213"/>
      <c r="FU23" s="213"/>
      <c r="FV23" s="213"/>
      <c r="FW23" s="213"/>
      <c r="FX23" s="213"/>
      <c r="FY23" s="213"/>
      <c r="FZ23" s="213"/>
      <c r="GA23" s="213"/>
      <c r="GB23" s="213"/>
      <c r="GC23" s="213"/>
      <c r="GD23" s="213"/>
      <c r="GE23" s="213"/>
      <c r="GF23" s="213"/>
      <c r="GG23" s="213"/>
      <c r="GH23" s="214"/>
      <c r="GI23" s="214"/>
      <c r="GJ23" s="214"/>
      <c r="GK23" s="214"/>
      <c r="GL23" s="214"/>
      <c r="GM23" s="214"/>
      <c r="GN23" s="214"/>
      <c r="GO23" s="214"/>
      <c r="GP23" s="214"/>
      <c r="GQ23" s="214"/>
      <c r="GR23" s="214"/>
      <c r="GS23" s="214"/>
      <c r="GT23" s="214"/>
      <c r="GU23" s="214"/>
      <c r="GV23" s="214"/>
      <c r="GW23" s="214"/>
      <c r="GX23" s="214"/>
      <c r="GY23" s="214"/>
      <c r="GZ23" s="214"/>
      <c r="HA23" s="214"/>
      <c r="HB23" s="214"/>
      <c r="HC23" s="214"/>
      <c r="HD23" s="214"/>
      <c r="HE23" s="214"/>
      <c r="HF23" s="214"/>
      <c r="HG23" s="214"/>
      <c r="HH23" s="214"/>
      <c r="HI23" s="214"/>
      <c r="HJ23" s="214"/>
      <c r="HK23" s="214"/>
      <c r="HL23" s="214"/>
      <c r="HM23" s="214"/>
      <c r="HN23" s="214"/>
      <c r="HO23" s="214"/>
      <c r="HP23" s="214"/>
      <c r="HQ23" s="214"/>
      <c r="HR23" s="214"/>
      <c r="HS23" s="214"/>
      <c r="HT23" s="214"/>
      <c r="HU23" s="214"/>
      <c r="HV23" s="214"/>
      <c r="HW23" s="214"/>
      <c r="HX23" s="214"/>
      <c r="HY23" s="214"/>
      <c r="HZ23" s="214"/>
      <c r="IA23" s="214"/>
      <c r="IB23" s="214"/>
      <c r="IC23" s="214"/>
      <c r="ID23" s="214"/>
      <c r="IE23" s="214"/>
      <c r="IF23" s="214"/>
      <c r="IG23" s="214"/>
      <c r="IH23" s="214"/>
      <c r="II23" s="214"/>
      <c r="IJ23" s="214"/>
      <c r="IK23" s="214"/>
      <c r="IL23" s="214"/>
      <c r="IM23" s="214"/>
      <c r="IN23" s="214"/>
      <c r="IO23" s="214"/>
      <c r="IP23" s="214"/>
      <c r="IQ23" s="214"/>
      <c r="IR23" s="214"/>
      <c r="IS23" s="214"/>
      <c r="IT23" s="214"/>
      <c r="IU23" s="214"/>
      <c r="IV23" s="214"/>
    </row>
    <row r="24" spans="1:256" ht="14.1" customHeight="1" x14ac:dyDescent="0.2">
      <c r="A24" s="215"/>
      <c r="B24" s="212"/>
      <c r="C24" s="212"/>
      <c r="D24" s="212"/>
      <c r="E24" s="212"/>
      <c r="F24" s="212"/>
      <c r="G24" s="212"/>
      <c r="H24" s="216"/>
      <c r="I24" s="212"/>
      <c r="J24" s="218"/>
      <c r="K24" s="216"/>
      <c r="L24" s="217"/>
      <c r="M24" s="218"/>
      <c r="N24" s="216"/>
      <c r="O24" s="217"/>
      <c r="P24" s="218"/>
      <c r="Q24" s="216"/>
      <c r="R24" s="217"/>
      <c r="S24" s="218"/>
      <c r="T24" s="216"/>
      <c r="U24" s="217"/>
      <c r="V24" s="218"/>
      <c r="W24" s="216"/>
      <c r="X24" s="217"/>
      <c r="Y24" s="218"/>
      <c r="Z24" s="218"/>
      <c r="AA24" s="217"/>
      <c r="AB24" s="217"/>
      <c r="AC24" s="217"/>
      <c r="AD24" s="217"/>
      <c r="AE24" s="217"/>
      <c r="AF24" s="217"/>
      <c r="AG24" s="217"/>
      <c r="AH24" s="217"/>
      <c r="AI24" s="217"/>
      <c r="AJ24" s="217"/>
      <c r="AK24" s="217"/>
      <c r="AL24" s="213"/>
      <c r="AM24" s="213"/>
      <c r="AN24" s="213"/>
      <c r="AO24" s="213"/>
      <c r="AP24" s="213"/>
      <c r="AQ24" s="213"/>
      <c r="AR24" s="213"/>
      <c r="AS24" s="213"/>
      <c r="AT24" s="213"/>
      <c r="AU24" s="213"/>
      <c r="AV24" s="213"/>
      <c r="AW24" s="213"/>
      <c r="AX24" s="213"/>
      <c r="AY24" s="213"/>
      <c r="AZ24" s="213"/>
      <c r="BA24" s="213"/>
      <c r="BB24" s="213"/>
      <c r="BC24" s="213"/>
      <c r="BD24" s="213"/>
      <c r="BE24" s="213"/>
      <c r="BF24" s="213"/>
      <c r="BG24" s="213"/>
      <c r="BH24" s="213"/>
      <c r="BI24" s="213"/>
      <c r="BJ24" s="213"/>
      <c r="BK24" s="213"/>
      <c r="BL24" s="213"/>
      <c r="BM24" s="213"/>
      <c r="BN24" s="213"/>
      <c r="BO24" s="213"/>
      <c r="BP24" s="213"/>
      <c r="BQ24" s="213"/>
      <c r="BR24" s="213"/>
      <c r="BS24" s="213"/>
      <c r="BT24" s="213"/>
      <c r="BU24" s="213"/>
      <c r="BV24" s="213"/>
      <c r="BW24" s="213"/>
      <c r="BX24" s="213"/>
      <c r="BY24" s="213"/>
      <c r="BZ24" s="213"/>
      <c r="CA24" s="213"/>
      <c r="CB24" s="213"/>
      <c r="CC24" s="213"/>
      <c r="CD24" s="213"/>
      <c r="CE24" s="213"/>
      <c r="CF24" s="213"/>
      <c r="CG24" s="213"/>
      <c r="CH24" s="213"/>
      <c r="CI24" s="213"/>
      <c r="CJ24" s="213"/>
      <c r="CK24" s="213"/>
      <c r="CL24" s="213"/>
      <c r="CM24" s="213"/>
      <c r="CN24" s="213"/>
      <c r="CO24" s="213"/>
      <c r="CP24" s="213"/>
      <c r="CQ24" s="213"/>
      <c r="CR24" s="213"/>
      <c r="CS24" s="213"/>
      <c r="CT24" s="213"/>
      <c r="CU24" s="213"/>
      <c r="CV24" s="213"/>
      <c r="CW24" s="213"/>
      <c r="CX24" s="213"/>
      <c r="CY24" s="213"/>
      <c r="CZ24" s="213"/>
      <c r="DA24" s="213"/>
      <c r="DB24" s="213"/>
      <c r="DC24" s="213"/>
      <c r="DD24" s="213"/>
      <c r="DE24" s="213"/>
      <c r="DF24" s="213"/>
      <c r="DG24" s="213"/>
      <c r="DH24" s="213"/>
      <c r="DI24" s="213"/>
      <c r="DJ24" s="213"/>
      <c r="DK24" s="213"/>
      <c r="DL24" s="213"/>
      <c r="DM24" s="213"/>
      <c r="DN24" s="213"/>
      <c r="DO24" s="213"/>
      <c r="DP24" s="213"/>
      <c r="DQ24" s="213"/>
      <c r="DR24" s="213"/>
      <c r="DS24" s="213"/>
      <c r="DT24" s="213"/>
      <c r="DU24" s="213"/>
      <c r="DV24" s="213"/>
      <c r="DW24" s="213"/>
      <c r="DX24" s="213"/>
      <c r="DY24" s="213"/>
      <c r="DZ24" s="213"/>
      <c r="EA24" s="213"/>
      <c r="EB24" s="213"/>
      <c r="EC24" s="213"/>
      <c r="ED24" s="213"/>
      <c r="EE24" s="213"/>
      <c r="EF24" s="213"/>
      <c r="EG24" s="213"/>
      <c r="EH24" s="213"/>
      <c r="EI24" s="213"/>
      <c r="EJ24" s="213"/>
      <c r="EK24" s="213"/>
      <c r="EL24" s="213"/>
      <c r="EM24" s="213"/>
      <c r="EN24" s="213"/>
      <c r="EO24" s="213"/>
      <c r="EP24" s="213"/>
      <c r="EQ24" s="213"/>
      <c r="ER24" s="213"/>
      <c r="ES24" s="213"/>
      <c r="ET24" s="213"/>
      <c r="EU24" s="213"/>
      <c r="EV24" s="213"/>
      <c r="EW24" s="213"/>
      <c r="EX24" s="213"/>
      <c r="EY24" s="213"/>
      <c r="EZ24" s="213"/>
      <c r="FA24" s="213"/>
      <c r="FB24" s="213"/>
      <c r="FC24" s="213"/>
      <c r="FD24" s="213"/>
      <c r="FE24" s="213"/>
      <c r="FF24" s="213"/>
      <c r="FG24" s="213"/>
      <c r="FH24" s="213"/>
      <c r="FI24" s="213"/>
      <c r="FJ24" s="213"/>
      <c r="FK24" s="213"/>
      <c r="FL24" s="213"/>
      <c r="FM24" s="213"/>
      <c r="FN24" s="213"/>
      <c r="FO24" s="213"/>
      <c r="FP24" s="213"/>
      <c r="FQ24" s="213"/>
      <c r="FR24" s="213"/>
      <c r="FS24" s="213"/>
      <c r="FT24" s="213"/>
      <c r="FU24" s="213"/>
      <c r="FV24" s="213"/>
      <c r="FW24" s="213"/>
      <c r="FX24" s="213"/>
      <c r="FY24" s="213"/>
      <c r="FZ24" s="213"/>
      <c r="GA24" s="213"/>
      <c r="GB24" s="213"/>
      <c r="GC24" s="213"/>
      <c r="GD24" s="213"/>
      <c r="GE24" s="213"/>
      <c r="GF24" s="213"/>
      <c r="GG24" s="213"/>
      <c r="GH24" s="214"/>
      <c r="GI24" s="214"/>
      <c r="GJ24" s="214"/>
      <c r="GK24" s="214"/>
      <c r="GL24" s="214"/>
      <c r="GM24" s="214"/>
      <c r="GN24" s="214"/>
      <c r="GO24" s="214"/>
      <c r="GP24" s="214"/>
      <c r="GQ24" s="214"/>
      <c r="GR24" s="214"/>
      <c r="GS24" s="214"/>
      <c r="GT24" s="214"/>
      <c r="GU24" s="214"/>
      <c r="GV24" s="214"/>
      <c r="GW24" s="214"/>
      <c r="GX24" s="214"/>
      <c r="GY24" s="214"/>
      <c r="GZ24" s="214"/>
      <c r="HA24" s="214"/>
      <c r="HB24" s="214"/>
      <c r="HC24" s="214"/>
      <c r="HD24" s="214"/>
      <c r="HE24" s="214"/>
      <c r="HF24" s="214"/>
      <c r="HG24" s="214"/>
      <c r="HH24" s="214"/>
      <c r="HI24" s="214"/>
      <c r="HJ24" s="214"/>
      <c r="HK24" s="214"/>
      <c r="HL24" s="214"/>
      <c r="HM24" s="214"/>
      <c r="HN24" s="214"/>
      <c r="HO24" s="214"/>
      <c r="HP24" s="214"/>
      <c r="HQ24" s="214"/>
      <c r="HR24" s="214"/>
      <c r="HS24" s="214"/>
      <c r="HT24" s="214"/>
      <c r="HU24" s="214"/>
      <c r="HV24" s="214"/>
      <c r="HW24" s="214"/>
      <c r="HX24" s="214"/>
      <c r="HY24" s="214"/>
      <c r="HZ24" s="214"/>
      <c r="IA24" s="214"/>
      <c r="IB24" s="214"/>
      <c r="IC24" s="214"/>
      <c r="ID24" s="214"/>
      <c r="IE24" s="214"/>
      <c r="IF24" s="214"/>
      <c r="IG24" s="214"/>
      <c r="IH24" s="214"/>
      <c r="II24" s="214"/>
      <c r="IJ24" s="214"/>
      <c r="IK24" s="214"/>
      <c r="IL24" s="214"/>
      <c r="IM24" s="214"/>
      <c r="IN24" s="214"/>
      <c r="IO24" s="214"/>
      <c r="IP24" s="214"/>
      <c r="IQ24" s="214"/>
      <c r="IR24" s="214"/>
      <c r="IS24" s="214"/>
      <c r="IT24" s="214"/>
      <c r="IU24" s="214"/>
      <c r="IV24" s="214"/>
    </row>
    <row r="25" spans="1:256" ht="14.1" customHeight="1" x14ac:dyDescent="0.2">
      <c r="A25" s="215"/>
      <c r="B25" s="212"/>
      <c r="C25" s="212"/>
      <c r="D25" s="212"/>
      <c r="E25" s="212"/>
      <c r="F25" s="212"/>
      <c r="G25" s="212"/>
      <c r="H25" s="216"/>
      <c r="I25" s="217"/>
      <c r="J25" s="218"/>
      <c r="K25" s="216"/>
      <c r="L25" s="217"/>
      <c r="M25" s="218"/>
      <c r="N25" s="216"/>
      <c r="O25" s="217"/>
      <c r="P25" s="218"/>
      <c r="Q25" s="216"/>
      <c r="R25" s="217"/>
      <c r="S25" s="218"/>
      <c r="T25" s="216"/>
      <c r="U25" s="217"/>
      <c r="V25" s="218"/>
      <c r="W25" s="216"/>
      <c r="X25" s="217"/>
      <c r="Y25" s="218"/>
      <c r="Z25" s="218"/>
      <c r="AA25" s="217"/>
      <c r="AB25" s="217"/>
      <c r="AC25" s="217"/>
      <c r="AD25" s="217"/>
      <c r="AE25" s="217"/>
      <c r="AF25" s="217"/>
      <c r="AG25" s="217"/>
      <c r="AH25" s="217"/>
      <c r="AI25" s="217"/>
      <c r="AJ25" s="217"/>
      <c r="AK25" s="217"/>
      <c r="AL25" s="213"/>
      <c r="AM25" s="213"/>
      <c r="AN25" s="213"/>
      <c r="AO25" s="213"/>
      <c r="AP25" s="213"/>
      <c r="AQ25" s="213"/>
      <c r="AR25" s="213"/>
      <c r="AS25" s="213"/>
      <c r="AT25" s="213"/>
      <c r="AU25" s="213"/>
      <c r="AV25" s="213"/>
      <c r="AW25" s="213"/>
      <c r="AX25" s="213"/>
      <c r="AY25" s="213"/>
      <c r="AZ25" s="213"/>
      <c r="BA25" s="213"/>
      <c r="BB25" s="213"/>
      <c r="BC25" s="213"/>
      <c r="BD25" s="213"/>
      <c r="BE25" s="213"/>
      <c r="BF25" s="213"/>
      <c r="BG25" s="213"/>
      <c r="BH25" s="213"/>
      <c r="BI25" s="213"/>
      <c r="BJ25" s="213"/>
      <c r="BK25" s="213"/>
      <c r="BL25" s="213"/>
      <c r="BM25" s="213"/>
      <c r="BN25" s="213"/>
      <c r="BO25" s="213"/>
      <c r="BP25" s="213"/>
      <c r="BQ25" s="213"/>
      <c r="BR25" s="213"/>
      <c r="BS25" s="213"/>
      <c r="BT25" s="213"/>
      <c r="BU25" s="213"/>
      <c r="BV25" s="213"/>
      <c r="BW25" s="213"/>
      <c r="BX25" s="213"/>
      <c r="BY25" s="213"/>
      <c r="BZ25" s="213"/>
      <c r="CA25" s="213"/>
      <c r="CB25" s="213"/>
      <c r="CC25" s="213"/>
      <c r="CD25" s="213"/>
      <c r="CE25" s="213"/>
      <c r="CF25" s="213"/>
      <c r="CG25" s="213"/>
      <c r="CH25" s="213"/>
      <c r="CI25" s="213"/>
      <c r="CJ25" s="213"/>
      <c r="CK25" s="213"/>
      <c r="CL25" s="213"/>
      <c r="CM25" s="213"/>
      <c r="CN25" s="213"/>
      <c r="CO25" s="213"/>
      <c r="CP25" s="213"/>
      <c r="CQ25" s="213"/>
      <c r="CR25" s="213"/>
      <c r="CS25" s="213"/>
      <c r="CT25" s="213"/>
      <c r="CU25" s="213"/>
      <c r="CV25" s="213"/>
      <c r="CW25" s="213"/>
      <c r="CX25" s="213"/>
      <c r="CY25" s="213"/>
      <c r="CZ25" s="213"/>
      <c r="DA25" s="213"/>
      <c r="DB25" s="213"/>
      <c r="DC25" s="213"/>
      <c r="DD25" s="213"/>
      <c r="DE25" s="213"/>
      <c r="DF25" s="213"/>
      <c r="DG25" s="213"/>
      <c r="DH25" s="213"/>
      <c r="DI25" s="213"/>
      <c r="DJ25" s="213"/>
      <c r="DK25" s="213"/>
      <c r="DL25" s="213"/>
      <c r="DM25" s="213"/>
      <c r="DN25" s="213"/>
      <c r="DO25" s="213"/>
      <c r="DP25" s="213"/>
      <c r="DQ25" s="213"/>
      <c r="DR25" s="213"/>
      <c r="DS25" s="213"/>
      <c r="DT25" s="213"/>
      <c r="DU25" s="213"/>
      <c r="DV25" s="213"/>
      <c r="DW25" s="213"/>
      <c r="DX25" s="213"/>
      <c r="DY25" s="213"/>
      <c r="DZ25" s="213"/>
      <c r="EA25" s="213"/>
      <c r="EB25" s="213"/>
      <c r="EC25" s="213"/>
      <c r="ED25" s="213"/>
      <c r="EE25" s="213"/>
      <c r="EF25" s="213"/>
      <c r="EG25" s="213"/>
      <c r="EH25" s="213"/>
      <c r="EI25" s="213"/>
      <c r="EJ25" s="213"/>
      <c r="EK25" s="213"/>
      <c r="EL25" s="213"/>
      <c r="EM25" s="213"/>
      <c r="EN25" s="213"/>
      <c r="EO25" s="213"/>
      <c r="EP25" s="213"/>
      <c r="EQ25" s="213"/>
      <c r="ER25" s="213"/>
      <c r="ES25" s="213"/>
      <c r="ET25" s="213"/>
      <c r="EU25" s="213"/>
      <c r="EV25" s="213"/>
      <c r="EW25" s="213"/>
      <c r="EX25" s="213"/>
      <c r="EY25" s="213"/>
      <c r="EZ25" s="213"/>
      <c r="FA25" s="213"/>
      <c r="FB25" s="213"/>
      <c r="FC25" s="213"/>
      <c r="FD25" s="213"/>
      <c r="FE25" s="213"/>
      <c r="FF25" s="213"/>
      <c r="FG25" s="213"/>
      <c r="FH25" s="213"/>
      <c r="FI25" s="213"/>
      <c r="FJ25" s="213"/>
      <c r="FK25" s="213"/>
      <c r="FL25" s="213"/>
      <c r="FM25" s="213"/>
      <c r="FN25" s="213"/>
      <c r="FO25" s="213"/>
      <c r="FP25" s="213"/>
      <c r="FQ25" s="213"/>
      <c r="FR25" s="213"/>
      <c r="FS25" s="213"/>
      <c r="FT25" s="213"/>
      <c r="FU25" s="213"/>
      <c r="FV25" s="213"/>
      <c r="FW25" s="213"/>
      <c r="FX25" s="213"/>
      <c r="FY25" s="213"/>
      <c r="FZ25" s="213"/>
      <c r="GA25" s="213"/>
      <c r="GB25" s="213"/>
      <c r="GC25" s="213"/>
      <c r="GD25" s="213"/>
      <c r="GE25" s="213"/>
      <c r="GF25" s="213"/>
      <c r="GG25" s="213"/>
      <c r="GH25" s="214"/>
      <c r="GI25" s="214"/>
      <c r="GJ25" s="214"/>
      <c r="GK25" s="214"/>
      <c r="GL25" s="214"/>
      <c r="GM25" s="214"/>
      <c r="GN25" s="214"/>
      <c r="GO25" s="214"/>
      <c r="GP25" s="214"/>
      <c r="GQ25" s="214"/>
      <c r="GR25" s="214"/>
      <c r="GS25" s="214"/>
      <c r="GT25" s="214"/>
      <c r="GU25" s="214"/>
      <c r="GV25" s="214"/>
      <c r="GW25" s="214"/>
      <c r="GX25" s="214"/>
      <c r="GY25" s="214"/>
      <c r="GZ25" s="214"/>
      <c r="HA25" s="214"/>
      <c r="HB25" s="214"/>
      <c r="HC25" s="214"/>
      <c r="HD25" s="214"/>
      <c r="HE25" s="214"/>
      <c r="HF25" s="214"/>
      <c r="HG25" s="214"/>
      <c r="HH25" s="214"/>
      <c r="HI25" s="214"/>
      <c r="HJ25" s="214"/>
      <c r="HK25" s="214"/>
      <c r="HL25" s="214"/>
      <c r="HM25" s="214"/>
      <c r="HN25" s="214"/>
      <c r="HO25" s="214"/>
      <c r="HP25" s="214"/>
      <c r="HQ25" s="214"/>
      <c r="HR25" s="214"/>
      <c r="HS25" s="214"/>
      <c r="HT25" s="214"/>
      <c r="HU25" s="214"/>
      <c r="HV25" s="214"/>
      <c r="HW25" s="214"/>
      <c r="HX25" s="214"/>
      <c r="HY25" s="214"/>
      <c r="HZ25" s="214"/>
      <c r="IA25" s="214"/>
      <c r="IB25" s="214"/>
      <c r="IC25" s="214"/>
      <c r="ID25" s="214"/>
      <c r="IE25" s="214"/>
      <c r="IF25" s="214"/>
      <c r="IG25" s="214"/>
      <c r="IH25" s="214"/>
      <c r="II25" s="214"/>
      <c r="IJ25" s="214"/>
      <c r="IK25" s="214"/>
      <c r="IL25" s="214"/>
      <c r="IM25" s="214"/>
      <c r="IN25" s="214"/>
      <c r="IO25" s="214"/>
      <c r="IP25" s="214"/>
      <c r="IQ25" s="214"/>
      <c r="IR25" s="214"/>
      <c r="IS25" s="214"/>
      <c r="IT25" s="214"/>
      <c r="IU25" s="214"/>
      <c r="IV25" s="214"/>
    </row>
    <row r="26" spans="1:256" x14ac:dyDescent="0.2">
      <c r="A26" s="215"/>
      <c r="B26" s="212"/>
      <c r="C26" s="212"/>
      <c r="D26" s="212"/>
      <c r="E26" s="212"/>
      <c r="F26" s="212"/>
      <c r="G26" s="212"/>
      <c r="H26" s="216"/>
      <c r="I26" s="217"/>
      <c r="J26" s="218"/>
      <c r="K26" s="216"/>
      <c r="L26" s="217"/>
      <c r="M26" s="218"/>
      <c r="N26" s="216"/>
      <c r="O26" s="217"/>
      <c r="P26" s="218"/>
      <c r="Q26" s="216"/>
      <c r="R26" s="217"/>
      <c r="S26" s="218"/>
      <c r="T26" s="216"/>
      <c r="U26" s="217"/>
      <c r="V26" s="218"/>
      <c r="W26" s="216"/>
      <c r="X26" s="217"/>
      <c r="Y26" s="218"/>
      <c r="Z26" s="218"/>
      <c r="AA26" s="217"/>
      <c r="AB26" s="217"/>
      <c r="AC26" s="217"/>
      <c r="AD26" s="217"/>
      <c r="AE26" s="217"/>
      <c r="AF26" s="217"/>
      <c r="AG26" s="217"/>
      <c r="AH26" s="217"/>
      <c r="AI26" s="217"/>
      <c r="AJ26" s="217"/>
      <c r="AK26" s="217"/>
    </row>
    <row r="27" spans="1:256" x14ac:dyDescent="0.2">
      <c r="A27" s="219" t="s">
        <v>211</v>
      </c>
      <c r="B27" s="219"/>
      <c r="C27" s="220"/>
      <c r="D27" s="220"/>
      <c r="E27" s="220"/>
      <c r="F27" s="220"/>
      <c r="G27" s="220"/>
      <c r="H27" s="220"/>
      <c r="I27" s="220"/>
      <c r="J27" s="220"/>
      <c r="K27" s="220"/>
      <c r="L27" s="220"/>
      <c r="M27" s="218"/>
      <c r="N27" s="216"/>
      <c r="O27" s="217"/>
      <c r="P27" s="218"/>
      <c r="Q27" s="216"/>
      <c r="R27" s="217"/>
      <c r="S27" s="218"/>
      <c r="T27" s="216"/>
      <c r="U27" s="217"/>
      <c r="V27" s="218"/>
      <c r="W27" s="216"/>
      <c r="X27" s="217"/>
      <c r="Y27" s="218"/>
      <c r="Z27" s="216"/>
      <c r="AA27" s="217"/>
      <c r="AB27" s="217"/>
      <c r="AC27" s="217"/>
      <c r="AD27" s="217"/>
      <c r="AE27" s="217"/>
      <c r="AF27" s="217"/>
      <c r="AG27" s="217"/>
      <c r="AH27" s="217"/>
      <c r="AI27" s="217"/>
      <c r="AJ27" s="217"/>
      <c r="AK27" s="217"/>
    </row>
  </sheetData>
  <protectedRanges>
    <protectedRange sqref="L5:L20" name="Diapazons4"/>
    <protectedRange sqref="P5:AK19" name="Diapazons2"/>
    <protectedRange sqref="B19:D19 A21 K19:K21 K5:L18 L19:L20 G5:G19 A18:D18 A5:B17 D5:D17" name="Diapazons1"/>
    <protectedRange sqref="J5:J20" name="Diapazons3"/>
    <protectedRange sqref="N23:N27" name="Diapazons4_1_1"/>
    <protectedRange sqref="R23:Z27" name="Diapazons2_1_1"/>
    <protectedRange sqref="I23:I27 M23:N27 A23:F27" name="Diapazons1_9_2_1_1_1_1"/>
    <protectedRange sqref="L23:L27" name="Diapazons3_1_1"/>
    <protectedRange sqref="A3" name="Diapazons1_1"/>
    <protectedRange sqref="Q3" name="Diapazons3_1"/>
    <protectedRange sqref="A1" name="Diapazons1_6_1_1"/>
    <protectedRange sqref="C8:C13" name="Diapazons1_6_2"/>
    <protectedRange sqref="C16" name="Diapazons1_6_2_1"/>
    <protectedRange sqref="C14" name="Diapazons1_3"/>
    <protectedRange sqref="C6" name="Diapazons1_5"/>
    <protectedRange sqref="C5" name="Diapazons1_9_2_3"/>
    <protectedRange sqref="C7" name="Diapazons1_9_2_3_1"/>
    <protectedRange sqref="C15" name="Diapazons1_9_2_3_2"/>
    <protectedRange sqref="C17" name="Diapazons1_9_2_3_3"/>
  </protectedRanges>
  <mergeCells count="21">
    <mergeCell ref="AH4:AI4"/>
    <mergeCell ref="AJ4:AK4"/>
    <mergeCell ref="BA3:BO3"/>
    <mergeCell ref="P4:Q4"/>
    <mergeCell ref="R4:S4"/>
    <mergeCell ref="T4:U4"/>
    <mergeCell ref="V4:W4"/>
    <mergeCell ref="X4:Y4"/>
    <mergeCell ref="Z4:AA4"/>
    <mergeCell ref="AB4:AC4"/>
    <mergeCell ref="AD4:AE4"/>
    <mergeCell ref="AF4:AG4"/>
    <mergeCell ref="A1:AG2"/>
    <mergeCell ref="AO1:AP1"/>
    <mergeCell ref="AR1:AT1"/>
    <mergeCell ref="AV1:AW1"/>
    <mergeCell ref="A3:B3"/>
    <mergeCell ref="D3:G3"/>
    <mergeCell ref="M3:P3"/>
    <mergeCell ref="Q3:AK3"/>
    <mergeCell ref="AO3:AY3"/>
  </mergeCells>
  <conditionalFormatting sqref="E5:E18">
    <cfRule type="expression" dxfId="177" priority="98" stopIfTrue="1">
      <formula>A5=0</formula>
    </cfRule>
  </conditionalFormatting>
  <conditionalFormatting sqref="F5:F20">
    <cfRule type="expression" dxfId="176" priority="102" stopIfTrue="1">
      <formula>A5=0</formula>
    </cfRule>
  </conditionalFormatting>
  <conditionalFormatting sqref="H5:H18">
    <cfRule type="expression" dxfId="175" priority="103" stopIfTrue="1">
      <formula>A5=0</formula>
    </cfRule>
  </conditionalFormatting>
  <conditionalFormatting sqref="P5:P18">
    <cfRule type="expression" dxfId="174" priority="104" stopIfTrue="1">
      <formula>A5=0</formula>
    </cfRule>
    <cfRule type="expression" dxfId="173" priority="105" stopIfTrue="1">
      <formula>P5=99</formula>
    </cfRule>
  </conditionalFormatting>
  <conditionalFormatting sqref="M5:M18">
    <cfRule type="expression" dxfId="172" priority="106" stopIfTrue="1">
      <formula>A5=0</formula>
    </cfRule>
  </conditionalFormatting>
  <conditionalFormatting sqref="N5:N18">
    <cfRule type="expression" dxfId="171" priority="107" stopIfTrue="1">
      <formula>A5=0</formula>
    </cfRule>
  </conditionalFormatting>
  <conditionalFormatting sqref="O5:O18">
    <cfRule type="expression" dxfId="170" priority="108" stopIfTrue="1">
      <formula>A5=0</formula>
    </cfRule>
  </conditionalFormatting>
  <conditionalFormatting sqref="Q5:Q18">
    <cfRule type="expression" dxfId="169" priority="109" stopIfTrue="1">
      <formula>A5=0</formula>
    </cfRule>
  </conditionalFormatting>
  <conditionalFormatting sqref="S5:S18">
    <cfRule type="expression" dxfId="168" priority="110" stopIfTrue="1">
      <formula>A5=0</formula>
    </cfRule>
  </conditionalFormatting>
  <conditionalFormatting sqref="U5:U18">
    <cfRule type="expression" dxfId="167" priority="111" stopIfTrue="1">
      <formula>A5=0</formula>
    </cfRule>
  </conditionalFormatting>
  <conditionalFormatting sqref="W5:W18">
    <cfRule type="expression" dxfId="166" priority="112" stopIfTrue="1">
      <formula>A5=0</formula>
    </cfRule>
  </conditionalFormatting>
  <conditionalFormatting sqref="Y5:Y18">
    <cfRule type="expression" dxfId="165" priority="113" stopIfTrue="1">
      <formula>A5=0</formula>
    </cfRule>
  </conditionalFormatting>
  <conditionalFormatting sqref="AA5:AA18">
    <cfRule type="expression" dxfId="164" priority="114" stopIfTrue="1">
      <formula>A5=0</formula>
    </cfRule>
  </conditionalFormatting>
  <conditionalFormatting sqref="B5:B18">
    <cfRule type="expression" dxfId="163" priority="115" stopIfTrue="1">
      <formula>J5=1</formula>
    </cfRule>
    <cfRule type="expression" dxfId="162" priority="116" stopIfTrue="1">
      <formula>J5=2</formula>
    </cfRule>
    <cfRule type="expression" dxfId="161" priority="117" stopIfTrue="1">
      <formula>J5=3</formula>
    </cfRule>
  </conditionalFormatting>
  <conditionalFormatting sqref="AC5:AC18">
    <cfRule type="expression" dxfId="160" priority="122" stopIfTrue="1">
      <formula>A5=0</formula>
    </cfRule>
  </conditionalFormatting>
  <conditionalFormatting sqref="AE5:AE18">
    <cfRule type="expression" dxfId="159" priority="123" stopIfTrue="1">
      <formula>A5=0</formula>
    </cfRule>
  </conditionalFormatting>
  <conditionalFormatting sqref="AG5:AG18">
    <cfRule type="expression" dxfId="158" priority="124" stopIfTrue="1">
      <formula>A5=0</formula>
    </cfRule>
  </conditionalFormatting>
  <conditionalFormatting sqref="AI5:AI18">
    <cfRule type="expression" dxfId="157" priority="125" stopIfTrue="1">
      <formula>A5=0</formula>
    </cfRule>
  </conditionalFormatting>
  <conditionalFormatting sqref="AK5:AK18">
    <cfRule type="expression" dxfId="156" priority="126" stopIfTrue="1">
      <formula>A5=0</formula>
    </cfRule>
  </conditionalFormatting>
  <conditionalFormatting sqref="I5:I18">
    <cfRule type="expression" dxfId="155" priority="127" stopIfTrue="1">
      <formula>A5=0</formula>
    </cfRule>
    <cfRule type="expression" dxfId="154" priority="128" stopIfTrue="1">
      <formula>I5&gt;150</formula>
    </cfRule>
    <cfRule type="expression" dxfId="153" priority="129" stopIfTrue="1">
      <formula>I5&lt;-150</formula>
    </cfRule>
  </conditionalFormatting>
  <conditionalFormatting sqref="R5:R18">
    <cfRule type="expression" dxfId="152" priority="130" stopIfTrue="1">
      <formula>A5=0</formula>
    </cfRule>
    <cfRule type="expression" dxfId="151" priority="131" stopIfTrue="1">
      <formula>R5=99</formula>
    </cfRule>
  </conditionalFormatting>
  <conditionalFormatting sqref="T5:T18">
    <cfRule type="expression" dxfId="150" priority="132" stopIfTrue="1">
      <formula>A5=0</formula>
    </cfRule>
    <cfRule type="expression" dxfId="149" priority="133" stopIfTrue="1">
      <formula>T5=99</formula>
    </cfRule>
  </conditionalFormatting>
  <conditionalFormatting sqref="V5:V18">
    <cfRule type="expression" dxfId="148" priority="134" stopIfTrue="1">
      <formula>A5=0</formula>
    </cfRule>
    <cfRule type="expression" dxfId="147" priority="135" stopIfTrue="1">
      <formula>V5=99</formula>
    </cfRule>
  </conditionalFormatting>
  <conditionalFormatting sqref="X5:X18">
    <cfRule type="expression" dxfId="146" priority="136" stopIfTrue="1">
      <formula>A5=0</formula>
    </cfRule>
    <cfRule type="expression" dxfId="145" priority="137" stopIfTrue="1">
      <formula>X5=99</formula>
    </cfRule>
  </conditionalFormatting>
  <conditionalFormatting sqref="Z5:Z18">
    <cfRule type="expression" dxfId="144" priority="138" stopIfTrue="1">
      <formula>A5=0</formula>
    </cfRule>
    <cfRule type="expression" dxfId="143" priority="139" stopIfTrue="1">
      <formula>Z5=99</formula>
    </cfRule>
  </conditionalFormatting>
  <conditionalFormatting sqref="AB5:AB18">
    <cfRule type="expression" dxfId="142" priority="140" stopIfTrue="1">
      <formula>A5=0</formula>
    </cfRule>
    <cfRule type="expression" dxfId="141" priority="141" stopIfTrue="1">
      <formula>AB5=99</formula>
    </cfRule>
  </conditionalFormatting>
  <conditionalFormatting sqref="AD5:AD18">
    <cfRule type="expression" dxfId="140" priority="142" stopIfTrue="1">
      <formula>A5=0</formula>
    </cfRule>
    <cfRule type="expression" dxfId="139" priority="143" stopIfTrue="1">
      <formula>AD5=99</formula>
    </cfRule>
  </conditionalFormatting>
  <conditionalFormatting sqref="AF5:AF18">
    <cfRule type="expression" dxfId="138" priority="144" stopIfTrue="1">
      <formula>A5=0</formula>
    </cfRule>
    <cfRule type="expression" dxfId="137" priority="145" stopIfTrue="1">
      <formula>AF5=99</formula>
    </cfRule>
  </conditionalFormatting>
  <conditionalFormatting sqref="AH5:AH18">
    <cfRule type="expression" dxfId="136" priority="146" stopIfTrue="1">
      <formula>A5=0</formula>
    </cfRule>
    <cfRule type="expression" dxfId="135" priority="147" stopIfTrue="1">
      <formula>AH5=99</formula>
    </cfRule>
  </conditionalFormatting>
  <conditionalFormatting sqref="AJ5:AJ18">
    <cfRule type="expression" dxfId="134" priority="148" stopIfTrue="1">
      <formula>A5=0</formula>
    </cfRule>
    <cfRule type="expression" dxfId="133" priority="149" stopIfTrue="1">
      <formula>AJ5=99</formula>
    </cfRule>
  </conditionalFormatting>
  <conditionalFormatting sqref="AO5:AO18">
    <cfRule type="expression" dxfId="132" priority="150" stopIfTrue="1">
      <formula>A5=0</formula>
    </cfRule>
  </conditionalFormatting>
  <conditionalFormatting sqref="AP5:AP18">
    <cfRule type="expression" dxfId="131" priority="151" stopIfTrue="1">
      <formula>A5=0</formula>
    </cfRule>
  </conditionalFormatting>
  <conditionalFormatting sqref="AQ5:AQ18">
    <cfRule type="expression" dxfId="130" priority="152" stopIfTrue="1">
      <formula>A5=0</formula>
    </cfRule>
  </conditionalFormatting>
  <conditionalFormatting sqref="AR5:AR18">
    <cfRule type="expression" dxfId="129" priority="153" stopIfTrue="1">
      <formula>A5=0</formula>
    </cfRule>
  </conditionalFormatting>
  <conditionalFormatting sqref="AS5:AS18">
    <cfRule type="expression" dxfId="128" priority="154" stopIfTrue="1">
      <formula>A5=0</formula>
    </cfRule>
  </conditionalFormatting>
  <conditionalFormatting sqref="AT5:AT18">
    <cfRule type="expression" dxfId="127" priority="155" stopIfTrue="1">
      <formula>A5=0</formula>
    </cfRule>
  </conditionalFormatting>
  <conditionalFormatting sqref="AU5:AU18">
    <cfRule type="expression" dxfId="126" priority="156" stopIfTrue="1">
      <formula>A5=0</formula>
    </cfRule>
  </conditionalFormatting>
  <conditionalFormatting sqref="AV5:AV18">
    <cfRule type="expression" dxfId="125" priority="157" stopIfTrue="1">
      <formula>A5=0</formula>
    </cfRule>
  </conditionalFormatting>
  <conditionalFormatting sqref="AW5:AW18">
    <cfRule type="expression" dxfId="124" priority="158" stopIfTrue="1">
      <formula>A5=0</formula>
    </cfRule>
  </conditionalFormatting>
  <conditionalFormatting sqref="AX5:AX18">
    <cfRule type="expression" dxfId="123" priority="159" stopIfTrue="1">
      <formula>A5=0</formula>
    </cfRule>
  </conditionalFormatting>
  <conditionalFormatting sqref="AY5:AY18">
    <cfRule type="expression" dxfId="122" priority="160" stopIfTrue="1">
      <formula>A5=0</formula>
    </cfRule>
  </conditionalFormatting>
  <conditionalFormatting sqref="BA5:BA18">
    <cfRule type="expression" dxfId="121" priority="161" stopIfTrue="1">
      <formula>A5=0</formula>
    </cfRule>
  </conditionalFormatting>
  <conditionalFormatting sqref="BB5:BB18">
    <cfRule type="expression" dxfId="120" priority="162" stopIfTrue="1">
      <formula>A5=0</formula>
    </cfRule>
  </conditionalFormatting>
  <conditionalFormatting sqref="BC5:BC18">
    <cfRule type="expression" dxfId="119" priority="163" stopIfTrue="1">
      <formula>A5=0</formula>
    </cfRule>
  </conditionalFormatting>
  <conditionalFormatting sqref="BD5:BD18">
    <cfRule type="expression" dxfId="118" priority="164" stopIfTrue="1">
      <formula>A5=0</formula>
    </cfRule>
  </conditionalFormatting>
  <conditionalFormatting sqref="BE5:BE18">
    <cfRule type="expression" dxfId="117" priority="165" stopIfTrue="1">
      <formula>A5=0</formula>
    </cfRule>
  </conditionalFormatting>
  <conditionalFormatting sqref="BF5:BF18">
    <cfRule type="expression" dxfId="116" priority="166" stopIfTrue="1">
      <formula>A5=0</formula>
    </cfRule>
  </conditionalFormatting>
  <conditionalFormatting sqref="BG5:BG18">
    <cfRule type="expression" dxfId="115" priority="167" stopIfTrue="1">
      <formula>A5=0</formula>
    </cfRule>
  </conditionalFormatting>
  <conditionalFormatting sqref="BH5:BH18">
    <cfRule type="expression" dxfId="114" priority="168" stopIfTrue="1">
      <formula>A5=0</formula>
    </cfRule>
  </conditionalFormatting>
  <conditionalFormatting sqref="BI5:BI18">
    <cfRule type="expression" dxfId="113" priority="169" stopIfTrue="1">
      <formula>A5=0</formula>
    </cfRule>
  </conditionalFormatting>
  <conditionalFormatting sqref="BJ5:BJ18">
    <cfRule type="expression" dxfId="112" priority="170" stopIfTrue="1">
      <formula>A5=0</formula>
    </cfRule>
  </conditionalFormatting>
  <conditionalFormatting sqref="BK5:BK18">
    <cfRule type="expression" dxfId="111" priority="171" stopIfTrue="1">
      <formula>A5=0</formula>
    </cfRule>
  </conditionalFormatting>
  <conditionalFormatting sqref="BL5:BL18">
    <cfRule type="expression" dxfId="110" priority="172" stopIfTrue="1">
      <formula>A5=0</formula>
    </cfRule>
  </conditionalFormatting>
  <conditionalFormatting sqref="BM5:BM18">
    <cfRule type="expression" dxfId="109" priority="173" stopIfTrue="1">
      <formula>A5=0</formula>
    </cfRule>
  </conditionalFormatting>
  <conditionalFormatting sqref="BN5:BN18">
    <cfRule type="expression" dxfId="108" priority="174" stopIfTrue="1">
      <formula>A5=0</formula>
    </cfRule>
  </conditionalFormatting>
  <conditionalFormatting sqref="BO5:BO18">
    <cfRule type="expression" dxfId="107" priority="175" stopIfTrue="1">
      <formula>A5=0</formula>
    </cfRule>
  </conditionalFormatting>
  <conditionalFormatting sqref="K5:K18">
    <cfRule type="expression" dxfId="106" priority="176" stopIfTrue="1">
      <formula>A5=0</formula>
    </cfRule>
  </conditionalFormatting>
  <conditionalFormatting sqref="J5:J18">
    <cfRule type="cellIs" dxfId="105" priority="118" stopIfTrue="1" operator="equal">
      <formula>1</formula>
    </cfRule>
    <cfRule type="cellIs" dxfId="104" priority="119" stopIfTrue="1" operator="equal">
      <formula>2</formula>
    </cfRule>
    <cfRule type="cellIs" dxfId="103" priority="120" stopIfTrue="1" operator="equal">
      <formula>3</formula>
    </cfRule>
  </conditionalFormatting>
  <conditionalFormatting sqref="G23:G26">
    <cfRule type="expression" dxfId="102" priority="92" stopIfTrue="1">
      <formula>A23=0</formula>
    </cfRule>
  </conditionalFormatting>
  <conditionalFormatting sqref="H23:H26">
    <cfRule type="expression" dxfId="101" priority="91" stopIfTrue="1">
      <formula>A23=0</formula>
    </cfRule>
  </conditionalFormatting>
  <conditionalFormatting sqref="J23:J26">
    <cfRule type="expression" dxfId="100" priority="90" stopIfTrue="1">
      <formula>A23=0</formula>
    </cfRule>
  </conditionalFormatting>
  <conditionalFormatting sqref="R23:R27">
    <cfRule type="expression" dxfId="99" priority="88" stopIfTrue="1">
      <formula>A23=0</formula>
    </cfRule>
    <cfRule type="expression" dxfId="98" priority="89" stopIfTrue="1">
      <formula>R23=99</formula>
    </cfRule>
  </conditionalFormatting>
  <conditionalFormatting sqref="O23:O27 AA23:AA27">
    <cfRule type="expression" dxfId="97" priority="87" stopIfTrue="1">
      <formula>A23=0</formula>
    </cfRule>
  </conditionalFormatting>
  <conditionalFormatting sqref="P23:P27">
    <cfRule type="expression" dxfId="96" priority="86" stopIfTrue="1">
      <formula>A23=0</formula>
    </cfRule>
  </conditionalFormatting>
  <conditionalFormatting sqref="S23:S27">
    <cfRule type="expression" dxfId="95" priority="85" stopIfTrue="1">
      <formula>A23=0</formula>
    </cfRule>
  </conditionalFormatting>
  <conditionalFormatting sqref="W23:W27">
    <cfRule type="expression" dxfId="94" priority="84" stopIfTrue="1">
      <formula>A23=0</formula>
    </cfRule>
  </conditionalFormatting>
  <conditionalFormatting sqref="Y23:Y27">
    <cfRule type="expression" dxfId="93" priority="83" stopIfTrue="1">
      <formula>A23=0</formula>
    </cfRule>
  </conditionalFormatting>
  <conditionalFormatting sqref="D23:D26">
    <cfRule type="expression" dxfId="92" priority="80" stopIfTrue="1">
      <formula>L23=1</formula>
    </cfRule>
    <cfRule type="expression" dxfId="91" priority="81" stopIfTrue="1">
      <formula>L23=2</formula>
    </cfRule>
    <cfRule type="expression" dxfId="90" priority="82" stopIfTrue="1">
      <formula>L23=3</formula>
    </cfRule>
  </conditionalFormatting>
  <conditionalFormatting sqref="T23:T27">
    <cfRule type="expression" dxfId="89" priority="78" stopIfTrue="1">
      <formula>A23=0</formula>
    </cfRule>
    <cfRule type="expression" dxfId="88" priority="79" stopIfTrue="1">
      <formula>T23=99</formula>
    </cfRule>
  </conditionalFormatting>
  <conditionalFormatting sqref="V24:V27">
    <cfRule type="expression" dxfId="87" priority="76" stopIfTrue="1">
      <formula>A24=0</formula>
    </cfRule>
    <cfRule type="expression" dxfId="86" priority="77" stopIfTrue="1">
      <formula>V24=99</formula>
    </cfRule>
  </conditionalFormatting>
  <conditionalFormatting sqref="X23:X27">
    <cfRule type="expression" dxfId="85" priority="74" stopIfTrue="1">
      <formula>A23=0</formula>
    </cfRule>
    <cfRule type="expression" dxfId="84" priority="75" stopIfTrue="1">
      <formula>X23=99</formula>
    </cfRule>
  </conditionalFormatting>
  <conditionalFormatting sqref="Z24:Z27">
    <cfRule type="expression" dxfId="83" priority="72" stopIfTrue="1">
      <formula>A24=0</formula>
    </cfRule>
    <cfRule type="expression" dxfId="82" priority="73" stopIfTrue="1">
      <formula>Z24=99</formula>
    </cfRule>
  </conditionalFormatting>
  <conditionalFormatting sqref="M23:M27">
    <cfRule type="expression" dxfId="81" priority="71" stopIfTrue="1">
      <formula>A23=0</formula>
    </cfRule>
  </conditionalFormatting>
  <conditionalFormatting sqref="L23:L26">
    <cfRule type="cellIs" dxfId="80" priority="68" stopIfTrue="1" operator="equal">
      <formula>1</formula>
    </cfRule>
    <cfRule type="cellIs" dxfId="79" priority="69" stopIfTrue="1" operator="equal">
      <formula>2</formula>
    </cfRule>
    <cfRule type="cellIs" dxfId="78" priority="70" stopIfTrue="1" operator="equal">
      <formula>3</formula>
    </cfRule>
  </conditionalFormatting>
  <conditionalFormatting sqref="G23:G25">
    <cfRule type="expression" dxfId="77" priority="67" stopIfTrue="1">
      <formula>A23=0</formula>
    </cfRule>
  </conditionalFormatting>
  <conditionalFormatting sqref="H23:H26">
    <cfRule type="expression" dxfId="76" priority="66" stopIfTrue="1">
      <formula>A23=0</formula>
    </cfRule>
  </conditionalFormatting>
  <conditionalFormatting sqref="J23:J25">
    <cfRule type="expression" dxfId="75" priority="65" stopIfTrue="1">
      <formula>A23=0</formula>
    </cfRule>
  </conditionalFormatting>
  <conditionalFormatting sqref="R23:R25">
    <cfRule type="expression" dxfId="74" priority="63" stopIfTrue="1">
      <formula>A23=0</formula>
    </cfRule>
    <cfRule type="expression" dxfId="73" priority="64" stopIfTrue="1">
      <formula>R23=99</formula>
    </cfRule>
  </conditionalFormatting>
  <conditionalFormatting sqref="O23:O25">
    <cfRule type="expression" dxfId="72" priority="62" stopIfTrue="1">
      <formula>A23=0</formula>
    </cfRule>
  </conditionalFormatting>
  <conditionalFormatting sqref="P23:P25">
    <cfRule type="expression" dxfId="71" priority="61" stopIfTrue="1">
      <formula>A23=0</formula>
    </cfRule>
  </conditionalFormatting>
  <conditionalFormatting sqref="Q23:Q27">
    <cfRule type="expression" dxfId="70" priority="60" stopIfTrue="1">
      <formula>A23=0</formula>
    </cfRule>
  </conditionalFormatting>
  <conditionalFormatting sqref="S23:S25">
    <cfRule type="expression" dxfId="69" priority="59" stopIfTrue="1">
      <formula>A23=0</formula>
    </cfRule>
  </conditionalFormatting>
  <conditionalFormatting sqref="U23:U27">
    <cfRule type="expression" dxfId="68" priority="58" stopIfTrue="1">
      <formula>A23=0</formula>
    </cfRule>
  </conditionalFormatting>
  <conditionalFormatting sqref="W23:W25">
    <cfRule type="expression" dxfId="67" priority="57" stopIfTrue="1">
      <formula>A23=0</formula>
    </cfRule>
  </conditionalFormatting>
  <conditionalFormatting sqref="Y23:Y25">
    <cfRule type="expression" dxfId="66" priority="56" stopIfTrue="1">
      <formula>A23=0</formula>
    </cfRule>
  </conditionalFormatting>
  <conditionalFormatting sqref="D23:D25">
    <cfRule type="expression" dxfId="65" priority="53" stopIfTrue="1">
      <formula>L23=1</formula>
    </cfRule>
    <cfRule type="expression" dxfId="64" priority="54" stopIfTrue="1">
      <formula>L23=2</formula>
    </cfRule>
    <cfRule type="expression" dxfId="63" priority="55" stopIfTrue="1">
      <formula>L23=3</formula>
    </cfRule>
  </conditionalFormatting>
  <conditionalFormatting sqref="T23:T25">
    <cfRule type="expression" dxfId="62" priority="51" stopIfTrue="1">
      <formula>A23=0</formula>
    </cfRule>
    <cfRule type="expression" dxfId="61" priority="52" stopIfTrue="1">
      <formula>T23=99</formula>
    </cfRule>
  </conditionalFormatting>
  <conditionalFormatting sqref="V24:V25">
    <cfRule type="expression" dxfId="60" priority="49" stopIfTrue="1">
      <formula>A24=0</formula>
    </cfRule>
    <cfRule type="expression" dxfId="59" priority="50" stopIfTrue="1">
      <formula>V24=99</formula>
    </cfRule>
  </conditionalFormatting>
  <conditionalFormatting sqref="X23:X25">
    <cfRule type="expression" dxfId="58" priority="47" stopIfTrue="1">
      <formula>A23=0</formula>
    </cfRule>
    <cfRule type="expression" dxfId="57" priority="48" stopIfTrue="1">
      <formula>X23=99</formula>
    </cfRule>
  </conditionalFormatting>
  <conditionalFormatting sqref="Z24:Z25">
    <cfRule type="expression" dxfId="56" priority="45" stopIfTrue="1">
      <formula>A24=0</formula>
    </cfRule>
    <cfRule type="expression" dxfId="55" priority="46" stopIfTrue="1">
      <formula>Z24=99</formula>
    </cfRule>
  </conditionalFormatting>
  <conditionalFormatting sqref="M23:M25">
    <cfRule type="expression" dxfId="54" priority="44" stopIfTrue="1">
      <formula>A23=0</formula>
    </cfRule>
  </conditionalFormatting>
  <conditionalFormatting sqref="G23:G26">
    <cfRule type="expression" dxfId="53" priority="43" stopIfTrue="1">
      <formula>A23=0</formula>
    </cfRule>
  </conditionalFormatting>
  <conditionalFormatting sqref="H23:H26">
    <cfRule type="expression" dxfId="52" priority="42" stopIfTrue="1">
      <formula>A23=0</formula>
    </cfRule>
  </conditionalFormatting>
  <conditionalFormatting sqref="J23:J26">
    <cfRule type="expression" dxfId="51" priority="41" stopIfTrue="1">
      <formula>A23=0</formula>
    </cfRule>
  </conditionalFormatting>
  <conditionalFormatting sqref="R23:R27">
    <cfRule type="expression" dxfId="50" priority="39" stopIfTrue="1">
      <formula>A23=0</formula>
    </cfRule>
    <cfRule type="expression" dxfId="49" priority="40" stopIfTrue="1">
      <formula>R23=99</formula>
    </cfRule>
  </conditionalFormatting>
  <conditionalFormatting sqref="O23:O27">
    <cfRule type="expression" dxfId="48" priority="38" stopIfTrue="1">
      <formula>A23=0</formula>
    </cfRule>
  </conditionalFormatting>
  <conditionalFormatting sqref="P23:P27">
    <cfRule type="expression" dxfId="47" priority="37" stopIfTrue="1">
      <formula>A23=0</formula>
    </cfRule>
  </conditionalFormatting>
  <conditionalFormatting sqref="Q23:Q27">
    <cfRule type="expression" dxfId="46" priority="36" stopIfTrue="1">
      <formula>A23=0</formula>
    </cfRule>
  </conditionalFormatting>
  <conditionalFormatting sqref="S23:S27">
    <cfRule type="expression" dxfId="45" priority="35" stopIfTrue="1">
      <formula>A23=0</formula>
    </cfRule>
  </conditionalFormatting>
  <conditionalFormatting sqref="U23:U27">
    <cfRule type="expression" dxfId="44" priority="34" stopIfTrue="1">
      <formula>A23=0</formula>
    </cfRule>
  </conditionalFormatting>
  <conditionalFormatting sqref="W23:W27">
    <cfRule type="expression" dxfId="43" priority="33" stopIfTrue="1">
      <formula>A23=0</formula>
    </cfRule>
  </conditionalFormatting>
  <conditionalFormatting sqref="Y23:Y27">
    <cfRule type="expression" dxfId="42" priority="32" stopIfTrue="1">
      <formula>A23=0</formula>
    </cfRule>
  </conditionalFormatting>
  <conditionalFormatting sqref="D23:D26">
    <cfRule type="expression" dxfId="41" priority="29" stopIfTrue="1">
      <formula>L23=1</formula>
    </cfRule>
    <cfRule type="expression" dxfId="40" priority="30" stopIfTrue="1">
      <formula>L23=2</formula>
    </cfRule>
    <cfRule type="expression" dxfId="39" priority="31" stopIfTrue="1">
      <formula>L23=3</formula>
    </cfRule>
  </conditionalFormatting>
  <conditionalFormatting sqref="T23:T27">
    <cfRule type="expression" dxfId="38" priority="27" stopIfTrue="1">
      <formula>A23=0</formula>
    </cfRule>
    <cfRule type="expression" dxfId="37" priority="28" stopIfTrue="1">
      <formula>T23=99</formula>
    </cfRule>
  </conditionalFormatting>
  <conditionalFormatting sqref="V24:V27">
    <cfRule type="expression" dxfId="36" priority="25" stopIfTrue="1">
      <formula>A24=0</formula>
    </cfRule>
    <cfRule type="expression" dxfId="35" priority="26" stopIfTrue="1">
      <formula>V24=99</formula>
    </cfRule>
  </conditionalFormatting>
  <conditionalFormatting sqref="X23:X27">
    <cfRule type="expression" dxfId="34" priority="23" stopIfTrue="1">
      <formula>A23=0</formula>
    </cfRule>
    <cfRule type="expression" dxfId="33" priority="24" stopIfTrue="1">
      <formula>X23=99</formula>
    </cfRule>
  </conditionalFormatting>
  <conditionalFormatting sqref="Z24:Z27">
    <cfRule type="expression" dxfId="32" priority="21" stopIfTrue="1">
      <formula>A24=0</formula>
    </cfRule>
    <cfRule type="expression" dxfId="31" priority="22" stopIfTrue="1">
      <formula>Z24=99</formula>
    </cfRule>
  </conditionalFormatting>
  <conditionalFormatting sqref="M23:M27">
    <cfRule type="expression" dxfId="30" priority="20" stopIfTrue="1">
      <formula>A23=0</formula>
    </cfRule>
  </conditionalFormatting>
  <conditionalFormatting sqref="V24:V26 Z24:Z26">
    <cfRule type="expression" dxfId="29" priority="19" stopIfTrue="1">
      <formula>FR22=0</formula>
    </cfRule>
  </conditionalFormatting>
  <conditionalFormatting sqref="F24">
    <cfRule type="expression" dxfId="28" priority="18" stopIfTrue="1">
      <formula>A24=0</formula>
    </cfRule>
  </conditionalFormatting>
  <conditionalFormatting sqref="I24">
    <cfRule type="expression" dxfId="27" priority="17" stopIfTrue="1">
      <formula>E24=0</formula>
    </cfRule>
  </conditionalFormatting>
  <conditionalFormatting sqref="E24">
    <cfRule type="expression" dxfId="26" priority="93" stopIfTrue="1">
      <formula>FW22=0</formula>
    </cfRule>
  </conditionalFormatting>
  <conditionalFormatting sqref="AB23:AK23 AJ27:AK27 AK24:AK26 AB27:AF27 AB24:AE26">
    <cfRule type="expression" dxfId="25" priority="94" stopIfTrue="1">
      <formula>Q23=0</formula>
    </cfRule>
  </conditionalFormatting>
  <conditionalFormatting sqref="AG27:AI27">
    <cfRule type="expression" dxfId="24" priority="16" stopIfTrue="1">
      <formula>V27=0</formula>
    </cfRule>
  </conditionalFormatting>
  <conditionalFormatting sqref="AF24:AJ26">
    <cfRule type="expression" dxfId="23" priority="15" stopIfTrue="1">
      <formula>U24=0</formula>
    </cfRule>
  </conditionalFormatting>
  <conditionalFormatting sqref="AL22:AL25">
    <cfRule type="expression" dxfId="22" priority="95" stopIfTrue="1">
      <formula>Z24=0</formula>
    </cfRule>
  </conditionalFormatting>
  <conditionalFormatting sqref="AN22:AR25">
    <cfRule type="expression" dxfId="21" priority="96" stopIfTrue="1">
      <formula>Z24=0</formula>
    </cfRule>
  </conditionalFormatting>
  <conditionalFormatting sqref="AM22:AM25">
    <cfRule type="expression" dxfId="20" priority="97" stopIfTrue="1">
      <formula>Z24=0</formula>
    </cfRule>
  </conditionalFormatting>
  <conditionalFormatting sqref="V23">
    <cfRule type="expression" dxfId="19" priority="13" stopIfTrue="1">
      <formula>C23=0</formula>
    </cfRule>
    <cfRule type="expression" dxfId="18" priority="14" stopIfTrue="1">
      <formula>V23=99</formula>
    </cfRule>
  </conditionalFormatting>
  <conditionalFormatting sqref="V23">
    <cfRule type="expression" dxfId="17" priority="11" stopIfTrue="1">
      <formula>C23=0</formula>
    </cfRule>
    <cfRule type="expression" dxfId="16" priority="12" stopIfTrue="1">
      <formula>V23=99</formula>
    </cfRule>
  </conditionalFormatting>
  <conditionalFormatting sqref="V23">
    <cfRule type="expression" dxfId="15" priority="9" stopIfTrue="1">
      <formula>C23=0</formula>
    </cfRule>
    <cfRule type="expression" dxfId="14" priority="10" stopIfTrue="1">
      <formula>V23=99</formula>
    </cfRule>
  </conditionalFormatting>
  <conditionalFormatting sqref="Z23">
    <cfRule type="expression" dxfId="13" priority="7" stopIfTrue="1">
      <formula>G23=0</formula>
    </cfRule>
    <cfRule type="expression" dxfId="12" priority="8" stopIfTrue="1">
      <formula>Z23=99</formula>
    </cfRule>
  </conditionalFormatting>
  <conditionalFormatting sqref="Z23">
    <cfRule type="expression" dxfId="11" priority="5" stopIfTrue="1">
      <formula>G23=0</formula>
    </cfRule>
    <cfRule type="expression" dxfId="10" priority="6" stopIfTrue="1">
      <formula>Z23=99</formula>
    </cfRule>
  </conditionalFormatting>
  <conditionalFormatting sqref="Z23">
    <cfRule type="expression" dxfId="9" priority="3" stopIfTrue="1">
      <formula>G23=0</formula>
    </cfRule>
    <cfRule type="expression" dxfId="8" priority="4" stopIfTrue="1">
      <formula>Z23=99</formula>
    </cfRule>
  </conditionalFormatting>
  <conditionalFormatting sqref="Q3:AK3">
    <cfRule type="expression" dxfId="7" priority="1" stopIfTrue="1">
      <formula>$Q$3=0</formula>
    </cfRule>
  </conditionalFormatting>
  <conditionalFormatting sqref="H3">
    <cfRule type="cellIs" dxfId="6" priority="2" stopIfTrue="1" operator="equal">
      <formula>0</formula>
    </cfRule>
  </conditionalFormatting>
  <pageMargins left="0.75" right="0.75" top="1" bottom="1" header="0" footer="0"/>
  <pageSetup paperSize="9" scale="7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Pāri_1.marts</vt:lpstr>
      <vt:lpstr>Pāri_13.janvāris</vt:lpstr>
      <vt:lpstr>dalībnieki</vt:lpstr>
      <vt:lpstr>kopvērtējums</vt:lpstr>
      <vt:lpstr>3.posms_Fināls</vt:lpstr>
      <vt:lpstr>2.posms_Fināls</vt:lpstr>
      <vt:lpstr>1.posms_Fināls</vt:lpstr>
      <vt:lpstr>'1.posms_Fināls'!Print_Area</vt:lpstr>
      <vt:lpstr>'2.posms_Fināls'!Print_Area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Andrejs Ploriņš</dc:creator>
  <cp:lastModifiedBy>Andrejs Ploriņš</cp:lastModifiedBy>
  <cp:lastPrinted>2024-03-02T16:40:23Z</cp:lastPrinted>
  <dcterms:created xsi:type="dcterms:W3CDTF">2023-12-26T12:07:56Z</dcterms:created>
  <dcterms:modified xsi:type="dcterms:W3CDTF">2024-04-06T11:05:49Z</dcterms:modified>
</cp:coreProperties>
</file>