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ropazi.lv\dfs\RedirectedFolders\Guntars.Kniksts\Documents\Uzņēmējdarbība\Remigrācijas projekts\"/>
    </mc:Choice>
  </mc:AlternateContent>
  <xr:revisionPtr revIDLastSave="0" documentId="8_{567F3904-F513-4FAE-A630-4DA6A241EE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P1gads" sheetId="2" r:id="rId1"/>
    <sheet name="NP2gads" sheetId="3" r:id="rId2"/>
    <sheet name="NP3gads" sheetId="4" r:id="rId3"/>
  </sheets>
  <definedNames>
    <definedName name="_xlnm.Print_Area" localSheetId="0">NP1gads!$A$1:$U$197</definedName>
    <definedName name="_xlnm.Print_Area" localSheetId="1">NP2gads!$A$1:$V$93</definedName>
    <definedName name="_xlnm.Print_Area" localSheetId="2">NP3gads!$A$1:$V$93</definedName>
  </definedNames>
  <calcPr calcId="181029"/>
</workbook>
</file>

<file path=xl/calcChain.xml><?xml version="1.0" encoding="utf-8"?>
<calcChain xmlns="http://schemas.openxmlformats.org/spreadsheetml/2006/main">
  <c r="S80" i="4" l="1"/>
  <c r="S79" i="4"/>
  <c r="S78" i="4"/>
  <c r="S77" i="4"/>
  <c r="S76" i="4"/>
  <c r="S75" i="4"/>
  <c r="S74" i="4"/>
  <c r="S73" i="4"/>
  <c r="S71" i="4"/>
  <c r="S70" i="4"/>
  <c r="S69" i="4"/>
  <c r="S68" i="4"/>
  <c r="S67" i="4"/>
  <c r="S65" i="4"/>
  <c r="S64" i="4"/>
  <c r="S63" i="4"/>
  <c r="S62" i="4"/>
  <c r="S61" i="4"/>
  <c r="S60" i="4"/>
  <c r="S59" i="4"/>
  <c r="S58" i="4"/>
  <c r="S57" i="4"/>
  <c r="S56" i="4"/>
  <c r="S55" i="4"/>
  <c r="S54" i="4"/>
  <c r="S66" i="4" s="1"/>
  <c r="S53" i="4"/>
  <c r="S50" i="4"/>
  <c r="S49" i="4"/>
  <c r="S48" i="4"/>
  <c r="S47" i="4"/>
  <c r="S46" i="4"/>
  <c r="S45" i="4"/>
  <c r="S44" i="4"/>
  <c r="S43" i="4"/>
  <c r="S42" i="4"/>
  <c r="S41" i="4"/>
  <c r="S72" i="4" s="1"/>
  <c r="S40" i="4"/>
  <c r="S39" i="4"/>
  <c r="S51" i="4" s="1"/>
  <c r="S38" i="4"/>
  <c r="S36" i="4"/>
  <c r="S31" i="4"/>
  <c r="S30" i="4"/>
  <c r="S29" i="4"/>
  <c r="S28" i="4"/>
  <c r="S27" i="4"/>
  <c r="S26" i="4"/>
  <c r="S23" i="4"/>
  <c r="S22" i="4"/>
  <c r="S21" i="4"/>
  <c r="S20" i="4"/>
  <c r="S19" i="4"/>
  <c r="S18" i="4"/>
  <c r="S17" i="4"/>
  <c r="S16" i="4"/>
  <c r="S15" i="4"/>
  <c r="S14" i="4"/>
  <c r="S13" i="4"/>
  <c r="S24" i="4" s="1"/>
  <c r="S10" i="4"/>
  <c r="S9" i="4"/>
  <c r="S80" i="3"/>
  <c r="S79" i="3"/>
  <c r="S78" i="3"/>
  <c r="S77" i="3"/>
  <c r="S76" i="3"/>
  <c r="S75" i="3"/>
  <c r="S74" i="3"/>
  <c r="S73" i="3"/>
  <c r="S71" i="3"/>
  <c r="S70" i="3"/>
  <c r="S69" i="3"/>
  <c r="S68" i="3"/>
  <c r="S67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66" i="3" s="1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51" i="3" s="1"/>
  <c r="S36" i="3"/>
  <c r="S31" i="3"/>
  <c r="S30" i="3"/>
  <c r="S29" i="3"/>
  <c r="S28" i="3"/>
  <c r="S27" i="3"/>
  <c r="S26" i="3"/>
  <c r="S23" i="3"/>
  <c r="S22" i="3"/>
  <c r="S21" i="3"/>
  <c r="S20" i="3"/>
  <c r="S19" i="3"/>
  <c r="S18" i="3"/>
  <c r="S17" i="3"/>
  <c r="S16" i="3"/>
  <c r="S15" i="3"/>
  <c r="S14" i="3"/>
  <c r="S24" i="3" s="1"/>
  <c r="S13" i="3"/>
  <c r="S10" i="3"/>
  <c r="S32" i="3" s="1"/>
  <c r="S9" i="3"/>
  <c r="Q32" i="4"/>
  <c r="P32" i="4"/>
  <c r="O32" i="4"/>
  <c r="N32" i="4"/>
  <c r="M32" i="4"/>
  <c r="L32" i="4"/>
  <c r="K32" i="4"/>
  <c r="J32" i="4"/>
  <c r="I32" i="4"/>
  <c r="H32" i="4"/>
  <c r="G32" i="4"/>
  <c r="F32" i="4"/>
  <c r="Q32" i="3"/>
  <c r="P32" i="3"/>
  <c r="O32" i="3"/>
  <c r="N32" i="3"/>
  <c r="M32" i="3"/>
  <c r="L32" i="3"/>
  <c r="K32" i="3"/>
  <c r="J32" i="3"/>
  <c r="I32" i="3"/>
  <c r="H32" i="3"/>
  <c r="G32" i="3"/>
  <c r="F32" i="3"/>
  <c r="F80" i="4"/>
  <c r="F7" i="3"/>
  <c r="E80" i="4"/>
  <c r="D80" i="4"/>
  <c r="E78" i="4"/>
  <c r="D78" i="4"/>
  <c r="E77" i="4"/>
  <c r="D77" i="4"/>
  <c r="E76" i="4"/>
  <c r="D76" i="4"/>
  <c r="E75" i="4"/>
  <c r="D75" i="4"/>
  <c r="E74" i="4"/>
  <c r="D74" i="4"/>
  <c r="E73" i="4"/>
  <c r="D73" i="4"/>
  <c r="D72" i="4"/>
  <c r="E71" i="4"/>
  <c r="D71" i="4"/>
  <c r="E70" i="4"/>
  <c r="D70" i="4"/>
  <c r="E69" i="4"/>
  <c r="D69" i="4"/>
  <c r="E68" i="4"/>
  <c r="D68" i="4"/>
  <c r="E67" i="4"/>
  <c r="D67" i="4"/>
  <c r="Q66" i="4"/>
  <c r="P66" i="4"/>
  <c r="O66" i="4"/>
  <c r="N66" i="4"/>
  <c r="M66" i="4"/>
  <c r="L66" i="4"/>
  <c r="K66" i="4"/>
  <c r="J66" i="4"/>
  <c r="I66" i="4"/>
  <c r="H66" i="4"/>
  <c r="G66" i="4"/>
  <c r="F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AP56" i="4"/>
  <c r="AH2" i="4" s="1"/>
  <c r="E56" i="4"/>
  <c r="D56" i="4"/>
  <c r="E55" i="4"/>
  <c r="D55" i="4"/>
  <c r="E54" i="4"/>
  <c r="D54" i="4"/>
  <c r="E53" i="4"/>
  <c r="D53" i="4"/>
  <c r="Q51" i="4"/>
  <c r="P51" i="4"/>
  <c r="O51" i="4"/>
  <c r="N51" i="4"/>
  <c r="M51" i="4"/>
  <c r="L51" i="4"/>
  <c r="K51" i="4"/>
  <c r="J51" i="4"/>
  <c r="I51" i="4"/>
  <c r="H51" i="4"/>
  <c r="G51" i="4"/>
  <c r="F51" i="4"/>
  <c r="E50" i="4"/>
  <c r="D50" i="4"/>
  <c r="E49" i="4"/>
  <c r="D49" i="4"/>
  <c r="E48" i="4"/>
  <c r="D48" i="4"/>
  <c r="E47" i="4"/>
  <c r="D47" i="4"/>
  <c r="E46" i="4"/>
  <c r="D46" i="4"/>
  <c r="E45" i="4"/>
  <c r="D45" i="4"/>
  <c r="E44" i="4"/>
  <c r="D44" i="4"/>
  <c r="E43" i="4"/>
  <c r="D43" i="4"/>
  <c r="E42" i="4"/>
  <c r="D42" i="4"/>
  <c r="E41" i="4"/>
  <c r="D41" i="4"/>
  <c r="E40" i="4"/>
  <c r="D40" i="4"/>
  <c r="E39" i="4"/>
  <c r="D39" i="4"/>
  <c r="E38" i="4"/>
  <c r="D38" i="4"/>
  <c r="E36" i="4"/>
  <c r="D36" i="4"/>
  <c r="D35" i="4"/>
  <c r="E31" i="4"/>
  <c r="D31" i="4"/>
  <c r="E30" i="4"/>
  <c r="D30" i="4"/>
  <c r="E29" i="4"/>
  <c r="D29" i="4"/>
  <c r="E28" i="4"/>
  <c r="D28" i="4"/>
  <c r="E27" i="4"/>
  <c r="D27" i="4"/>
  <c r="E26" i="4"/>
  <c r="D26" i="4"/>
  <c r="Q24" i="4"/>
  <c r="P24" i="4"/>
  <c r="O24" i="4"/>
  <c r="N24" i="4"/>
  <c r="M24" i="4"/>
  <c r="L24" i="4"/>
  <c r="K24" i="4"/>
  <c r="J24" i="4"/>
  <c r="I24" i="4"/>
  <c r="H24" i="4"/>
  <c r="G24" i="4"/>
  <c r="F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D12" i="4"/>
  <c r="Q11" i="4"/>
  <c r="Q33" i="4" s="1"/>
  <c r="P11" i="4"/>
  <c r="P33" i="4" s="1"/>
  <c r="O11" i="4"/>
  <c r="N11" i="4"/>
  <c r="M11" i="4"/>
  <c r="L11" i="4"/>
  <c r="K11" i="4"/>
  <c r="J11" i="4"/>
  <c r="I11" i="4"/>
  <c r="H11" i="4"/>
  <c r="G11" i="4"/>
  <c r="F11" i="4"/>
  <c r="E10" i="4"/>
  <c r="D10" i="4"/>
  <c r="E9" i="4"/>
  <c r="D9" i="4"/>
  <c r="Q6" i="4"/>
  <c r="Q35" i="4" s="1"/>
  <c r="P6" i="4"/>
  <c r="P35" i="4" s="1"/>
  <c r="O6" i="4"/>
  <c r="O35" i="4" s="1"/>
  <c r="N6" i="4"/>
  <c r="N35" i="4" s="1"/>
  <c r="M6" i="4"/>
  <c r="M35" i="4" s="1"/>
  <c r="L6" i="4"/>
  <c r="L35" i="4" s="1"/>
  <c r="K6" i="4"/>
  <c r="K35" i="4" s="1"/>
  <c r="J6" i="4"/>
  <c r="J35" i="4" s="1"/>
  <c r="I6" i="4"/>
  <c r="I35" i="4" s="1"/>
  <c r="H6" i="4"/>
  <c r="H35" i="4" s="1"/>
  <c r="G6" i="4"/>
  <c r="G35" i="4" s="1"/>
  <c r="F6" i="4"/>
  <c r="F35" i="4" s="1"/>
  <c r="G3" i="4"/>
  <c r="D3" i="4"/>
  <c r="D72" i="3"/>
  <c r="D69" i="3"/>
  <c r="D67" i="3"/>
  <c r="E29" i="3"/>
  <c r="D29" i="3"/>
  <c r="M32" i="2"/>
  <c r="G32" i="2"/>
  <c r="H32" i="2"/>
  <c r="I32" i="2"/>
  <c r="J32" i="2"/>
  <c r="K32" i="2"/>
  <c r="L32" i="2"/>
  <c r="N32" i="2"/>
  <c r="O32" i="2"/>
  <c r="P32" i="2"/>
  <c r="Q32" i="2"/>
  <c r="S32" i="2"/>
  <c r="F32" i="2"/>
  <c r="S29" i="2"/>
  <c r="D12" i="3"/>
  <c r="E71" i="3"/>
  <c r="E70" i="3"/>
  <c r="E69" i="3"/>
  <c r="E68" i="3"/>
  <c r="E67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6" i="3"/>
  <c r="E31" i="3"/>
  <c r="E30" i="3"/>
  <c r="E28" i="3"/>
  <c r="E27" i="3"/>
  <c r="E26" i="3"/>
  <c r="E23" i="3"/>
  <c r="E22" i="3"/>
  <c r="E21" i="3"/>
  <c r="E20" i="3"/>
  <c r="E19" i="3"/>
  <c r="E18" i="3"/>
  <c r="E17" i="3"/>
  <c r="E16" i="3"/>
  <c r="E15" i="3"/>
  <c r="E14" i="3"/>
  <c r="E13" i="3"/>
  <c r="E10" i="3"/>
  <c r="E9" i="3"/>
  <c r="E80" i="3"/>
  <c r="D80" i="3"/>
  <c r="E78" i="3"/>
  <c r="D78" i="3"/>
  <c r="E77" i="3"/>
  <c r="D77" i="3"/>
  <c r="E76" i="3"/>
  <c r="D76" i="3"/>
  <c r="E75" i="3"/>
  <c r="D75" i="3"/>
  <c r="E74" i="3"/>
  <c r="D74" i="3"/>
  <c r="E73" i="3"/>
  <c r="D73" i="3"/>
  <c r="D71" i="3"/>
  <c r="D70" i="3"/>
  <c r="D68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6" i="3"/>
  <c r="D31" i="3"/>
  <c r="D30" i="3"/>
  <c r="D28" i="3"/>
  <c r="D27" i="3"/>
  <c r="D26" i="3"/>
  <c r="D23" i="3"/>
  <c r="D22" i="3"/>
  <c r="D21" i="3"/>
  <c r="D20" i="3"/>
  <c r="D19" i="3"/>
  <c r="D18" i="3"/>
  <c r="D17" i="3"/>
  <c r="D16" i="3"/>
  <c r="D15" i="3"/>
  <c r="D14" i="3"/>
  <c r="D13" i="3"/>
  <c r="D10" i="3"/>
  <c r="D9" i="3"/>
  <c r="D35" i="3"/>
  <c r="K51" i="3"/>
  <c r="Q24" i="3"/>
  <c r="I24" i="3"/>
  <c r="F72" i="2"/>
  <c r="G80" i="2" s="1"/>
  <c r="S43" i="2"/>
  <c r="S41" i="2"/>
  <c r="N51" i="2"/>
  <c r="F51" i="2"/>
  <c r="Q11" i="2"/>
  <c r="S15" i="2"/>
  <c r="Q24" i="2"/>
  <c r="F24" i="2"/>
  <c r="S9" i="2"/>
  <c r="G3" i="3"/>
  <c r="D3" i="3"/>
  <c r="S39" i="2"/>
  <c r="S63" i="2"/>
  <c r="Q66" i="3"/>
  <c r="P66" i="3"/>
  <c r="O66" i="3"/>
  <c r="N66" i="3"/>
  <c r="M66" i="3"/>
  <c r="L66" i="3"/>
  <c r="K66" i="3"/>
  <c r="J66" i="3"/>
  <c r="I66" i="3"/>
  <c r="H66" i="3"/>
  <c r="G66" i="3"/>
  <c r="F66" i="3"/>
  <c r="AP56" i="3"/>
  <c r="AH2" i="3" s="1"/>
  <c r="Q51" i="3"/>
  <c r="P51" i="3"/>
  <c r="O51" i="3"/>
  <c r="N51" i="3"/>
  <c r="M51" i="3"/>
  <c r="L51" i="3"/>
  <c r="J51" i="3"/>
  <c r="I51" i="3"/>
  <c r="H51" i="3"/>
  <c r="G51" i="3"/>
  <c r="F51" i="3"/>
  <c r="P24" i="3"/>
  <c r="O24" i="3"/>
  <c r="N24" i="3"/>
  <c r="M24" i="3"/>
  <c r="L24" i="3"/>
  <c r="K24" i="3"/>
  <c r="J24" i="3"/>
  <c r="H24" i="3"/>
  <c r="G24" i="3"/>
  <c r="F24" i="3"/>
  <c r="Q11" i="3"/>
  <c r="P11" i="3"/>
  <c r="O11" i="3"/>
  <c r="N11" i="3"/>
  <c r="M11" i="3"/>
  <c r="L11" i="3"/>
  <c r="K11" i="3"/>
  <c r="J11" i="3"/>
  <c r="I11" i="3"/>
  <c r="H11" i="3"/>
  <c r="G11" i="3"/>
  <c r="F11" i="3"/>
  <c r="AE80" i="2"/>
  <c r="AC80" i="2"/>
  <c r="AE58" i="2" s="1"/>
  <c r="F6" i="2" s="1"/>
  <c r="S79" i="2"/>
  <c r="S78" i="2"/>
  <c r="S77" i="2"/>
  <c r="S76" i="2"/>
  <c r="AD75" i="2"/>
  <c r="AE75" i="2" s="1"/>
  <c r="S75" i="2"/>
  <c r="S74" i="2"/>
  <c r="S73" i="2"/>
  <c r="Q72" i="2"/>
  <c r="F80" i="3" s="1"/>
  <c r="P72" i="2"/>
  <c r="O72" i="2"/>
  <c r="P80" i="2" s="1"/>
  <c r="P81" i="2" s="1"/>
  <c r="N72" i="2"/>
  <c r="O80" i="2" s="1"/>
  <c r="O81" i="2" s="1"/>
  <c r="M72" i="2"/>
  <c r="L72" i="2"/>
  <c r="K72" i="2"/>
  <c r="J72" i="2"/>
  <c r="I72" i="2"/>
  <c r="H72" i="2"/>
  <c r="I80" i="2" s="1"/>
  <c r="I81" i="2" s="1"/>
  <c r="G72" i="2"/>
  <c r="H80" i="2" s="1"/>
  <c r="H81" i="2" s="1"/>
  <c r="S71" i="2"/>
  <c r="S70" i="2"/>
  <c r="S69" i="2"/>
  <c r="S68" i="2"/>
  <c r="S67" i="2"/>
  <c r="Q66" i="2"/>
  <c r="P66" i="2"/>
  <c r="O66" i="2"/>
  <c r="N66" i="2"/>
  <c r="M66" i="2"/>
  <c r="L66" i="2"/>
  <c r="K66" i="2"/>
  <c r="J66" i="2"/>
  <c r="I66" i="2"/>
  <c r="H66" i="2"/>
  <c r="G66" i="2"/>
  <c r="F66" i="2"/>
  <c r="S65" i="2"/>
  <c r="S64" i="2"/>
  <c r="S62" i="2"/>
  <c r="S61" i="2"/>
  <c r="S60" i="2"/>
  <c r="S59" i="2"/>
  <c r="AD58" i="2"/>
  <c r="AD59" i="2" s="1"/>
  <c r="AD60" i="2" s="1"/>
  <c r="S58" i="2"/>
  <c r="S57" i="2"/>
  <c r="AM56" i="2"/>
  <c r="AE2" i="2" s="1"/>
  <c r="S56" i="2"/>
  <c r="S55" i="2"/>
  <c r="S54" i="2"/>
  <c r="S53" i="2"/>
  <c r="Q51" i="2"/>
  <c r="P51" i="2"/>
  <c r="O51" i="2"/>
  <c r="M51" i="2"/>
  <c r="L51" i="2"/>
  <c r="K51" i="2"/>
  <c r="J51" i="2"/>
  <c r="I51" i="2"/>
  <c r="H51" i="2"/>
  <c r="G51" i="2"/>
  <c r="S50" i="2"/>
  <c r="S49" i="2"/>
  <c r="S48" i="2"/>
  <c r="S47" i="2"/>
  <c r="S51" i="2" s="1"/>
  <c r="S46" i="2"/>
  <c r="S45" i="2"/>
  <c r="S44" i="2"/>
  <c r="S42" i="2"/>
  <c r="S40" i="2"/>
  <c r="S38" i="2"/>
  <c r="S36" i="2"/>
  <c r="Q80" i="2"/>
  <c r="N80" i="2"/>
  <c r="L80" i="2"/>
  <c r="K80" i="2"/>
  <c r="S31" i="2"/>
  <c r="S30" i="2"/>
  <c r="S28" i="2"/>
  <c r="S27" i="2"/>
  <c r="S26" i="2"/>
  <c r="AH24" i="2"/>
  <c r="AE24" i="2"/>
  <c r="AC29" i="2" s="1"/>
  <c r="AC27" i="2"/>
  <c r="AE27" i="2" s="1"/>
  <c r="P24" i="2"/>
  <c r="O24" i="2"/>
  <c r="N24" i="2"/>
  <c r="M24" i="2"/>
  <c r="L24" i="2"/>
  <c r="K24" i="2"/>
  <c r="K33" i="2" s="1"/>
  <c r="J24" i="2"/>
  <c r="I24" i="2"/>
  <c r="H24" i="2"/>
  <c r="G24" i="2"/>
  <c r="S23" i="2"/>
  <c r="S22" i="2"/>
  <c r="S21" i="2"/>
  <c r="S20" i="2"/>
  <c r="S19" i="2"/>
  <c r="S18" i="2"/>
  <c r="S17" i="2"/>
  <c r="S16" i="2"/>
  <c r="S14" i="2"/>
  <c r="S13" i="2"/>
  <c r="P11" i="2"/>
  <c r="O11" i="2"/>
  <c r="O33" i="2" s="1"/>
  <c r="N11" i="2"/>
  <c r="N33" i="2" s="1"/>
  <c r="M11" i="2"/>
  <c r="M33" i="2" s="1"/>
  <c r="L11" i="2"/>
  <c r="K11" i="2"/>
  <c r="J11" i="2"/>
  <c r="I11" i="2"/>
  <c r="H11" i="2"/>
  <c r="H33" i="2" s="1"/>
  <c r="G11" i="2"/>
  <c r="F11" i="2"/>
  <c r="S10" i="2"/>
  <c r="AD76" i="2"/>
  <c r="AD77" i="2" s="1"/>
  <c r="AD78" i="2" s="1"/>
  <c r="S33" i="4" l="1"/>
  <c r="S82" i="4" s="1"/>
  <c r="S81" i="4"/>
  <c r="S32" i="4"/>
  <c r="S33" i="3"/>
  <c r="S72" i="3"/>
  <c r="S81" i="3" s="1"/>
  <c r="I33" i="4"/>
  <c r="J33" i="4"/>
  <c r="K33" i="4"/>
  <c r="G33" i="4"/>
  <c r="H33" i="4"/>
  <c r="F33" i="4"/>
  <c r="L33" i="4"/>
  <c r="M33" i="4"/>
  <c r="N33" i="4"/>
  <c r="O33" i="4"/>
  <c r="P80" i="4"/>
  <c r="K72" i="4"/>
  <c r="L80" i="4" s="1"/>
  <c r="L72" i="4"/>
  <c r="F72" i="4"/>
  <c r="F81" i="4" s="1"/>
  <c r="N72" i="4"/>
  <c r="M72" i="4"/>
  <c r="G72" i="4"/>
  <c r="H80" i="4" s="1"/>
  <c r="O72" i="4"/>
  <c r="H72" i="4"/>
  <c r="P72" i="4"/>
  <c r="P81" i="4" s="1"/>
  <c r="P82" i="4" s="1"/>
  <c r="I72" i="4"/>
  <c r="J80" i="4" s="1"/>
  <c r="Q72" i="4"/>
  <c r="J72" i="4"/>
  <c r="K80" i="4" s="1"/>
  <c r="K81" i="4" s="1"/>
  <c r="K82" i="4" s="1"/>
  <c r="AE76" i="2"/>
  <c r="M80" i="2"/>
  <c r="F81" i="2"/>
  <c r="O82" i="2"/>
  <c r="F72" i="3"/>
  <c r="L33" i="2"/>
  <c r="AE29" i="2"/>
  <c r="AD29" i="2"/>
  <c r="AF27" i="2"/>
  <c r="S24" i="2"/>
  <c r="S72" i="2"/>
  <c r="J80" i="2"/>
  <c r="J81" i="2" s="1"/>
  <c r="N81" i="2"/>
  <c r="N82" i="2" s="1"/>
  <c r="Q81" i="2"/>
  <c r="S66" i="2"/>
  <c r="I33" i="2"/>
  <c r="I82" i="2" s="1"/>
  <c r="H82" i="2"/>
  <c r="G33" i="2"/>
  <c r="Q33" i="2"/>
  <c r="P33" i="2"/>
  <c r="P82" i="2" s="1"/>
  <c r="J33" i="2"/>
  <c r="K81" i="2"/>
  <c r="K82" i="2" s="1"/>
  <c r="H33" i="3"/>
  <c r="I72" i="3"/>
  <c r="J80" i="3" s="1"/>
  <c r="P33" i="3"/>
  <c r="J33" i="3"/>
  <c r="G33" i="3"/>
  <c r="Q33" i="3"/>
  <c r="M33" i="3"/>
  <c r="L81" i="2"/>
  <c r="L82" i="2" s="1"/>
  <c r="G81" i="2"/>
  <c r="AD61" i="2"/>
  <c r="AE60" i="2"/>
  <c r="H6" i="2" s="1"/>
  <c r="M81" i="2"/>
  <c r="M82" i="2" s="1"/>
  <c r="F6" i="3"/>
  <c r="F35" i="3" s="1"/>
  <c r="F35" i="2"/>
  <c r="AD79" i="2"/>
  <c r="AE79" i="2" s="1"/>
  <c r="AE78" i="2"/>
  <c r="F81" i="3"/>
  <c r="N72" i="3"/>
  <c r="G72" i="3"/>
  <c r="AE77" i="2"/>
  <c r="L72" i="3"/>
  <c r="L33" i="3"/>
  <c r="P72" i="3"/>
  <c r="Q80" i="3" s="1"/>
  <c r="O72" i="3"/>
  <c r="M72" i="3"/>
  <c r="AC28" i="2"/>
  <c r="AE59" i="2"/>
  <c r="G6" i="2" s="1"/>
  <c r="K72" i="3"/>
  <c r="F33" i="2"/>
  <c r="J72" i="3"/>
  <c r="H72" i="3"/>
  <c r="S33" i="2"/>
  <c r="Q72" i="3"/>
  <c r="Q81" i="3" s="1"/>
  <c r="AD27" i="2"/>
  <c r="S82" i="3" l="1"/>
  <c r="F82" i="4"/>
  <c r="H81" i="4"/>
  <c r="H82" i="4" s="1"/>
  <c r="I80" i="4"/>
  <c r="I81" i="4" s="1"/>
  <c r="I82" i="4" s="1"/>
  <c r="N80" i="4"/>
  <c r="N81" i="4" s="1"/>
  <c r="N82" i="4" s="1"/>
  <c r="Q80" i="4"/>
  <c r="Q81" i="4" s="1"/>
  <c r="Q82" i="4" s="1"/>
  <c r="J81" i="4"/>
  <c r="J82" i="4" s="1"/>
  <c r="L81" i="4"/>
  <c r="L82" i="4" s="1"/>
  <c r="O80" i="4"/>
  <c r="O81" i="4" s="1"/>
  <c r="O82" i="4" s="1"/>
  <c r="G80" i="4"/>
  <c r="M80" i="4"/>
  <c r="M81" i="4" s="1"/>
  <c r="M82" i="4" s="1"/>
  <c r="Q82" i="2"/>
  <c r="G82" i="2"/>
  <c r="S80" i="2"/>
  <c r="S81" i="2" s="1"/>
  <c r="S82" i="2" s="1"/>
  <c r="AH27" i="2"/>
  <c r="AG27" i="2"/>
  <c r="AF29" i="2"/>
  <c r="J82" i="2"/>
  <c r="AF28" i="2"/>
  <c r="N80" i="3"/>
  <c r="N81" i="3" s="1"/>
  <c r="H80" i="3"/>
  <c r="H81" i="3" s="1"/>
  <c r="H82" i="3" s="1"/>
  <c r="Q82" i="3"/>
  <c r="M80" i="3"/>
  <c r="M81" i="3" s="1"/>
  <c r="M82" i="3" s="1"/>
  <c r="G6" i="3"/>
  <c r="G35" i="3" s="1"/>
  <c r="G35" i="2"/>
  <c r="O33" i="3"/>
  <c r="P80" i="3"/>
  <c r="P81" i="3" s="1"/>
  <c r="P82" i="3" s="1"/>
  <c r="I33" i="3"/>
  <c r="I80" i="3"/>
  <c r="I81" i="3" s="1"/>
  <c r="N33" i="3"/>
  <c r="O80" i="3"/>
  <c r="O81" i="3" s="1"/>
  <c r="H35" i="2"/>
  <c r="H6" i="3"/>
  <c r="H35" i="3" s="1"/>
  <c r="AE28" i="2"/>
  <c r="AD28" i="2"/>
  <c r="AC30" i="2"/>
  <c r="F82" i="2"/>
  <c r="F84" i="2"/>
  <c r="G7" i="2" s="1"/>
  <c r="G84" i="2" s="1"/>
  <c r="H7" i="2" s="1"/>
  <c r="H84" i="2" s="1"/>
  <c r="I7" i="2" s="1"/>
  <c r="I84" i="2" s="1"/>
  <c r="J7" i="2" s="1"/>
  <c r="J84" i="2" s="1"/>
  <c r="K7" i="2" s="1"/>
  <c r="K84" i="2" s="1"/>
  <c r="L7" i="2" s="1"/>
  <c r="L84" i="2" s="1"/>
  <c r="M7" i="2" s="1"/>
  <c r="M84" i="2" s="1"/>
  <c r="N7" i="2" s="1"/>
  <c r="N84" i="2" s="1"/>
  <c r="O7" i="2" s="1"/>
  <c r="O84" i="2" s="1"/>
  <c r="P7" i="2" s="1"/>
  <c r="P84" i="2" s="1"/>
  <c r="Q7" i="2" s="1"/>
  <c r="Q84" i="2" s="1"/>
  <c r="AE61" i="2"/>
  <c r="I6" i="2" s="1"/>
  <c r="AD62" i="2"/>
  <c r="G80" i="3"/>
  <c r="G81" i="3" s="1"/>
  <c r="G82" i="3" s="1"/>
  <c r="F33" i="3"/>
  <c r="F82" i="3" s="1"/>
  <c r="K80" i="3"/>
  <c r="K81" i="3" s="1"/>
  <c r="J81" i="3"/>
  <c r="J82" i="3" s="1"/>
  <c r="K33" i="3"/>
  <c r="L80" i="3"/>
  <c r="L81" i="3" s="1"/>
  <c r="L82" i="3" s="1"/>
  <c r="G81" i="4" l="1"/>
  <c r="AH28" i="2"/>
  <c r="AF30" i="2"/>
  <c r="AG28" i="2"/>
  <c r="AH29" i="2"/>
  <c r="AG29" i="2"/>
  <c r="K82" i="3"/>
  <c r="F84" i="3"/>
  <c r="G7" i="3" s="1"/>
  <c r="G84" i="3" s="1"/>
  <c r="H7" i="3" s="1"/>
  <c r="H84" i="3" s="1"/>
  <c r="I7" i="3" s="1"/>
  <c r="I84" i="3" s="1"/>
  <c r="J7" i="3" s="1"/>
  <c r="J84" i="3" s="1"/>
  <c r="K7" i="3" s="1"/>
  <c r="K84" i="3" s="1"/>
  <c r="L7" i="3" s="1"/>
  <c r="L84" i="3" s="1"/>
  <c r="M7" i="3" s="1"/>
  <c r="M84" i="3" s="1"/>
  <c r="N7" i="3" s="1"/>
  <c r="N84" i="3" s="1"/>
  <c r="O7" i="3" s="1"/>
  <c r="O84" i="3" s="1"/>
  <c r="P7" i="3" s="1"/>
  <c r="P84" i="3" s="1"/>
  <c r="Q7" i="3" s="1"/>
  <c r="Q84" i="3" s="1"/>
  <c r="F7" i="4" s="1"/>
  <c r="F84" i="4" s="1"/>
  <c r="G7" i="4" s="1"/>
  <c r="N82" i="3"/>
  <c r="AD30" i="2"/>
  <c r="AE30" i="2"/>
  <c r="AC31" i="2"/>
  <c r="O82" i="3"/>
  <c r="I35" i="2"/>
  <c r="I6" i="3"/>
  <c r="I35" i="3" s="1"/>
  <c r="I82" i="3"/>
  <c r="AD63" i="2"/>
  <c r="AE62" i="2"/>
  <c r="J6" i="2" s="1"/>
  <c r="G82" i="4" l="1"/>
  <c r="G84" i="4"/>
  <c r="H7" i="4" s="1"/>
  <c r="H84" i="4" s="1"/>
  <c r="I7" i="4" s="1"/>
  <c r="I84" i="4" s="1"/>
  <c r="J7" i="4" s="1"/>
  <c r="J84" i="4" s="1"/>
  <c r="K7" i="4" s="1"/>
  <c r="K84" i="4" s="1"/>
  <c r="L7" i="4" s="1"/>
  <c r="L84" i="4" s="1"/>
  <c r="M7" i="4" s="1"/>
  <c r="M84" i="4" s="1"/>
  <c r="N7" i="4" s="1"/>
  <c r="N84" i="4" s="1"/>
  <c r="O7" i="4" s="1"/>
  <c r="O84" i="4" s="1"/>
  <c r="P7" i="4" s="1"/>
  <c r="P84" i="4" s="1"/>
  <c r="Q7" i="4" s="1"/>
  <c r="Q84" i="4" s="1"/>
  <c r="AF31" i="2"/>
  <c r="AH30" i="2"/>
  <c r="AG30" i="2"/>
  <c r="J6" i="3"/>
  <c r="J35" i="3" s="1"/>
  <c r="J35" i="2"/>
  <c r="AD64" i="2"/>
  <c r="AE63" i="2"/>
  <c r="K6" i="2" s="1"/>
  <c r="AD31" i="2"/>
  <c r="AE31" i="2"/>
  <c r="AC32" i="2"/>
  <c r="AF32" i="2" l="1"/>
  <c r="AG31" i="2"/>
  <c r="AH31" i="2"/>
  <c r="AE32" i="2"/>
  <c r="AD32" i="2"/>
  <c r="AC33" i="2"/>
  <c r="K6" i="3"/>
  <c r="K35" i="3" s="1"/>
  <c r="K35" i="2"/>
  <c r="AE64" i="2"/>
  <c r="L6" i="2" s="1"/>
  <c r="AD65" i="2"/>
  <c r="AH32" i="2" l="1"/>
  <c r="AG32" i="2"/>
  <c r="AF33" i="2"/>
  <c r="AD33" i="2"/>
  <c r="AE33" i="2"/>
  <c r="AC34" i="2"/>
  <c r="AD66" i="2"/>
  <c r="AE65" i="2"/>
  <c r="M6" i="2" s="1"/>
  <c r="L6" i="3"/>
  <c r="L35" i="3" s="1"/>
  <c r="L35" i="2"/>
  <c r="AF34" i="2" l="1"/>
  <c r="AH33" i="2"/>
  <c r="AG33" i="2"/>
  <c r="M6" i="3"/>
  <c r="M35" i="3" s="1"/>
  <c r="M35" i="2"/>
  <c r="AD67" i="2"/>
  <c r="AE66" i="2"/>
  <c r="N6" i="2" s="1"/>
  <c r="AD34" i="2"/>
  <c r="AC36" i="2"/>
  <c r="AE34" i="2"/>
  <c r="AG34" i="2" l="1"/>
  <c r="AF36" i="2"/>
  <c r="AH34" i="2"/>
  <c r="AC38" i="2"/>
  <c r="AD36" i="2"/>
  <c r="AE36" i="2"/>
  <c r="N35" i="2"/>
  <c r="N6" i="3"/>
  <c r="N35" i="3" s="1"/>
  <c r="AD68" i="2"/>
  <c r="AE67" i="2"/>
  <c r="O6" i="2" s="1"/>
  <c r="AG36" i="2" l="1"/>
  <c r="AF38" i="2"/>
  <c r="AH36" i="2"/>
  <c r="O35" i="2"/>
  <c r="O6" i="3"/>
  <c r="O35" i="3" s="1"/>
  <c r="AE68" i="2"/>
  <c r="P6" i="2" s="1"/>
  <c r="AD69" i="2"/>
  <c r="AE38" i="2"/>
  <c r="AD38" i="2"/>
  <c r="AC39" i="2"/>
  <c r="AG38" i="2" l="1"/>
  <c r="AH38" i="2"/>
  <c r="AF39" i="2"/>
  <c r="AD70" i="2"/>
  <c r="AE69" i="2"/>
  <c r="Q6" i="2" s="1"/>
  <c r="P35" i="2"/>
  <c r="P6" i="3"/>
  <c r="P35" i="3" s="1"/>
  <c r="AD39" i="2"/>
  <c r="AE39" i="2"/>
  <c r="AC40" i="2"/>
  <c r="AG39" i="2" l="1"/>
  <c r="AF40" i="2"/>
  <c r="AH39" i="2"/>
  <c r="AE70" i="2"/>
  <c r="AD71" i="2"/>
  <c r="AE40" i="2"/>
  <c r="AD40" i="2"/>
  <c r="AC41" i="2"/>
  <c r="Q6" i="3"/>
  <c r="Q35" i="3" s="1"/>
  <c r="Q35" i="2"/>
  <c r="AG40" i="2" l="1"/>
  <c r="AH40" i="2"/>
  <c r="AF41" i="2"/>
  <c r="AD41" i="2"/>
  <c r="AE41" i="2"/>
  <c r="AC42" i="2"/>
  <c r="AD72" i="2"/>
  <c r="AE71" i="2"/>
  <c r="AH41" i="2" l="1"/>
  <c r="AF42" i="2"/>
  <c r="AG41" i="2"/>
  <c r="AE72" i="2"/>
  <c r="AD73" i="2"/>
  <c r="AC43" i="2"/>
  <c r="AD42" i="2"/>
  <c r="AE42" i="2"/>
  <c r="AG42" i="2" l="1"/>
  <c r="AF43" i="2"/>
  <c r="AH42" i="2"/>
  <c r="AE43" i="2"/>
  <c r="AD43" i="2"/>
  <c r="AC44" i="2"/>
  <c r="AD74" i="2"/>
  <c r="AE74" i="2" s="1"/>
  <c r="AE73" i="2"/>
  <c r="AF44" i="2" l="1"/>
  <c r="AG43" i="2"/>
  <c r="AH43" i="2"/>
  <c r="AE44" i="2"/>
  <c r="AC45" i="2"/>
  <c r="AD44" i="2"/>
  <c r="AH44" i="2" l="1"/>
  <c r="AG44" i="2"/>
  <c r="AF45" i="2"/>
  <c r="AE45" i="2"/>
  <c r="AC46" i="2"/>
  <c r="AD45" i="2"/>
  <c r="AF46" i="2" l="1"/>
  <c r="AH45" i="2"/>
  <c r="AG45" i="2"/>
  <c r="AC47" i="2"/>
  <c r="AE46" i="2"/>
  <c r="AD46" i="2"/>
  <c r="AG46" i="2" l="1"/>
  <c r="AH46" i="2"/>
  <c r="AF47" i="2"/>
  <c r="AC48" i="2"/>
  <c r="AD47" i="2"/>
  <c r="AE47" i="2"/>
  <c r="AG47" i="2" l="1"/>
  <c r="AF48" i="2"/>
  <c r="AH47" i="2"/>
  <c r="AC49" i="2"/>
  <c r="AE48" i="2"/>
  <c r="AD48" i="2"/>
  <c r="AH48" i="2" l="1"/>
  <c r="AF49" i="2"/>
  <c r="AG48" i="2"/>
  <c r="AD49" i="2"/>
  <c r="AE49" i="2"/>
  <c r="AC50" i="2"/>
  <c r="AH49" i="2" l="1"/>
  <c r="AG49" i="2"/>
  <c r="AF50" i="2"/>
  <c r="AC51" i="2"/>
  <c r="AD50" i="2"/>
  <c r="AE50" i="2"/>
  <c r="AH50" i="2" l="1"/>
  <c r="AG50" i="2"/>
  <c r="AF51" i="2"/>
  <c r="AD51" i="2"/>
  <c r="AC53" i="2"/>
  <c r="AE51" i="2"/>
  <c r="AG51" i="2" l="1"/>
  <c r="AF53" i="2"/>
  <c r="AH51" i="2"/>
  <c r="AD53" i="2"/>
  <c r="AE53" i="2"/>
  <c r="AC54" i="2"/>
  <c r="AG53" i="2" l="1"/>
  <c r="AH53" i="2"/>
  <c r="AF54" i="2"/>
  <c r="AD54" i="2"/>
  <c r="AE54" i="2"/>
  <c r="AH54" i="2" l="1"/>
  <c r="AG54" i="2"/>
</calcChain>
</file>

<file path=xl/sharedStrings.xml><?xml version="1.0" encoding="utf-8"?>
<sst xmlns="http://schemas.openxmlformats.org/spreadsheetml/2006/main" count="137" uniqueCount="80">
  <si>
    <t>Naudas plūsma 1. gads</t>
  </si>
  <si>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</si>
  <si>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</si>
  <si>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</si>
  <si>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</si>
  <si>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</si>
  <si>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</si>
  <si>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</si>
  <si>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</si>
  <si>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</si>
  <si>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</si>
  <si>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</si>
  <si>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</si>
  <si>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</si>
  <si>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</si>
  <si>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</si>
  <si>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</si>
  <si>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</si>
  <si>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</si>
  <si>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</si>
  <si>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</si>
  <si>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</si>
  <si>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</si>
  <si>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</si>
  <si>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</si>
  <si>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</si>
  <si>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</si>
  <si>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</si>
  <si>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</si>
  <si>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</si>
  <si>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</si>
  <si>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</si>
  <si>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</si>
  <si>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</si>
  <si>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</si>
  <si>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</si>
  <si>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</si>
  <si>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</si>
  <si>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</si>
  <si>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okt</t>
  </si>
  <si>
    <t>nov</t>
  </si>
  <si>
    <t>dec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</si>
  <si>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</si>
  <si>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</si>
  <si>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</si>
  <si>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</si>
  <si>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</si>
  <si>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</si>
  <si>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Kopējie izdevumi</t>
  </si>
  <si>
    <t>Perioda bilance</t>
  </si>
  <si>
    <t>Beigu bilance</t>
  </si>
  <si>
    <t>$H$35</t>
  </si>
  <si>
    <t>Kopējie ieņēmumi</t>
  </si>
  <si>
    <t>Citas fiziskas vai jurisikas personas aizdevums</t>
  </si>
  <si>
    <t>Izdevumi pakalpojumu apmaksai</t>
  </si>
  <si>
    <t>Prece vai pakalpojums 1</t>
  </si>
  <si>
    <t>Prece vai pakalpojums 2</t>
  </si>
  <si>
    <t>Izejmateriāli, izejvielas</t>
  </si>
  <si>
    <t xml:space="preserve">Izdevumi elektroenerģijai </t>
  </si>
  <si>
    <t>citas</t>
  </si>
  <si>
    <t>Saņemti banku aizņēmumi (kredīti, līzingi)</t>
  </si>
  <si>
    <t>Plānotie maksājumi</t>
  </si>
  <si>
    <t>Eiropas Savienības līdzfinansējums (piemēram, Leader, 
LIAA Biznesa inkubatori u.c.)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</si>
  <si>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</si>
  <si>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</si>
  <si>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</si>
  <si>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</si>
  <si>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</si>
  <si>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Ieņēmumi no pamatlīdzekļu pārdošanas</t>
  </si>
  <si>
    <t>Īpašnieku ieguldījums</t>
  </si>
  <si>
    <t>Ražošanā strādājošo darba alga un sociālais nodoklis</t>
  </si>
  <si>
    <t>Nodokļi un nodevas (NĪN, DRN, ceļu nod., riska valsts nodeva u.c.)</t>
  </si>
  <si>
    <t>Procentu maksājumi par visiem kredītiem un līzingiem</t>
  </si>
  <si>
    <t xml:space="preserve">Pamatsummas maksājumi par visiem kredītiem un līzingiem </t>
  </si>
  <si>
    <t>Kredītu izlietojums pa mēnešiem</t>
  </si>
  <si>
    <t xml:space="preserve">Granta izlietojums pa mēnešiem </t>
  </si>
  <si>
    <t>Īpašnieku vai trešo personu finansējuma izlietojums</t>
  </si>
  <si>
    <t>PVN priekšnodoklis - samaksātais, iegādājoties izejvielas un pakalpojumus</t>
  </si>
  <si>
    <t>Maksājamais PVN</t>
  </si>
  <si>
    <t>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</si>
</sst>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8"/>
      <name val="Arial"/>
      <family val="2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7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3"/>
      </bottom>
      <diagonal/>
    </border>
    <border>
      <left/>
      <right style="thin">
        <color indexed="64"/>
      </right>
      <top style="thin">
        <color indexed="64"/>
      </top>
      <bottom style="hair">
        <color indexed="63"/>
      </bottom>
      <diagonal/>
    </border>
    <border>
      <left style="thin">
        <color indexed="64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hair">
        <color indexed="63"/>
      </left>
      <right style="thin">
        <color indexed="64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 style="hair">
        <color indexed="63"/>
      </right>
      <top style="thin">
        <color indexed="64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4"/>
      </top>
      <bottom style="hair">
        <color indexed="63"/>
      </bottom>
      <diagonal/>
    </border>
    <border>
      <left style="hair">
        <color indexed="63"/>
      </left>
      <right style="thin">
        <color indexed="64"/>
      </right>
      <top style="thin">
        <color indexed="64"/>
      </top>
      <bottom style="hair">
        <color indexed="63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3"/>
      </left>
      <right style="thin">
        <color indexed="64"/>
      </right>
      <top style="hair">
        <color indexed="63"/>
      </top>
      <bottom/>
      <diagonal/>
    </border>
    <border>
      <left/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4"/>
      </right>
      <top/>
      <bottom style="hair">
        <color indexed="63"/>
      </bottom>
      <diagonal/>
    </border>
    <border>
      <left style="hair">
        <color indexed="63"/>
      </left>
      <right style="thin">
        <color indexed="64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4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4" fillId="2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1" fillId="3" borderId="2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Alignment="1" applyProtection="1">
      <alignment vertical="center"/>
      <protection hidden="1"/>
    </xf>
    <xf numFmtId="0" fontId="2" fillId="3" borderId="2" xfId="0" applyFont="1" applyFill="1" applyBorder="1" applyAlignment="1" applyProtection="1">
      <alignment vertical="center"/>
      <protection hidden="1"/>
    </xf>
    <xf numFmtId="0" fontId="1" fillId="3" borderId="2" xfId="0" applyFont="1" applyFill="1" applyBorder="1" applyAlignment="1" applyProtection="1">
      <alignment horizontal="right" vertical="center"/>
      <protection hidden="1"/>
    </xf>
    <xf numFmtId="0" fontId="1" fillId="3" borderId="2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9" fontId="8" fillId="3" borderId="0" xfId="0" applyNumberFormat="1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left" vertical="center"/>
      <protection hidden="1"/>
    </xf>
    <xf numFmtId="1" fontId="4" fillId="3" borderId="1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0" xfId="0" applyNumberFormat="1" applyFont="1" applyFill="1" applyAlignment="1" applyProtection="1">
      <alignment horizontal="right" vertical="center" shrinkToFit="1"/>
      <protection hidden="1"/>
    </xf>
    <xf numFmtId="9" fontId="4" fillId="3" borderId="0" xfId="0" applyNumberFormat="1" applyFont="1" applyFill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right" vertical="center" shrinkToFit="1"/>
      <protection hidden="1"/>
    </xf>
    <xf numFmtId="0" fontId="8" fillId="3" borderId="4" xfId="0" applyFont="1" applyFill="1" applyBorder="1" applyAlignment="1" applyProtection="1">
      <alignment vertical="center" wrapText="1"/>
      <protection locked="0"/>
    </xf>
    <xf numFmtId="9" fontId="8" fillId="3" borderId="5" xfId="0" applyNumberFormat="1" applyFont="1" applyFill="1" applyBorder="1" applyAlignment="1" applyProtection="1">
      <alignment horizontal="center" vertical="center"/>
      <protection locked="0" hidden="1"/>
    </xf>
    <xf numFmtId="1" fontId="8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0" xfId="0" applyNumberFormat="1" applyFont="1" applyFill="1" applyAlignment="1" applyProtection="1">
      <alignment horizontal="right" vertical="center" shrinkToFit="1"/>
      <protection locked="0"/>
    </xf>
    <xf numFmtId="0" fontId="8" fillId="3" borderId="0" xfId="0" applyFont="1" applyFill="1" applyAlignment="1" applyProtection="1">
      <alignment vertical="center"/>
      <protection locked="0"/>
    </xf>
    <xf numFmtId="9" fontId="8" fillId="3" borderId="0" xfId="0" applyNumberFormat="1" applyFont="1" applyFill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9" fontId="8" fillId="3" borderId="9" xfId="0" applyNumberFormat="1" applyFont="1" applyFill="1" applyBorder="1" applyAlignment="1" applyProtection="1">
      <alignment horizontal="center" vertical="center"/>
      <protection locked="0" hidden="1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hidden="1"/>
    </xf>
    <xf numFmtId="1" fontId="8" fillId="3" borderId="9" xfId="0" applyNumberFormat="1" applyFont="1" applyFill="1" applyBorder="1" applyProtection="1">
      <protection hidden="1"/>
    </xf>
    <xf numFmtId="1" fontId="8" fillId="3" borderId="0" xfId="0" applyNumberFormat="1" applyFont="1" applyFill="1" applyProtection="1">
      <protection hidden="1"/>
    </xf>
    <xf numFmtId="1" fontId="8" fillId="3" borderId="13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15" xfId="0" applyFont="1" applyFill="1" applyBorder="1" applyAlignment="1" applyProtection="1">
      <alignment horizontal="right" vertical="center"/>
      <protection hidden="1"/>
    </xf>
    <xf numFmtId="1" fontId="4" fillId="3" borderId="15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2" xfId="0" applyFont="1" applyFill="1" applyBorder="1" applyAlignment="1" applyProtection="1">
      <alignment vertical="center"/>
      <protection hidden="1"/>
    </xf>
    <xf numFmtId="1" fontId="8" fillId="3" borderId="2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center" shrinkToFit="1"/>
      <protection hidden="1"/>
    </xf>
    <xf numFmtId="1" fontId="4" fillId="3" borderId="0" xfId="0" applyNumberFormat="1" applyFont="1" applyFill="1" applyAlignment="1" applyProtection="1">
      <alignment horizontal="right"/>
      <protection hidden="1"/>
    </xf>
    <xf numFmtId="0" fontId="8" fillId="3" borderId="16" xfId="0" applyFont="1" applyFill="1" applyBorder="1" applyAlignment="1" applyProtection="1">
      <alignment vertical="center"/>
      <protection locked="0"/>
    </xf>
    <xf numFmtId="1" fontId="8" fillId="3" borderId="1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9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21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23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4" xfId="0" applyNumberFormat="1" applyFont="1" applyFill="1" applyBorder="1" applyAlignment="1" applyProtection="1">
      <alignment horizontal="right" vertical="center" shrinkToFit="1"/>
      <protection locked="0"/>
    </xf>
    <xf numFmtId="1" fontId="8" fillId="4" borderId="9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4" borderId="0" xfId="0" applyNumberFormat="1" applyFont="1" applyFill="1" applyAlignment="1" applyProtection="1">
      <alignment horizontal="right" vertical="center" shrinkToFit="1"/>
      <protection locked="0" hidden="1"/>
    </xf>
    <xf numFmtId="1" fontId="8" fillId="3" borderId="25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7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" xfId="0" applyFont="1" applyFill="1" applyBorder="1" applyAlignment="1" applyProtection="1">
      <alignment vertical="center"/>
      <protection hidden="1"/>
    </xf>
    <xf numFmtId="0" fontId="4" fillId="3" borderId="2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11" fillId="3" borderId="2" xfId="0" applyFont="1" applyFill="1" applyBorder="1" applyProtection="1">
      <protection hidden="1"/>
    </xf>
    <xf numFmtId="0" fontId="3" fillId="3" borderId="2" xfId="0" applyFont="1" applyFill="1" applyBorder="1" applyAlignment="1" applyProtection="1">
      <alignment vertical="center"/>
      <protection hidden="1"/>
    </xf>
    <xf numFmtId="0" fontId="12" fillId="3" borderId="2" xfId="0" applyFont="1" applyFill="1" applyBorder="1" applyAlignment="1" applyProtection="1">
      <alignment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0" fontId="8" fillId="4" borderId="8" xfId="0" applyFont="1" applyFill="1" applyBorder="1" applyAlignment="1" applyProtection="1">
      <alignment vertical="center"/>
      <protection hidden="1"/>
    </xf>
    <xf numFmtId="2" fontId="8" fillId="3" borderId="0" xfId="0" applyNumberFormat="1" applyFont="1" applyFill="1" applyAlignment="1" applyProtection="1">
      <alignment vertical="center"/>
      <protection locked="0"/>
    </xf>
    <xf numFmtId="0" fontId="8" fillId="4" borderId="15" xfId="0" applyFont="1" applyFill="1" applyBorder="1" applyAlignment="1" applyProtection="1">
      <alignment vertical="center"/>
      <protection hidden="1"/>
    </xf>
    <xf numFmtId="0" fontId="8" fillId="4" borderId="11" xfId="0" applyFont="1" applyFill="1" applyBorder="1" applyAlignment="1" applyProtection="1">
      <alignment vertical="center"/>
      <protection hidden="1"/>
    </xf>
    <xf numFmtId="0" fontId="11" fillId="3" borderId="0" xfId="0" applyFont="1" applyFill="1"/>
    <xf numFmtId="0" fontId="4" fillId="3" borderId="12" xfId="0" applyFont="1" applyFill="1" applyBorder="1" applyAlignment="1" applyProtection="1">
      <alignment horizontal="left" vertical="center"/>
      <protection hidden="1"/>
    </xf>
    <xf numFmtId="0" fontId="4" fillId="3" borderId="12" xfId="0" applyFont="1" applyFill="1" applyBorder="1" applyAlignment="1" applyProtection="1">
      <alignment horizontal="right" vertical="center"/>
      <protection hidden="1"/>
    </xf>
    <xf numFmtId="1" fontId="4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9" xfId="0" applyNumberFormat="1" applyFont="1" applyFill="1" applyBorder="1" applyProtection="1">
      <protection locked="0"/>
    </xf>
    <xf numFmtId="1" fontId="8" fillId="3" borderId="10" xfId="0" applyNumberFormat="1" applyFont="1" applyFill="1" applyBorder="1" applyProtection="1">
      <protection locked="0"/>
    </xf>
    <xf numFmtId="0" fontId="8" fillId="4" borderId="28" xfId="0" applyFont="1" applyFill="1" applyBorder="1" applyAlignment="1" applyProtection="1">
      <alignment vertical="center"/>
      <protection hidden="1"/>
    </xf>
    <xf numFmtId="0" fontId="8" fillId="4" borderId="0" xfId="0" applyFont="1" applyFill="1" applyAlignment="1" applyProtection="1">
      <alignment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" fontId="8" fillId="3" borderId="2" xfId="0" applyNumberFormat="1" applyFont="1" applyFill="1" applyBorder="1" applyAlignment="1" applyProtection="1">
      <alignment horizontal="right" vertical="center" shrinkToFit="1"/>
      <protection hidden="1"/>
    </xf>
    <xf numFmtId="4" fontId="8" fillId="3" borderId="0" xfId="0" applyNumberFormat="1" applyFont="1" applyFill="1" applyAlignment="1" applyProtection="1">
      <alignment horizontal="center" vertical="center" shrinkToFit="1"/>
      <protection hidden="1"/>
    </xf>
    <xf numFmtId="4" fontId="8" fillId="3" borderId="0" xfId="0" applyNumberFormat="1" applyFont="1" applyFill="1" applyAlignment="1" applyProtection="1">
      <alignment horizontal="right" vertical="center" shrinkToFit="1"/>
      <protection hidden="1"/>
    </xf>
    <xf numFmtId="0" fontId="4" fillId="3" borderId="12" xfId="0" applyFont="1" applyFill="1" applyBorder="1" applyAlignment="1" applyProtection="1">
      <alignment vertical="center"/>
      <protection hidden="1"/>
    </xf>
    <xf numFmtId="0" fontId="8" fillId="4" borderId="0" xfId="0" applyFont="1" applyFill="1" applyAlignment="1" applyProtection="1">
      <alignment vertical="center"/>
      <protection locked="0"/>
    </xf>
    <xf numFmtId="0" fontId="8" fillId="3" borderId="2" xfId="0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3" fillId="3" borderId="2" xfId="0" applyFont="1" applyFill="1" applyBorder="1" applyProtection="1">
      <protection hidden="1"/>
    </xf>
    <xf numFmtId="1" fontId="4" fillId="3" borderId="0" xfId="0" applyNumberFormat="1" applyFont="1" applyFill="1" applyProtection="1">
      <protection hidden="1"/>
    </xf>
    <xf numFmtId="2" fontId="13" fillId="3" borderId="0" xfId="0" applyNumberFormat="1" applyFont="1" applyFill="1" applyProtection="1">
      <protection hidden="1"/>
    </xf>
    <xf numFmtId="0" fontId="13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hidden="1"/>
    </xf>
    <xf numFmtId="0" fontId="8" fillId="3" borderId="29" xfId="0" applyFont="1" applyFill="1" applyBorder="1" applyProtection="1">
      <protection hidden="1"/>
    </xf>
    <xf numFmtId="1" fontId="13" fillId="3" borderId="2" xfId="0" applyNumberFormat="1" applyFont="1" applyFill="1" applyBorder="1" applyProtection="1">
      <protection hidden="1"/>
    </xf>
    <xf numFmtId="0" fontId="8" fillId="3" borderId="0" xfId="0" applyFont="1" applyFill="1" applyProtection="1">
      <protection locked="0" hidden="1"/>
    </xf>
    <xf numFmtId="0" fontId="8" fillId="3" borderId="0" xfId="0" applyFont="1" applyFill="1" applyProtection="1">
      <protection locked="0"/>
    </xf>
    <xf numFmtId="0" fontId="8" fillId="3" borderId="8" xfId="0" applyFont="1" applyFill="1" applyBorder="1" applyAlignment="1" applyProtection="1">
      <alignment vertical="center" wrapText="1"/>
      <protection locked="0"/>
    </xf>
    <xf numFmtId="9" fontId="8" fillId="3" borderId="6" xfId="0" applyNumberFormat="1" applyFont="1" applyFill="1" applyBorder="1" applyAlignment="1" applyProtection="1">
      <alignment horizontal="center" vertical="center"/>
      <protection hidden="1"/>
    </xf>
    <xf numFmtId="9" fontId="8" fillId="3" borderId="23" xfId="0" applyNumberFormat="1" applyFont="1" applyFill="1" applyBorder="1" applyAlignment="1" applyProtection="1">
      <alignment horizontal="center" vertical="center"/>
      <protection hidden="1"/>
    </xf>
    <xf numFmtId="9" fontId="8" fillId="3" borderId="9" xfId="0" applyNumberFormat="1" applyFont="1" applyFill="1" applyBorder="1" applyAlignment="1" applyProtection="1">
      <alignment horizontal="center" vertical="center"/>
      <protection hidden="1"/>
    </xf>
    <xf numFmtId="9" fontId="8" fillId="3" borderId="25" xfId="0" applyNumberFormat="1" applyFont="1" applyFill="1" applyBorder="1" applyAlignment="1" applyProtection="1">
      <alignment horizontal="center" vertical="center"/>
      <protection hidden="1"/>
    </xf>
    <xf numFmtId="0" fontId="4" fillId="3" borderId="43" xfId="0" applyFont="1" applyFill="1" applyBorder="1" applyAlignment="1" applyProtection="1">
      <alignment horizontal="left" vertical="center"/>
      <protection hidden="1"/>
    </xf>
    <xf numFmtId="9" fontId="8" fillId="3" borderId="44" xfId="0" applyNumberFormat="1" applyFont="1" applyFill="1" applyBorder="1" applyAlignment="1" applyProtection="1">
      <alignment vertical="center"/>
      <protection hidden="1"/>
    </xf>
    <xf numFmtId="1" fontId="8" fillId="3" borderId="44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45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46" xfId="0" applyFont="1" applyFill="1" applyBorder="1" applyAlignment="1" applyProtection="1">
      <alignment horizontal="left" vertical="center"/>
      <protection locked="0"/>
    </xf>
    <xf numFmtId="1" fontId="8" fillId="3" borderId="47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48" xfId="0" applyFont="1" applyFill="1" applyBorder="1" applyAlignment="1" applyProtection="1">
      <alignment horizontal="left" vertical="center"/>
      <protection locked="0"/>
    </xf>
    <xf numFmtId="9" fontId="8" fillId="3" borderId="49" xfId="0" applyNumberFormat="1" applyFont="1" applyFill="1" applyBorder="1" applyAlignment="1" applyProtection="1">
      <alignment horizontal="center" vertical="center"/>
      <protection locked="0" hidden="1"/>
    </xf>
    <xf numFmtId="1" fontId="8" fillId="3" borderId="4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50" xfId="0" applyNumberFormat="1" applyFont="1" applyFill="1" applyBorder="1" applyAlignment="1" applyProtection="1">
      <alignment horizontal="right" vertical="center" shrinkToFit="1"/>
      <protection locked="0"/>
    </xf>
    <xf numFmtId="0" fontId="8" fillId="4" borderId="22" xfId="0" applyFont="1" applyFill="1" applyBorder="1" applyAlignment="1" applyProtection="1">
      <alignment vertical="center"/>
      <protection hidden="1"/>
    </xf>
    <xf numFmtId="0" fontId="10" fillId="3" borderId="51" xfId="0" applyFont="1" applyFill="1" applyBorder="1" applyAlignment="1" applyProtection="1">
      <alignment horizontal="left" vertical="center"/>
      <protection locked="0"/>
    </xf>
    <xf numFmtId="9" fontId="8" fillId="3" borderId="52" xfId="0" applyNumberFormat="1" applyFont="1" applyFill="1" applyBorder="1" applyAlignment="1" applyProtection="1">
      <alignment horizontal="center" vertical="center"/>
      <protection hidden="1"/>
    </xf>
    <xf numFmtId="1" fontId="8" fillId="3" borderId="5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53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46" xfId="0" applyFont="1" applyFill="1" applyBorder="1" applyAlignment="1" applyProtection="1">
      <alignment horizontal="left" vertical="center"/>
      <protection locked="0"/>
    </xf>
    <xf numFmtId="0" fontId="8" fillId="4" borderId="46" xfId="0" applyFont="1" applyFill="1" applyBorder="1" applyAlignment="1" applyProtection="1">
      <alignment vertical="center"/>
      <protection hidden="1"/>
    </xf>
    <xf numFmtId="0" fontId="8" fillId="4" borderId="48" xfId="0" applyFont="1" applyFill="1" applyBorder="1" applyAlignment="1" applyProtection="1">
      <alignment vertical="center"/>
      <protection hidden="1"/>
    </xf>
    <xf numFmtId="9" fontId="8" fillId="3" borderId="49" xfId="0" applyNumberFormat="1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hidden="1"/>
    </xf>
    <xf numFmtId="0" fontId="8" fillId="3" borderId="51" xfId="0" applyFont="1" applyFill="1" applyBorder="1" applyAlignment="1" applyProtection="1">
      <alignment vertical="center"/>
      <protection locked="0"/>
    </xf>
    <xf numFmtId="9" fontId="8" fillId="3" borderId="52" xfId="0" applyNumberFormat="1" applyFont="1" applyFill="1" applyBorder="1" applyAlignment="1" applyProtection="1">
      <alignment horizontal="center" vertical="center"/>
      <protection locked="0" hidden="1"/>
    </xf>
    <xf numFmtId="0" fontId="8" fillId="3" borderId="46" xfId="0" applyFont="1" applyFill="1" applyBorder="1" applyAlignment="1" applyProtection="1">
      <alignment vertical="center"/>
      <protection locked="0"/>
    </xf>
    <xf numFmtId="1" fontId="8" fillId="3" borderId="47" xfId="0" applyNumberFormat="1" applyFont="1" applyFill="1" applyBorder="1" applyProtection="1">
      <protection hidden="1"/>
    </xf>
    <xf numFmtId="0" fontId="8" fillId="3" borderId="46" xfId="0" applyFont="1" applyFill="1" applyBorder="1" applyAlignment="1" applyProtection="1">
      <alignment vertical="center" wrapText="1"/>
      <protection locked="0"/>
    </xf>
    <xf numFmtId="0" fontId="4" fillId="3" borderId="46" xfId="0" applyFont="1" applyFill="1" applyBorder="1" applyAlignment="1" applyProtection="1">
      <alignment horizontal="left" vertical="center"/>
      <protection locked="0"/>
    </xf>
    <xf numFmtId="0" fontId="8" fillId="3" borderId="48" xfId="0" applyFont="1" applyFill="1" applyBorder="1" applyAlignment="1" applyProtection="1">
      <alignment horizontal="left"/>
      <protection hidden="1"/>
    </xf>
    <xf numFmtId="0" fontId="8" fillId="3" borderId="54" xfId="0" applyFont="1" applyFill="1" applyBorder="1" applyAlignment="1" applyProtection="1">
      <alignment vertical="center"/>
      <protection locked="0"/>
    </xf>
    <xf numFmtId="9" fontId="8" fillId="3" borderId="54" xfId="0" applyNumberFormat="1" applyFont="1" applyFill="1" applyBorder="1" applyAlignment="1" applyProtection="1">
      <alignment vertical="center"/>
      <protection hidden="1"/>
    </xf>
    <xf numFmtId="1" fontId="8" fillId="3" borderId="54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55" xfId="0" applyFont="1" applyFill="1" applyBorder="1" applyAlignment="1" applyProtection="1">
      <alignment vertical="center"/>
      <protection locked="0"/>
    </xf>
    <xf numFmtId="0" fontId="8" fillId="3" borderId="56" xfId="0" applyFont="1" applyFill="1" applyBorder="1" applyAlignment="1" applyProtection="1">
      <alignment vertical="center"/>
      <protection locked="0"/>
    </xf>
    <xf numFmtId="1" fontId="8" fillId="3" borderId="57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58" xfId="0" applyFont="1" applyFill="1" applyBorder="1" applyAlignment="1" applyProtection="1">
      <alignment horizontal="left" vertical="center"/>
      <protection locked="0"/>
    </xf>
    <xf numFmtId="1" fontId="8" fillId="3" borderId="5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60" xfId="0" applyNumberFormat="1" applyFont="1" applyFill="1" applyBorder="1" applyAlignment="1" applyProtection="1">
      <alignment horizontal="right" vertical="center" shrinkToFit="1"/>
      <protection locked="0"/>
    </xf>
    <xf numFmtId="9" fontId="8" fillId="3" borderId="11" xfId="0" applyNumberFormat="1" applyFont="1" applyFill="1" applyBorder="1" applyAlignment="1" applyProtection="1">
      <alignment vertical="center"/>
      <protection hidden="1"/>
    </xf>
    <xf numFmtId="1" fontId="8" fillId="3" borderId="11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61" xfId="0" applyFont="1" applyBorder="1" applyAlignment="1" applyProtection="1">
      <alignment horizontal="left" wrapText="1"/>
      <protection locked="0"/>
    </xf>
    <xf numFmtId="0" fontId="8" fillId="0" borderId="62" xfId="0" applyFont="1" applyBorder="1" applyAlignment="1">
      <alignment wrapText="1"/>
    </xf>
    <xf numFmtId="0" fontId="8" fillId="0" borderId="62" xfId="0" applyFont="1" applyBorder="1" applyAlignment="1" applyProtection="1">
      <alignment horizontal="left" vertical="top" wrapText="1"/>
      <protection locked="0"/>
    </xf>
    <xf numFmtId="0" fontId="8" fillId="0" borderId="62" xfId="0" applyFont="1" applyBorder="1" applyAlignment="1" applyProtection="1">
      <alignment horizontal="left" wrapText="1"/>
      <protection locked="0"/>
    </xf>
    <xf numFmtId="0" fontId="13" fillId="3" borderId="63" xfId="0" applyFont="1" applyFill="1" applyBorder="1" applyProtection="1">
      <protection hidden="1"/>
    </xf>
    <xf numFmtId="1" fontId="8" fillId="3" borderId="64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65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66" xfId="0" applyNumberFormat="1" applyFont="1" applyFill="1" applyBorder="1" applyAlignment="1" applyProtection="1">
      <alignment horizontal="right" vertical="center" shrinkToFit="1"/>
      <protection locked="0"/>
    </xf>
    <xf numFmtId="1" fontId="8" fillId="4" borderId="47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67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68" xfId="0" applyFont="1" applyFill="1" applyBorder="1" applyAlignment="1" applyProtection="1">
      <alignment vertical="center"/>
      <protection locked="0"/>
    </xf>
    <xf numFmtId="1" fontId="8" fillId="3" borderId="49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50" xfId="0" applyNumberFormat="1" applyFont="1" applyFill="1" applyBorder="1" applyAlignment="1" applyProtection="1">
      <alignment horizontal="right" vertical="center" shrinkToFit="1"/>
      <protection hidden="1"/>
    </xf>
    <xf numFmtId="0" fontId="10" fillId="0" borderId="61" xfId="0" applyFont="1" applyBorder="1" applyAlignment="1" applyProtection="1">
      <alignment horizontal="left" wrapText="1"/>
      <protection locked="0"/>
    </xf>
    <xf numFmtId="0" fontId="10" fillId="0" borderId="62" xfId="0" applyFont="1" applyBorder="1" applyAlignment="1">
      <alignment wrapText="1"/>
    </xf>
    <xf numFmtId="0" fontId="10" fillId="0" borderId="62" xfId="0" applyFont="1" applyBorder="1" applyAlignment="1" applyProtection="1">
      <alignment horizontal="left" vertical="top" wrapText="1"/>
      <protection locked="0"/>
    </xf>
    <xf numFmtId="0" fontId="10" fillId="0" borderId="62" xfId="0" applyFont="1" applyBorder="1" applyAlignment="1" applyProtection="1">
      <alignment horizontal="left" wrapText="1"/>
      <protection locked="0"/>
    </xf>
    <xf numFmtId="0" fontId="8" fillId="3" borderId="34" xfId="0" applyFont="1" applyFill="1" applyBorder="1" applyAlignment="1" applyProtection="1">
      <alignment horizontal="left" vertical="center"/>
      <protection hidden="1"/>
    </xf>
    <xf numFmtId="0" fontId="8" fillId="3" borderId="35" xfId="0" applyFont="1" applyFill="1" applyBorder="1" applyAlignment="1" applyProtection="1">
      <alignment horizontal="left" vertical="center"/>
      <protection hidden="1"/>
    </xf>
    <xf numFmtId="0" fontId="4" fillId="3" borderId="39" xfId="0" applyFont="1" applyFill="1" applyBorder="1" applyAlignment="1" applyProtection="1">
      <alignment horizontal="left" vertical="center"/>
      <protection locked="0"/>
    </xf>
    <xf numFmtId="0" fontId="4" fillId="3" borderId="40" xfId="0" applyFont="1" applyFill="1" applyBorder="1" applyAlignment="1" applyProtection="1">
      <alignment horizontal="left" vertical="center"/>
      <protection locked="0"/>
    </xf>
    <xf numFmtId="0" fontId="4" fillId="3" borderId="41" xfId="0" applyFont="1" applyFill="1" applyBorder="1" applyAlignment="1" applyProtection="1">
      <alignment horizontal="left" vertical="center"/>
      <protection locked="0"/>
    </xf>
    <xf numFmtId="0" fontId="6" fillId="3" borderId="42" xfId="0" applyFont="1" applyFill="1" applyBorder="1" applyAlignment="1" applyProtection="1">
      <alignment horizontal="center" vertical="top"/>
      <protection hidden="1"/>
    </xf>
    <xf numFmtId="0" fontId="4" fillId="3" borderId="62" xfId="0" applyFont="1" applyFill="1" applyBorder="1" applyAlignment="1" applyProtection="1">
      <alignment horizontal="left" vertical="center" wrapText="1"/>
      <protection hidden="1"/>
    </xf>
    <xf numFmtId="0" fontId="4" fillId="3" borderId="20" xfId="0" applyFont="1" applyFill="1" applyBorder="1" applyAlignment="1" applyProtection="1">
      <alignment horizontal="left" vertical="center" wrapText="1"/>
      <protection hidden="1"/>
    </xf>
    <xf numFmtId="0" fontId="8" fillId="3" borderId="36" xfId="0" applyFont="1" applyFill="1" applyBorder="1" applyAlignment="1" applyProtection="1">
      <alignment horizontal="left" vertical="center"/>
      <protection locked="0"/>
    </xf>
    <xf numFmtId="0" fontId="8" fillId="3" borderId="37" xfId="0" applyFont="1" applyFill="1" applyBorder="1" applyAlignment="1" applyProtection="1">
      <alignment horizontal="left" vertical="center"/>
      <protection locked="0"/>
    </xf>
    <xf numFmtId="0" fontId="8" fillId="3" borderId="30" xfId="0" applyFont="1" applyFill="1" applyBorder="1" applyAlignment="1" applyProtection="1">
      <alignment horizontal="left" vertical="center"/>
      <protection locked="0"/>
    </xf>
    <xf numFmtId="0" fontId="8" fillId="3" borderId="31" xfId="0" applyFont="1" applyFill="1" applyBorder="1" applyAlignment="1" applyProtection="1">
      <alignment horizontal="left" vertical="center"/>
      <protection locked="0"/>
    </xf>
    <xf numFmtId="0" fontId="8" fillId="3" borderId="32" xfId="0" applyFont="1" applyFill="1" applyBorder="1" applyAlignment="1" applyProtection="1">
      <alignment horizontal="left" vertical="center"/>
      <protection locked="0"/>
    </xf>
    <xf numFmtId="0" fontId="8" fillId="3" borderId="33" xfId="0" applyFont="1" applyFill="1" applyBorder="1" applyAlignment="1" applyProtection="1">
      <alignment horizontal="left" vertical="center"/>
      <protection locked="0"/>
    </xf>
    <xf numFmtId="0" fontId="8" fillId="4" borderId="70" xfId="0" applyFont="1" applyFill="1" applyBorder="1" applyAlignment="1" applyProtection="1">
      <alignment horizontal="left" vertical="center"/>
      <protection hidden="1"/>
    </xf>
    <xf numFmtId="0" fontId="8" fillId="4" borderId="38" xfId="0" applyFont="1" applyFill="1" applyBorder="1" applyAlignment="1" applyProtection="1">
      <alignment horizontal="left" vertical="center"/>
      <protection hidden="1"/>
    </xf>
    <xf numFmtId="0" fontId="4" fillId="3" borderId="69" xfId="0" applyFont="1" applyFill="1" applyBorder="1" applyAlignment="1" applyProtection="1">
      <alignment horizontal="left" vertical="center"/>
      <protection hidden="1"/>
    </xf>
    <xf numFmtId="0" fontId="4" fillId="3" borderId="21" xfId="0" applyFont="1" applyFill="1" applyBorder="1" applyAlignment="1" applyProtection="1">
      <alignment horizontal="left" vertical="center"/>
      <protection hidden="1"/>
    </xf>
    <xf numFmtId="0" fontId="8" fillId="4" borderId="69" xfId="0" applyFont="1" applyFill="1" applyBorder="1" applyAlignment="1" applyProtection="1">
      <alignment horizontal="left" vertical="center"/>
      <protection hidden="1"/>
    </xf>
    <xf numFmtId="0" fontId="8" fillId="4" borderId="31" xfId="0" applyFont="1" applyFill="1" applyBorder="1" applyAlignment="1" applyProtection="1">
      <alignment horizontal="left" vertical="center"/>
      <protection hidden="1"/>
    </xf>
  </cellXfs>
  <cellStyles count="1">
    <cellStyle name="Parasts" xfId="0" builtinId="0"/>
  </cellStyles>
  <dxfs count="10"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31" fmlaLink="$AB$80" fmlaRange="$AC$58:$AC$69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447675</xdr:colOff>
          <xdr:row>5</xdr:row>
          <xdr:rowOff>66675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201"/>
  <sheetViews>
    <sheetView tabSelected="1" zoomScale="90" zoomScaleNormal="90" zoomScaleSheetLayoutView="85" workbookViewId="0">
      <selection activeCell="S4" sqref="S4"/>
    </sheetView>
  </sheetViews>
  <sheetFormatPr defaultColWidth="0" defaultRowHeight="0" customHeight="1" zeroHeight="1" x14ac:dyDescent="0.2"/>
  <cols>
    <col min="1" max="1" width="1.140625" style="102" customWidth="1"/>
    <col min="2" max="2" width="1.140625" style="103" customWidth="1"/>
    <col min="3" max="3" width="1.5703125" style="103" customWidth="1"/>
    <col min="4" max="4" width="50.5703125" style="103" customWidth="1"/>
    <col min="5" max="5" width="6.42578125" style="103" customWidth="1"/>
    <col min="6" max="17" width="8.28515625" style="103" customWidth="1"/>
    <col min="18" max="18" width="1.7109375" style="103" customWidth="1"/>
    <col min="19" max="19" width="10.28515625" style="103" customWidth="1"/>
    <col min="20" max="20" width="1.7109375" style="103" customWidth="1"/>
    <col min="21" max="21" width="0.85546875" style="102" customWidth="1"/>
    <col min="22" max="22" width="5.7109375" style="103" hidden="1" customWidth="1"/>
    <col min="23" max="23" width="5.28515625" style="103" hidden="1" customWidth="1"/>
    <col min="24" max="24" width="9.140625" style="103" hidden="1" customWidth="1"/>
    <col min="25" max="25" width="8.5703125" style="103" hidden="1" customWidth="1"/>
    <col min="26" max="26" width="9.140625" style="103" hidden="1" customWidth="1"/>
    <col min="27" max="27" width="2.5703125" style="103" hidden="1" customWidth="1"/>
    <col min="28" max="29" width="9.140625" style="103" hidden="1" customWidth="1"/>
    <col min="30" max="30" width="17.5703125" style="103" hidden="1" customWidth="1"/>
    <col min="31" max="109" width="9.140625" style="103" hidden="1" customWidth="1"/>
    <col min="110" max="16384" width="8.85546875" style="103" hidden="1"/>
  </cols>
  <sheetData>
    <row r="1" spans="3:39" s="102" customFormat="1" ht="32.25" customHeight="1" x14ac:dyDescent="0.2">
      <c r="Z1" s="102">
        <v>1</v>
      </c>
      <c r="AB1" s="102">
        <v>1</v>
      </c>
    </row>
    <row r="2" spans="3:39" ht="18" x14ac:dyDescent="0.2">
      <c r="C2" s="3"/>
      <c r="D2" s="4"/>
      <c r="F2" s="5"/>
      <c r="G2" s="6"/>
      <c r="H2" s="6"/>
      <c r="I2" s="6"/>
      <c r="J2" s="3"/>
      <c r="K2" s="3"/>
      <c r="L2" s="3"/>
      <c r="M2" s="3"/>
      <c r="N2" s="7"/>
      <c r="O2" s="4"/>
      <c r="P2" s="4"/>
      <c r="Q2" s="5"/>
      <c r="R2" s="4"/>
      <c r="S2" s="8" t="s">
        <v>0</v>
      </c>
      <c r="T2" s="5"/>
      <c r="V2" s="9">
        <v>2</v>
      </c>
      <c r="W2" s="4"/>
      <c r="AB2" s="5">
        <v>1</v>
      </c>
      <c r="AC2" s="5" t="s">
        <v>1</v>
      </c>
      <c r="AD2" s="5">
        <v>1</v>
      </c>
      <c r="AE2" s="5" t="str">
        <f>"A"&amp;AM56</f>
        <v>A7</v>
      </c>
      <c r="AL2" s="103">
        <v>1</v>
      </c>
      <c r="AM2" s="103">
        <v>7</v>
      </c>
    </row>
    <row r="3" spans="3:39" ht="15.75" x14ac:dyDescent="0.2">
      <c r="C3" s="176"/>
      <c r="D3" s="177"/>
      <c r="E3" s="4"/>
      <c r="F3" s="176"/>
      <c r="G3" s="178"/>
      <c r="H3" s="177"/>
      <c r="I3" s="4"/>
      <c r="L3" s="4"/>
      <c r="M3" s="4"/>
      <c r="N3" s="4"/>
      <c r="O3" s="10"/>
      <c r="P3" s="11"/>
      <c r="Q3" s="4"/>
      <c r="R3" s="4"/>
      <c r="S3" s="6"/>
      <c r="T3" s="5"/>
      <c r="V3" s="9">
        <v>1</v>
      </c>
      <c r="W3" s="4"/>
      <c r="AB3" s="5"/>
      <c r="AC3" s="80" t="s">
        <v>2</v>
      </c>
      <c r="AD3" s="5"/>
      <c r="AE3" s="5"/>
    </row>
    <row r="4" spans="3:39" ht="9.75" customHeight="1" x14ac:dyDescent="0.2">
      <c r="C4" s="3"/>
      <c r="D4" s="13" t="s">
        <v>3</v>
      </c>
      <c r="F4" s="179" t="s">
        <v>4</v>
      </c>
      <c r="G4" s="179"/>
      <c r="H4" s="179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V4" s="9"/>
      <c r="W4" s="4"/>
      <c r="AB4" s="5"/>
      <c r="AC4" s="5"/>
      <c r="AD4" s="5"/>
      <c r="AE4" s="5"/>
    </row>
    <row r="5" spans="3:39" ht="20.25" customHeight="1" thickBot="1" x14ac:dyDescent="0.25">
      <c r="C5" s="14" t="s">
        <v>5</v>
      </c>
      <c r="D5" s="15"/>
      <c r="E5" s="104"/>
      <c r="F5" s="16"/>
      <c r="G5" s="17"/>
      <c r="H5" s="17"/>
      <c r="I5" s="17"/>
      <c r="J5" s="18"/>
      <c r="K5" s="18"/>
      <c r="L5" s="15"/>
      <c r="M5" s="17"/>
      <c r="N5" s="15"/>
      <c r="O5" s="17"/>
      <c r="P5" s="15"/>
      <c r="Q5" s="19"/>
      <c r="R5" s="16"/>
      <c r="S5" s="15"/>
      <c r="T5" s="5"/>
      <c r="V5" s="4"/>
      <c r="W5" s="4"/>
      <c r="AB5" s="5"/>
      <c r="AD5" s="5"/>
      <c r="AE5" s="5"/>
    </row>
    <row r="6" spans="3:39" ht="17.25" customHeight="1" thickTop="1" x14ac:dyDescent="0.2">
      <c r="D6" s="20"/>
      <c r="E6" s="10" t="s">
        <v>6</v>
      </c>
      <c r="F6" s="21" t="str">
        <f>AE58</f>
        <v>jan</v>
      </c>
      <c r="G6" s="21" t="str">
        <f>AE59</f>
        <v>feb</v>
      </c>
      <c r="H6" s="21" t="str">
        <f>AE60</f>
        <v>mar</v>
      </c>
      <c r="I6" s="21" t="str">
        <f>AE61</f>
        <v>apr</v>
      </c>
      <c r="J6" s="21" t="str">
        <f>AE62</f>
        <v>mai</v>
      </c>
      <c r="K6" s="21" t="str">
        <f>AE63</f>
        <v>jūn</v>
      </c>
      <c r="L6" s="21" t="str">
        <f>AE64</f>
        <v>jūl</v>
      </c>
      <c r="M6" s="21" t="str">
        <f>AE65</f>
        <v>aug</v>
      </c>
      <c r="N6" s="21" t="str">
        <f>AE66</f>
        <v>sep</v>
      </c>
      <c r="O6" s="21" t="str">
        <f>AE67</f>
        <v>okt</v>
      </c>
      <c r="P6" s="21" t="str">
        <f>AE68</f>
        <v>nov</v>
      </c>
      <c r="Q6" s="21" t="str">
        <f>AE69</f>
        <v>dec</v>
      </c>
      <c r="R6" s="21"/>
      <c r="S6" s="22" t="s">
        <v>7</v>
      </c>
      <c r="T6" s="80"/>
      <c r="V6" s="23"/>
      <c r="W6" s="20"/>
      <c r="AB6" s="80"/>
      <c r="AD6" s="80" t="s">
        <v>8</v>
      </c>
      <c r="AE6" s="80"/>
      <c r="AL6" s="103">
        <v>2</v>
      </c>
      <c r="AM6" s="103">
        <v>8</v>
      </c>
    </row>
    <row r="7" spans="3:39" ht="11.25" customHeight="1" x14ac:dyDescent="0.2">
      <c r="C7" s="24"/>
      <c r="D7" s="22"/>
      <c r="E7" s="10" t="s">
        <v>9</v>
      </c>
      <c r="F7" s="25">
        <v>0</v>
      </c>
      <c r="G7" s="26">
        <f>F84</f>
        <v>0</v>
      </c>
      <c r="H7" s="26">
        <f t="shared" ref="H7:Q7" si="0">G84</f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/>
      <c r="S7" s="26"/>
      <c r="T7" s="105"/>
      <c r="V7" s="27"/>
      <c r="W7" s="11"/>
      <c r="AB7" s="81"/>
      <c r="AC7" s="81"/>
      <c r="AD7" s="81"/>
      <c r="AE7" s="81"/>
      <c r="AL7" s="103">
        <v>3</v>
      </c>
      <c r="AM7" s="103">
        <v>9</v>
      </c>
    </row>
    <row r="8" spans="3:39" ht="14.25" x14ac:dyDescent="0.2">
      <c r="D8" s="28"/>
      <c r="E8" s="29" t="s">
        <v>10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26"/>
      <c r="T8" s="48"/>
      <c r="V8" s="27"/>
      <c r="W8" s="11"/>
      <c r="AB8" s="80"/>
      <c r="AC8" s="80"/>
      <c r="AD8" s="80"/>
      <c r="AE8" s="80"/>
      <c r="AL8" s="103">
        <v>4</v>
      </c>
      <c r="AM8" s="103">
        <v>10</v>
      </c>
    </row>
    <row r="9" spans="3:39" ht="11.25" hidden="1" customHeight="1" x14ac:dyDescent="0.2">
      <c r="D9" s="32" t="s">
        <v>11</v>
      </c>
      <c r="E9" s="33"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6"/>
      <c r="S9" s="26">
        <f>SUM(F9:Q9)</f>
        <v>0</v>
      </c>
      <c r="T9" s="48"/>
      <c r="V9" s="37"/>
      <c r="W9" s="38"/>
      <c r="X9" s="106"/>
      <c r="AB9" s="80"/>
      <c r="AC9" s="80"/>
      <c r="AD9" s="80"/>
      <c r="AE9" s="80"/>
      <c r="AL9" s="103">
        <v>5</v>
      </c>
      <c r="AM9" s="103">
        <v>11</v>
      </c>
    </row>
    <row r="10" spans="3:39" ht="11.25" hidden="1" customHeight="1" x14ac:dyDescent="0.2">
      <c r="D10" s="39" t="s">
        <v>12</v>
      </c>
      <c r="E10" s="40">
        <v>0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  <c r="R10" s="36"/>
      <c r="S10" s="26">
        <f t="shared" ref="S10:S78" si="1">SUM(F10:Q10)</f>
        <v>0</v>
      </c>
      <c r="T10" s="48"/>
      <c r="V10" s="37"/>
      <c r="W10" s="38"/>
      <c r="AL10" s="103">
        <v>6</v>
      </c>
      <c r="AM10" s="103">
        <v>12</v>
      </c>
    </row>
    <row r="11" spans="3:39" ht="14.25" hidden="1" x14ac:dyDescent="0.2">
      <c r="D11" s="37"/>
      <c r="E11" s="10" t="s">
        <v>7</v>
      </c>
      <c r="F11" s="43">
        <f>SUM(F9:F10)</f>
        <v>0</v>
      </c>
      <c r="G11" s="43">
        <f t="shared" ref="G11:P11" si="2">SUM(G9:G10)</f>
        <v>0</v>
      </c>
      <c r="H11" s="43">
        <f t="shared" si="2"/>
        <v>0</v>
      </c>
      <c r="I11" s="43">
        <f t="shared" si="2"/>
        <v>0</v>
      </c>
      <c r="J11" s="43">
        <f t="shared" si="2"/>
        <v>0</v>
      </c>
      <c r="K11" s="43">
        <f t="shared" si="2"/>
        <v>0</v>
      </c>
      <c r="L11" s="43">
        <f t="shared" si="2"/>
        <v>0</v>
      </c>
      <c r="M11" s="43">
        <f t="shared" si="2"/>
        <v>0</v>
      </c>
      <c r="N11" s="43">
        <f t="shared" si="2"/>
        <v>0</v>
      </c>
      <c r="O11" s="43">
        <f t="shared" si="2"/>
        <v>0</v>
      </c>
      <c r="P11" s="43">
        <f t="shared" si="2"/>
        <v>0</v>
      </c>
      <c r="Q11" s="43">
        <f>SUM(Q9:Q10)</f>
        <v>0</v>
      </c>
      <c r="R11" s="36"/>
      <c r="S11" s="26"/>
      <c r="T11" s="48"/>
      <c r="V11" s="37"/>
      <c r="W11" s="37"/>
    </row>
    <row r="12" spans="3:39" ht="11.25" customHeight="1" x14ac:dyDescent="0.2">
      <c r="D12" s="118" t="s">
        <v>13</v>
      </c>
      <c r="E12" s="119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1"/>
      <c r="R12" s="36"/>
      <c r="S12" s="26"/>
      <c r="T12" s="48"/>
      <c r="V12" s="37"/>
      <c r="W12" s="37"/>
    </row>
    <row r="13" spans="3:39" ht="11.25" customHeight="1" x14ac:dyDescent="0.2">
      <c r="D13" s="122" t="s">
        <v>55</v>
      </c>
      <c r="E13" s="40">
        <v>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123"/>
      <c r="R13" s="36"/>
      <c r="S13" s="26">
        <f t="shared" si="1"/>
        <v>0</v>
      </c>
      <c r="T13" s="48"/>
      <c r="V13" s="37"/>
      <c r="W13" s="38"/>
      <c r="AL13" s="103">
        <v>7</v>
      </c>
      <c r="AM13" s="103">
        <v>13</v>
      </c>
    </row>
    <row r="14" spans="3:39" ht="11.25" customHeight="1" x14ac:dyDescent="0.2">
      <c r="D14" s="122" t="s">
        <v>56</v>
      </c>
      <c r="E14" s="40">
        <v>0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123"/>
      <c r="R14" s="36"/>
      <c r="S14" s="26">
        <f t="shared" si="1"/>
        <v>0</v>
      </c>
      <c r="T14" s="48"/>
      <c r="V14" s="37"/>
      <c r="W14" s="38"/>
      <c r="AL14" s="103">
        <v>8</v>
      </c>
      <c r="AM14" s="103">
        <v>14</v>
      </c>
    </row>
    <row r="15" spans="3:39" ht="11.25" customHeight="1" x14ac:dyDescent="0.2">
      <c r="D15" s="122" t="s">
        <v>67</v>
      </c>
      <c r="E15" s="40">
        <v>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123"/>
      <c r="R15" s="36"/>
      <c r="S15" s="26">
        <f>SUM(F15:Q15)</f>
        <v>0</v>
      </c>
      <c r="T15" s="48"/>
      <c r="V15" s="37"/>
      <c r="W15" s="38"/>
      <c r="AL15" s="103">
        <v>9</v>
      </c>
      <c r="AM15" s="103">
        <v>15</v>
      </c>
    </row>
    <row r="16" spans="3:39" ht="11.25" customHeight="1" x14ac:dyDescent="0.2">
      <c r="D16" s="122" t="s">
        <v>68</v>
      </c>
      <c r="E16" s="40">
        <v>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123"/>
      <c r="R16" s="36"/>
      <c r="S16" s="26">
        <f t="shared" si="1"/>
        <v>0</v>
      </c>
      <c r="T16" s="48"/>
      <c r="V16" s="37"/>
      <c r="W16" s="38"/>
      <c r="AL16" s="103">
        <v>10</v>
      </c>
      <c r="AM16" s="103">
        <v>16</v>
      </c>
    </row>
    <row r="17" spans="4:39" ht="11.25" customHeight="1" x14ac:dyDescent="0.2">
      <c r="D17" s="122"/>
      <c r="E17" s="40">
        <v>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123"/>
      <c r="R17" s="36"/>
      <c r="S17" s="26">
        <f t="shared" si="1"/>
        <v>0</v>
      </c>
      <c r="T17" s="48"/>
      <c r="V17" s="37"/>
      <c r="W17" s="38"/>
      <c r="AL17" s="103">
        <v>11</v>
      </c>
      <c r="AM17" s="103">
        <v>17</v>
      </c>
    </row>
    <row r="18" spans="4:39" ht="11.25" customHeight="1" x14ac:dyDescent="0.2">
      <c r="D18" s="122"/>
      <c r="E18" s="40">
        <v>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23"/>
      <c r="R18" s="36"/>
      <c r="S18" s="26">
        <f t="shared" si="1"/>
        <v>0</v>
      </c>
      <c r="T18" s="48"/>
      <c r="V18" s="37"/>
      <c r="W18" s="38"/>
      <c r="AL18" s="103">
        <v>12</v>
      </c>
      <c r="AM18" s="103">
        <v>22</v>
      </c>
    </row>
    <row r="19" spans="4:39" ht="11.25" customHeight="1" x14ac:dyDescent="0.2">
      <c r="D19" s="122"/>
      <c r="E19" s="40">
        <v>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123"/>
      <c r="R19" s="36"/>
      <c r="S19" s="26">
        <f t="shared" si="1"/>
        <v>0</v>
      </c>
      <c r="T19" s="48"/>
      <c r="V19" s="37"/>
      <c r="W19" s="38"/>
      <c r="AL19" s="103">
        <v>13</v>
      </c>
      <c r="AM19" s="103">
        <v>23</v>
      </c>
    </row>
    <row r="20" spans="4:39" ht="11.25" customHeight="1" x14ac:dyDescent="0.2">
      <c r="D20" s="122"/>
      <c r="E20" s="40">
        <v>0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123"/>
      <c r="R20" s="36"/>
      <c r="S20" s="26">
        <f t="shared" si="1"/>
        <v>0</v>
      </c>
      <c r="T20" s="48"/>
      <c r="V20" s="37"/>
      <c r="W20" s="38"/>
      <c r="AL20" s="103">
        <v>14</v>
      </c>
      <c r="AM20" s="103">
        <v>28</v>
      </c>
    </row>
    <row r="21" spans="4:39" ht="11.25" customHeight="1" x14ac:dyDescent="0.2">
      <c r="D21" s="122"/>
      <c r="E21" s="40">
        <v>0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123"/>
      <c r="R21" s="36"/>
      <c r="S21" s="26">
        <f t="shared" si="1"/>
        <v>0</v>
      </c>
      <c r="T21" s="48"/>
      <c r="V21" s="37"/>
      <c r="W21" s="38"/>
      <c r="AL21" s="103">
        <v>15</v>
      </c>
      <c r="AM21" s="103">
        <v>29</v>
      </c>
    </row>
    <row r="22" spans="4:39" ht="11.25" customHeight="1" x14ac:dyDescent="0.2">
      <c r="D22" s="122"/>
      <c r="E22" s="40">
        <v>0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123"/>
      <c r="R22" s="36"/>
      <c r="S22" s="26">
        <f t="shared" si="1"/>
        <v>0</v>
      </c>
      <c r="T22" s="48"/>
      <c r="V22" s="37"/>
      <c r="W22" s="38"/>
      <c r="AL22" s="103">
        <v>16</v>
      </c>
      <c r="AM22" s="103">
        <v>30</v>
      </c>
    </row>
    <row r="23" spans="4:39" ht="11.25" customHeight="1" x14ac:dyDescent="0.2">
      <c r="D23" s="124"/>
      <c r="E23" s="125">
        <v>0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7"/>
      <c r="R23" s="36"/>
      <c r="S23" s="26">
        <f t="shared" si="1"/>
        <v>0</v>
      </c>
      <c r="T23" s="48"/>
      <c r="V23" s="37"/>
      <c r="W23" s="38"/>
      <c r="AL23" s="103">
        <v>17</v>
      </c>
      <c r="AM23" s="103">
        <v>31</v>
      </c>
    </row>
    <row r="24" spans="4:39" ht="14.25" x14ac:dyDescent="0.2">
      <c r="D24" s="46"/>
      <c r="E24" s="10" t="s">
        <v>7</v>
      </c>
      <c r="F24" s="26">
        <f>SUM(F13:F23)</f>
        <v>0</v>
      </c>
      <c r="G24" s="26">
        <f t="shared" ref="G24:P24" si="3">SUM(G13:G23)</f>
        <v>0</v>
      </c>
      <c r="H24" s="26">
        <f t="shared" si="3"/>
        <v>0</v>
      </c>
      <c r="I24" s="26">
        <f t="shared" si="3"/>
        <v>0</v>
      </c>
      <c r="J24" s="26">
        <f t="shared" si="3"/>
        <v>0</v>
      </c>
      <c r="K24" s="26">
        <f t="shared" si="3"/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26">
        <f t="shared" si="3"/>
        <v>0</v>
      </c>
      <c r="P24" s="26">
        <f t="shared" si="3"/>
        <v>0</v>
      </c>
      <c r="Q24" s="26">
        <f>SUM(Q13:Q23)</f>
        <v>0</v>
      </c>
      <c r="R24" s="26"/>
      <c r="S24" s="26">
        <f>SUM(S13:S23)</f>
        <v>0</v>
      </c>
      <c r="T24" s="48"/>
      <c r="V24" s="37"/>
      <c r="W24" s="37"/>
      <c r="AD24" s="107">
        <v>2</v>
      </c>
      <c r="AE24" s="107">
        <f>AD24-1</f>
        <v>1</v>
      </c>
      <c r="AF24" s="107"/>
      <c r="AG24" s="107">
        <v>2</v>
      </c>
      <c r="AH24" s="107">
        <f>AG24-1</f>
        <v>1</v>
      </c>
      <c r="AL24" s="103">
        <v>18</v>
      </c>
      <c r="AM24" s="103">
        <v>32</v>
      </c>
    </row>
    <row r="25" spans="4:39" ht="14.25" x14ac:dyDescent="0.2">
      <c r="D25" s="11" t="s">
        <v>14</v>
      </c>
      <c r="E25" s="10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48"/>
      <c r="V25" s="37"/>
      <c r="W25" s="37"/>
      <c r="AD25" s="107"/>
      <c r="AE25" s="107"/>
      <c r="AF25" s="107"/>
      <c r="AG25" s="107"/>
      <c r="AH25" s="107"/>
    </row>
    <row r="26" spans="4:39" ht="11.25" customHeight="1" x14ac:dyDescent="0.2">
      <c r="D26" s="139" t="s">
        <v>69</v>
      </c>
      <c r="E26" s="140">
        <v>0</v>
      </c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2"/>
      <c r="R26" s="36"/>
      <c r="S26" s="26">
        <f>SUM(F26:Q26)</f>
        <v>0</v>
      </c>
      <c r="T26" s="48"/>
      <c r="V26" s="37"/>
      <c r="W26" s="38"/>
      <c r="AC26" s="108" t="s">
        <v>15</v>
      </c>
      <c r="AD26" s="108"/>
      <c r="AE26" s="108"/>
      <c r="AF26" s="108" t="s">
        <v>16</v>
      </c>
      <c r="AG26" s="108"/>
      <c r="AH26" s="108"/>
      <c r="AL26" s="103">
        <v>19</v>
      </c>
      <c r="AM26" s="103">
        <v>33</v>
      </c>
    </row>
    <row r="27" spans="4:39" ht="11.25" customHeight="1" x14ac:dyDescent="0.2">
      <c r="D27" s="141" t="s">
        <v>60</v>
      </c>
      <c r="E27" s="40">
        <v>0</v>
      </c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142"/>
      <c r="R27" s="48"/>
      <c r="S27" s="26">
        <f>SUM(F27:Q27)</f>
        <v>0</v>
      </c>
      <c r="T27" s="48"/>
      <c r="V27" s="37"/>
      <c r="W27" s="38"/>
      <c r="AB27" s="80">
        <v>1</v>
      </c>
      <c r="AC27" s="109">
        <f>IF(AE24&gt;=$AB$27,0,$AB$27)</f>
        <v>0</v>
      </c>
      <c r="AD27" s="109">
        <f>IF(AC27=0,0,LOOKUP(AC27,$AB$27:$AB$54,#REF!))</f>
        <v>0</v>
      </c>
      <c r="AE27" s="109">
        <f>IF(AC27=0,0,LOOKUP(AC27,$AB$27:$AB$54,#REF!))</f>
        <v>0</v>
      </c>
      <c r="AF27" s="109">
        <f>IF($AH$24&gt;=AB27,0,AB27)</f>
        <v>0</v>
      </c>
      <c r="AG27" s="103">
        <f>IF($AF$27=0,0,LOOKUP($AF$27,$AB$27:$AB$54,#REF!))</f>
        <v>0</v>
      </c>
      <c r="AH27" s="103">
        <f>IF(AF27=0,0,LOOKUP(AF27,$AB$27:$AB$54,#REF!))</f>
        <v>0</v>
      </c>
      <c r="AL27" s="103">
        <v>20</v>
      </c>
      <c r="AM27" s="103">
        <v>34</v>
      </c>
    </row>
    <row r="28" spans="4:39" ht="20.25" customHeight="1" x14ac:dyDescent="0.2">
      <c r="D28" s="143" t="s">
        <v>62</v>
      </c>
      <c r="E28" s="40">
        <v>0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23"/>
      <c r="R28" s="36"/>
      <c r="S28" s="26">
        <f t="shared" si="1"/>
        <v>0</v>
      </c>
      <c r="T28" s="48"/>
      <c r="V28" s="37"/>
      <c r="W28" s="38"/>
      <c r="AB28" s="80">
        <v>2</v>
      </c>
      <c r="AC28" s="109">
        <f t="shared" ref="AC28:AC54" si="4">IF($AE$24&gt;=AB28,0,AC27+1)</f>
        <v>1</v>
      </c>
      <c r="AD28" s="109" t="e">
        <f>IF(AC28=0,0,LOOKUP(AC28,$AB$27:$AB$54,#REF!))</f>
        <v>#REF!</v>
      </c>
      <c r="AE28" s="109" t="e">
        <f>IF(AC28=0,0,LOOKUP(AC28,$AB$27:$AB$54,#REF!))</f>
        <v>#REF!</v>
      </c>
      <c r="AF28" s="109">
        <f t="shared" ref="AF28:AF54" si="5">IF($AH$24&gt;=AB28,0,AF27+1)</f>
        <v>1</v>
      </c>
      <c r="AG28" s="103" t="e">
        <f>IF(AF28=0,0,LOOKUP(AF28,$AB$27:$AB$54,#REF!))</f>
        <v>#REF!</v>
      </c>
      <c r="AH28" s="103" t="e">
        <f>IF(AF28=0,0,LOOKUP(AF28,$AB$27:$AB$54,#REF!))</f>
        <v>#REF!</v>
      </c>
      <c r="AL28" s="103">
        <v>21</v>
      </c>
      <c r="AM28" s="103">
        <v>35</v>
      </c>
    </row>
    <row r="29" spans="4:39" ht="11.25" customHeight="1" x14ac:dyDescent="0.2">
      <c r="D29" s="144" t="s">
        <v>79</v>
      </c>
      <c r="E29" s="40">
        <v>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123"/>
      <c r="R29" s="36"/>
      <c r="S29" s="26">
        <f t="shared" ref="S29" si="6">SUM(F29:Q29)</f>
        <v>0</v>
      </c>
      <c r="T29" s="48"/>
      <c r="V29" s="37"/>
      <c r="W29" s="38"/>
      <c r="AB29" s="80">
        <v>3</v>
      </c>
      <c r="AC29" s="109">
        <f>IF($AE$24&gt;=AB29,0,AC27+1)</f>
        <v>1</v>
      </c>
      <c r="AD29" s="109" t="e">
        <f>IF(AC29=0,0,LOOKUP(AC29,$AB$27:$AB$54,#REF!))</f>
        <v>#REF!</v>
      </c>
      <c r="AE29" s="109" t="e">
        <f>IF(AC29=0,0,LOOKUP(AC29,$AB$27:$AB$54,#REF!))</f>
        <v>#REF!</v>
      </c>
      <c r="AF29" s="109">
        <f>IF($AH$24&gt;=AB29,0,AF27+1)</f>
        <v>1</v>
      </c>
      <c r="AG29" s="103" t="e">
        <f>IF(AF29=0,0,LOOKUP(AF29,$AB$27:$AB$54,#REF!))</f>
        <v>#REF!</v>
      </c>
      <c r="AH29" s="103" t="e">
        <f>IF(AF29=0,0,LOOKUP(AF29,$AB$27:$AB$54,#REF!))</f>
        <v>#REF!</v>
      </c>
      <c r="AL29" s="103">
        <v>22</v>
      </c>
      <c r="AM29" s="103">
        <v>36</v>
      </c>
    </row>
    <row r="30" spans="4:39" ht="11.25" customHeight="1" x14ac:dyDescent="0.2">
      <c r="D30" s="122" t="s">
        <v>53</v>
      </c>
      <c r="E30" s="40"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123"/>
      <c r="R30" s="36"/>
      <c r="S30" s="26">
        <f t="shared" si="1"/>
        <v>0</v>
      </c>
      <c r="T30" s="48"/>
      <c r="V30" s="37"/>
      <c r="W30" s="38"/>
      <c r="AB30" s="80">
        <v>3</v>
      </c>
      <c r="AC30" s="109">
        <f>IF($AE$24&gt;=AB30,0,AC28+1)</f>
        <v>2</v>
      </c>
      <c r="AD30" s="109" t="e">
        <f>IF(AC30=0,0,LOOKUP(AC30,$AB$27:$AB$54,#REF!))</f>
        <v>#REF!</v>
      </c>
      <c r="AE30" s="109" t="e">
        <f>IF(AC30=0,0,LOOKUP(AC30,$AB$27:$AB$54,#REF!))</f>
        <v>#REF!</v>
      </c>
      <c r="AF30" s="109">
        <f>IF($AH$24&gt;=AB30,0,AF28+1)</f>
        <v>2</v>
      </c>
      <c r="AG30" s="103" t="e">
        <f>IF(AF30=0,0,LOOKUP(AF30,$AB$27:$AB$54,#REF!))</f>
        <v>#REF!</v>
      </c>
      <c r="AH30" s="103" t="e">
        <f>IF(AF30=0,0,LOOKUP(AF30,$AB$27:$AB$54,#REF!))</f>
        <v>#REF!</v>
      </c>
      <c r="AL30" s="103">
        <v>22</v>
      </c>
      <c r="AM30" s="103">
        <v>36</v>
      </c>
    </row>
    <row r="31" spans="4:39" ht="11.25" customHeight="1" x14ac:dyDescent="0.2">
      <c r="D31" s="145"/>
      <c r="E31" s="125">
        <v>0</v>
      </c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7"/>
      <c r="R31" s="36"/>
      <c r="S31" s="26">
        <f t="shared" si="1"/>
        <v>0</v>
      </c>
      <c r="T31" s="48"/>
      <c r="V31" s="37"/>
      <c r="W31" s="38"/>
      <c r="AB31" s="80">
        <v>4</v>
      </c>
      <c r="AC31" s="109">
        <f t="shared" si="4"/>
        <v>3</v>
      </c>
      <c r="AD31" s="109" t="e">
        <f>IF(AC31=0,0,LOOKUP(AC31,$AB$27:$AB$54,#REF!))</f>
        <v>#REF!</v>
      </c>
      <c r="AE31" s="109" t="e">
        <f>IF(AC31=0,0,LOOKUP(AC31,$AB$27:$AB$54,#REF!))</f>
        <v>#REF!</v>
      </c>
      <c r="AF31" s="109">
        <f t="shared" si="5"/>
        <v>3</v>
      </c>
      <c r="AG31" s="103" t="e">
        <f>IF(AF31=0,0,LOOKUP(AF31,$AB$27:$AB$54,#REF!))</f>
        <v>#REF!</v>
      </c>
      <c r="AH31" s="103" t="e">
        <f>IF(AF31=0,0,LOOKUP(AF31,$AB$27:$AB$54,#REF!))</f>
        <v>#REF!</v>
      </c>
      <c r="AL31" s="103">
        <v>23</v>
      </c>
      <c r="AM31" s="103">
        <v>37</v>
      </c>
    </row>
    <row r="32" spans="4:39" ht="10.5" customHeight="1" x14ac:dyDescent="0.2">
      <c r="D32" s="138"/>
      <c r="E32" s="10" t="s">
        <v>17</v>
      </c>
      <c r="F32" s="26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26">
        <f t="shared" ref="G32:S32" si="7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26">
        <f t="shared" si="7"/>
        <v>0</v>
      </c>
      <c r="I32" s="26">
        <f t="shared" si="7"/>
        <v>0</v>
      </c>
      <c r="J32" s="26">
        <f t="shared" si="7"/>
        <v>0</v>
      </c>
      <c r="K32" s="26">
        <f t="shared" si="7"/>
        <v>0</v>
      </c>
      <c r="L32" s="26">
        <f t="shared" si="7"/>
        <v>0</v>
      </c>
      <c r="M32" s="26">
        <f>(M9*$E$9)+(M10*$E$10)+(M13*$E$13)+(M14*$E$14)+(M15*$E$15)+(M16*$E$16)+(M17*$E$17)+(M18*$E$18)+(M19*$E$19)+(M20*$E$20)+(M21*$E$21)+(M22*$E$22)+(M23*$E$23)+(M26*$E$26)+(M27*$E$27)+(M28*$E$28)+(M29*$E$29)+(M30*$E$30)+(M31*$E$31)</f>
        <v>0</v>
      </c>
      <c r="N32" s="26">
        <f t="shared" si="7"/>
        <v>0</v>
      </c>
      <c r="O32" s="26">
        <f t="shared" si="7"/>
        <v>0</v>
      </c>
      <c r="P32" s="26">
        <f t="shared" si="7"/>
        <v>0</v>
      </c>
      <c r="Q32" s="26">
        <f t="shared" si="7"/>
        <v>0</v>
      </c>
      <c r="R32" s="26"/>
      <c r="S32" s="26">
        <f t="shared" si="7"/>
        <v>0</v>
      </c>
      <c r="T32" s="48"/>
      <c r="V32" s="46"/>
      <c r="W32" s="46"/>
      <c r="AB32" s="80">
        <v>5</v>
      </c>
      <c r="AC32" s="109">
        <f t="shared" si="4"/>
        <v>4</v>
      </c>
      <c r="AD32" s="109" t="e">
        <f>IF(AC32=0,0,LOOKUP(AC32,$AB$27:$AB$54,#REF!))</f>
        <v>#REF!</v>
      </c>
      <c r="AE32" s="109" t="e">
        <f>IF(AC32=0,0,LOOKUP(AC32,$AB$27:$AB$54,#REF!))</f>
        <v>#REF!</v>
      </c>
      <c r="AF32" s="109">
        <f t="shared" si="5"/>
        <v>4</v>
      </c>
      <c r="AG32" s="103" t="e">
        <f>IF(AF32=0,0,LOOKUP(AF32,$AB$27:$AB$54,#REF!))</f>
        <v>#REF!</v>
      </c>
      <c r="AH32" s="103" t="e">
        <f>IF(AF32=0,0,LOOKUP(AF32,$AB$27:$AB$54,#REF!))</f>
        <v>#REF!</v>
      </c>
      <c r="AL32" s="103">
        <v>24</v>
      </c>
      <c r="AM32" s="103">
        <v>38</v>
      </c>
    </row>
    <row r="33" spans="3:39" ht="11.25" customHeight="1" x14ac:dyDescent="0.2">
      <c r="D33" s="46"/>
      <c r="E33" s="10" t="s">
        <v>18</v>
      </c>
      <c r="F33" s="26">
        <f>SUM(F11)+F24+SUM(F26:F32)</f>
        <v>0</v>
      </c>
      <c r="G33" s="26">
        <f>SUM(G11)+G24+SUM(G26:G32)</f>
        <v>0</v>
      </c>
      <c r="H33" s="26">
        <f t="shared" ref="H33:Q33" si="8">SUM(H11)+H24+SUM(H26:H32)</f>
        <v>0</v>
      </c>
      <c r="I33" s="26">
        <f t="shared" si="8"/>
        <v>0</v>
      </c>
      <c r="J33" s="26">
        <f t="shared" si="8"/>
        <v>0</v>
      </c>
      <c r="K33" s="26">
        <f t="shared" si="8"/>
        <v>0</v>
      </c>
      <c r="L33" s="26">
        <f t="shared" si="8"/>
        <v>0</v>
      </c>
      <c r="M33" s="26">
        <f t="shared" si="8"/>
        <v>0</v>
      </c>
      <c r="N33" s="26">
        <f t="shared" si="8"/>
        <v>0</v>
      </c>
      <c r="O33" s="26">
        <f t="shared" si="8"/>
        <v>0</v>
      </c>
      <c r="P33" s="26">
        <f>SUM(P11)+P24+SUM(P26:P32)</f>
        <v>0</v>
      </c>
      <c r="Q33" s="26">
        <f t="shared" si="8"/>
        <v>0</v>
      </c>
      <c r="R33" s="26"/>
      <c r="S33" s="26">
        <f>SUM(S9:S10,S24,S26:S32)</f>
        <v>0</v>
      </c>
      <c r="T33" s="48"/>
      <c r="V33" s="11"/>
      <c r="W33" s="46"/>
      <c r="AB33" s="80">
        <v>6</v>
      </c>
      <c r="AC33" s="109">
        <f t="shared" si="4"/>
        <v>5</v>
      </c>
      <c r="AD33" s="109" t="e">
        <f>IF(AC33=0,0,LOOKUP(AC33,$AB$27:$AB$54,#REF!))</f>
        <v>#REF!</v>
      </c>
      <c r="AE33" s="109" t="e">
        <f>IF(AC33=0,0,LOOKUP(AC33,$AB$27:$AB$54,#REF!))</f>
        <v>#REF!</v>
      </c>
      <c r="AF33" s="109">
        <f t="shared" si="5"/>
        <v>5</v>
      </c>
      <c r="AG33" s="103" t="e">
        <f>IF(AF33=0,0,LOOKUP(AF33,$AB$27:$AB$54,#REF!))</f>
        <v>#REF!</v>
      </c>
      <c r="AH33" s="103" t="e">
        <f>IF(AF33=0,0,LOOKUP(AF33,$AB$27:$AB$54,#REF!))</f>
        <v>#REF!</v>
      </c>
      <c r="AL33" s="103">
        <v>25</v>
      </c>
      <c r="AM33" s="103">
        <v>39</v>
      </c>
    </row>
    <row r="34" spans="3:39" ht="17.25" customHeight="1" thickBot="1" x14ac:dyDescent="0.25">
      <c r="C34" s="14" t="s">
        <v>19</v>
      </c>
      <c r="D34" s="14"/>
      <c r="E34" s="53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54"/>
      <c r="S34" s="55"/>
      <c r="T34" s="48"/>
      <c r="V34" s="11"/>
      <c r="W34" s="46"/>
      <c r="AB34" s="80">
        <v>7</v>
      </c>
      <c r="AC34" s="109">
        <f t="shared" si="4"/>
        <v>6</v>
      </c>
      <c r="AD34" s="109" t="e">
        <f>IF(AC34=0,0,LOOKUP(AC34,$AB$27:$AB$54,#REF!))</f>
        <v>#REF!</v>
      </c>
      <c r="AE34" s="109" t="e">
        <f>IF(AC34=0,0,LOOKUP(AC34,$AB$27:$AB$54,#REF!))</f>
        <v>#REF!</v>
      </c>
      <c r="AF34" s="109">
        <f t="shared" si="5"/>
        <v>6</v>
      </c>
      <c r="AG34" s="103" t="e">
        <f>IF(AF34=0,0,LOOKUP(AF34,$AB$27:$AB$54,#REF!))</f>
        <v>#REF!</v>
      </c>
      <c r="AH34" s="103" t="e">
        <f>IF(AF34=0,0,LOOKUP(AF34,$AB$27:$AB$54,#REF!))</f>
        <v>#REF!</v>
      </c>
      <c r="AL34" s="103">
        <v>26</v>
      </c>
      <c r="AM34" s="103">
        <v>40</v>
      </c>
    </row>
    <row r="35" spans="3:39" ht="16.5" thickTop="1" x14ac:dyDescent="0.2">
      <c r="C35" s="24"/>
      <c r="D35" s="44" t="s">
        <v>20</v>
      </c>
      <c r="E35" s="11"/>
      <c r="F35" s="56" t="str">
        <f t="shared" ref="F35:Q35" si="9">F6</f>
        <v>jan</v>
      </c>
      <c r="G35" s="56" t="str">
        <f t="shared" si="9"/>
        <v>feb</v>
      </c>
      <c r="H35" s="56" t="str">
        <f t="shared" si="9"/>
        <v>mar</v>
      </c>
      <c r="I35" s="56" t="str">
        <f t="shared" si="9"/>
        <v>apr</v>
      </c>
      <c r="J35" s="56" t="str">
        <f t="shared" si="9"/>
        <v>mai</v>
      </c>
      <c r="K35" s="56" t="str">
        <f t="shared" si="9"/>
        <v>jūn</v>
      </c>
      <c r="L35" s="56" t="str">
        <f t="shared" si="9"/>
        <v>jūl</v>
      </c>
      <c r="M35" s="56" t="str">
        <f t="shared" si="9"/>
        <v>aug</v>
      </c>
      <c r="N35" s="56" t="str">
        <f t="shared" si="9"/>
        <v>sep</v>
      </c>
      <c r="O35" s="56" t="str">
        <f t="shared" si="9"/>
        <v>okt</v>
      </c>
      <c r="P35" s="56" t="str">
        <f t="shared" si="9"/>
        <v>nov</v>
      </c>
      <c r="Q35" s="56" t="str">
        <f t="shared" si="9"/>
        <v>dec</v>
      </c>
      <c r="R35" s="31"/>
      <c r="S35" s="57" t="s">
        <v>7</v>
      </c>
      <c r="T35" s="48"/>
      <c r="V35" s="11"/>
      <c r="W35" s="46"/>
      <c r="AB35" s="80"/>
      <c r="AC35" s="109"/>
      <c r="AD35" s="109"/>
      <c r="AE35" s="109"/>
      <c r="AF35" s="109"/>
    </row>
    <row r="36" spans="3:39" ht="11.25" hidden="1" customHeight="1" x14ac:dyDescent="0.2">
      <c r="D36" s="58" t="s">
        <v>61</v>
      </c>
      <c r="E36" s="40">
        <v>0</v>
      </c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60"/>
      <c r="R36" s="36"/>
      <c r="S36" s="26">
        <f t="shared" ref="S36:S50" si="10">SUM(F36:Q36)</f>
        <v>0</v>
      </c>
      <c r="T36" s="48"/>
      <c r="V36" s="37"/>
      <c r="W36" s="38"/>
      <c r="AB36" s="80">
        <v>8</v>
      </c>
      <c r="AC36" s="109">
        <f>IF($AE$24&gt;=AB36,0,AC34+1)</f>
        <v>7</v>
      </c>
      <c r="AD36" s="109" t="e">
        <f>IF(AC36=0,0,LOOKUP(AC36,$AB$27:$AB$54,#REF!))</f>
        <v>#REF!</v>
      </c>
      <c r="AE36" s="109" t="e">
        <f>IF(AC36=0,0,LOOKUP(AC36,$AB$27:$AB$54,#REF!))</f>
        <v>#REF!</v>
      </c>
      <c r="AF36" s="109">
        <f>IF($AH$24&gt;=AB36,0,AF34+1)</f>
        <v>7</v>
      </c>
      <c r="AG36" s="103" t="e">
        <f>IF(AF36=0,0,LOOKUP(AF36,$AB$27:$AB$54,#REF!))</f>
        <v>#REF!</v>
      </c>
      <c r="AH36" s="103" t="e">
        <f>IF(AF36=0,0,LOOKUP(AF36,$AB$27:$AB$54,#REF!))</f>
        <v>#REF!</v>
      </c>
      <c r="AL36" s="103">
        <v>27</v>
      </c>
      <c r="AM36" s="103">
        <v>42</v>
      </c>
    </row>
    <row r="37" spans="3:39" ht="14.25" hidden="1" x14ac:dyDescent="0.2">
      <c r="D37" s="146"/>
      <c r="E37" s="147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36"/>
      <c r="S37" s="26"/>
      <c r="T37" s="48"/>
      <c r="V37" s="37"/>
      <c r="W37" s="37"/>
      <c r="AB37" s="80"/>
      <c r="AC37" s="109"/>
      <c r="AD37" s="109"/>
      <c r="AE37" s="109"/>
      <c r="AF37" s="109"/>
    </row>
    <row r="38" spans="3:39" ht="11.25" customHeight="1" x14ac:dyDescent="0.2">
      <c r="D38" s="149" t="s">
        <v>57</v>
      </c>
      <c r="E38" s="140">
        <v>0</v>
      </c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2"/>
      <c r="R38" s="36"/>
      <c r="S38" s="26">
        <f t="shared" si="10"/>
        <v>0</v>
      </c>
      <c r="T38" s="48"/>
      <c r="V38" s="37"/>
      <c r="W38" s="38"/>
      <c r="AB38" s="80">
        <v>9</v>
      </c>
      <c r="AC38" s="109">
        <f>IF($AE$24&gt;=AB38,0,AC36+1)</f>
        <v>8</v>
      </c>
      <c r="AD38" s="109" t="e">
        <f>IF(AC38=0,0,LOOKUP(AC38,$AB$27:$AB$54,#REF!))</f>
        <v>#REF!</v>
      </c>
      <c r="AE38" s="109" t="e">
        <f>IF(AC38=0,0,LOOKUP(AC38,$AB$27:$AB$54,#REF!))</f>
        <v>#REF!</v>
      </c>
      <c r="AF38" s="109">
        <f>IF($AH$24&gt;=AB38,0,AF36+1)</f>
        <v>8</v>
      </c>
      <c r="AG38" s="103" t="e">
        <f>IF(AF38=0,0,LOOKUP(AF38,$AB$27:$AB$54,#REF!))</f>
        <v>#REF!</v>
      </c>
      <c r="AH38" s="103" t="e">
        <f>IF(AF38=0,0,LOOKUP(AF38,$AB$27:$AB$54,#REF!))</f>
        <v>#REF!</v>
      </c>
      <c r="AL38" s="103">
        <v>28</v>
      </c>
      <c r="AM38" s="103">
        <v>43</v>
      </c>
    </row>
    <row r="39" spans="3:39" ht="11.25" customHeight="1" x14ac:dyDescent="0.2">
      <c r="D39" s="150" t="s">
        <v>70</v>
      </c>
      <c r="E39" s="40">
        <v>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123"/>
      <c r="R39" s="36"/>
      <c r="S39" s="26">
        <f t="shared" si="10"/>
        <v>0</v>
      </c>
      <c r="T39" s="48"/>
      <c r="V39" s="37"/>
      <c r="W39" s="38"/>
      <c r="AB39" s="80">
        <v>10</v>
      </c>
      <c r="AC39" s="109">
        <f t="shared" si="4"/>
        <v>9</v>
      </c>
      <c r="AD39" s="109" t="e">
        <f>IF(AC39=0,0,LOOKUP(AC39,$AB$27:$AB$54,#REF!))</f>
        <v>#REF!</v>
      </c>
      <c r="AE39" s="109" t="e">
        <f>IF(AC39=0,0,LOOKUP(AC39,$AB$27:$AB$54,#REF!))</f>
        <v>#REF!</v>
      </c>
      <c r="AF39" s="109">
        <f t="shared" si="5"/>
        <v>9</v>
      </c>
      <c r="AG39" s="103" t="e">
        <f>IF(AF39=0,0,LOOKUP(AF39,$AB$27:$AB$54,#REF!))</f>
        <v>#REF!</v>
      </c>
      <c r="AH39" s="103" t="e">
        <f>IF(AF39=0,0,LOOKUP(AF39,$AB$27:$AB$54,#REF!))</f>
        <v>#REF!</v>
      </c>
      <c r="AL39" s="103">
        <v>29</v>
      </c>
      <c r="AM39" s="103">
        <v>44</v>
      </c>
    </row>
    <row r="40" spans="3:39" ht="11.25" customHeight="1" x14ac:dyDescent="0.2">
      <c r="D40" s="150" t="s">
        <v>58</v>
      </c>
      <c r="E40" s="40">
        <v>0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123"/>
      <c r="R40" s="36"/>
      <c r="S40" s="26">
        <f t="shared" si="10"/>
        <v>0</v>
      </c>
      <c r="T40" s="48"/>
      <c r="V40" s="37"/>
      <c r="W40" s="38"/>
      <c r="AB40" s="80">
        <v>11</v>
      </c>
      <c r="AC40" s="109">
        <f>IF($AE$24&gt;=AB40,0,AC39+1)</f>
        <v>10</v>
      </c>
      <c r="AD40" s="109" t="e">
        <f>IF(AC40=0,0,LOOKUP(AC40,$AB$27:$AB$54,#REF!))</f>
        <v>#REF!</v>
      </c>
      <c r="AE40" s="109" t="e">
        <f>IF(AC40=0,0,LOOKUP(AC40,$AB$27:$AB$54,#REF!))</f>
        <v>#REF!</v>
      </c>
      <c r="AF40" s="109">
        <f>IF($AH$24&gt;=AB40,0,AF39+1)</f>
        <v>10</v>
      </c>
      <c r="AG40" s="103" t="e">
        <f>IF(AF40=0,0,LOOKUP(AF40,$AB$27:$AB$54,#REF!))</f>
        <v>#REF!</v>
      </c>
      <c r="AH40" s="103" t="e">
        <f>IF(AF40=0,0,LOOKUP(AF40,$AB$27:$AB$54,#REF!))</f>
        <v>#REF!</v>
      </c>
      <c r="AL40" s="103">
        <v>30</v>
      </c>
      <c r="AM40" s="103">
        <v>45</v>
      </c>
    </row>
    <row r="41" spans="3:39" ht="11.25" customHeight="1" x14ac:dyDescent="0.2">
      <c r="D41" s="150" t="s">
        <v>21</v>
      </c>
      <c r="E41" s="40"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23"/>
      <c r="R41" s="36"/>
      <c r="S41" s="26">
        <f>SUM(F41:Q41)</f>
        <v>0</v>
      </c>
      <c r="T41" s="48"/>
      <c r="V41" s="37"/>
      <c r="W41" s="38"/>
      <c r="AB41" s="80">
        <v>12</v>
      </c>
      <c r="AC41" s="109">
        <f t="shared" si="4"/>
        <v>11</v>
      </c>
      <c r="AD41" s="109" t="e">
        <f>IF(AC41=0,0,LOOKUP(AC41,$AB$27:$AB$54,#REF!))</f>
        <v>#REF!</v>
      </c>
      <c r="AE41" s="109" t="e">
        <f>IF(AC41=0,0,LOOKUP(AC41,$AB$27:$AB$54,#REF!))</f>
        <v>#REF!</v>
      </c>
      <c r="AF41" s="109">
        <f t="shared" si="5"/>
        <v>11</v>
      </c>
      <c r="AG41" s="103" t="e">
        <f>IF(AF41=0,0,LOOKUP(AF41,$AB$27:$AB$54,#REF!))</f>
        <v>#REF!</v>
      </c>
      <c r="AH41" s="103" t="e">
        <f>IF(AF41=0,0,LOOKUP(AF41,$AB$27:$AB$54,#REF!))</f>
        <v>#REF!</v>
      </c>
      <c r="AL41" s="103">
        <v>31</v>
      </c>
      <c r="AM41" s="103">
        <v>46</v>
      </c>
    </row>
    <row r="42" spans="3:39" ht="11.25" customHeight="1" x14ac:dyDescent="0.2">
      <c r="D42" s="150" t="s">
        <v>22</v>
      </c>
      <c r="E42" s="40">
        <v>0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123"/>
      <c r="R42" s="36"/>
      <c r="S42" s="26">
        <f t="shared" si="10"/>
        <v>0</v>
      </c>
      <c r="T42" s="48"/>
      <c r="V42" s="37"/>
      <c r="W42" s="38"/>
      <c r="AB42" s="80">
        <v>13</v>
      </c>
      <c r="AC42" s="109">
        <f t="shared" si="4"/>
        <v>12</v>
      </c>
      <c r="AD42" s="109" t="e">
        <f>IF(AC42=0,0,LOOKUP(AC42,$AB$27:$AB$54,#REF!))</f>
        <v>#REF!</v>
      </c>
      <c r="AE42" s="109" t="e">
        <f>IF(AC42=0,0,LOOKUP(AC42,$AB$27:$AB$54,#REF!))</f>
        <v>#REF!</v>
      </c>
      <c r="AF42" s="109">
        <f t="shared" si="5"/>
        <v>12</v>
      </c>
      <c r="AG42" s="103" t="e">
        <f>IF(AF42=0,0,LOOKUP(AF42,$AB$27:$AB$54,#REF!))</f>
        <v>#REF!</v>
      </c>
      <c r="AH42" s="103" t="e">
        <f>IF(AF42=0,0,LOOKUP(AF42,$AB$27:$AB$54,#REF!))</f>
        <v>#REF!</v>
      </c>
      <c r="AL42" s="103">
        <v>32</v>
      </c>
      <c r="AM42" s="103">
        <v>47</v>
      </c>
    </row>
    <row r="43" spans="3:39" ht="11.25" customHeight="1" x14ac:dyDescent="0.2">
      <c r="D43" s="150" t="s">
        <v>54</v>
      </c>
      <c r="E43" s="40">
        <v>0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123"/>
      <c r="R43" s="36"/>
      <c r="S43" s="26">
        <f>SUM(F43:Q43)</f>
        <v>0</v>
      </c>
      <c r="T43" s="48"/>
      <c r="V43" s="37"/>
      <c r="W43" s="38"/>
      <c r="AB43" s="80">
        <v>14</v>
      </c>
      <c r="AC43" s="109">
        <f t="shared" si="4"/>
        <v>13</v>
      </c>
      <c r="AD43" s="109" t="e">
        <f>IF(AC43=0,0,LOOKUP(AC43,$AB$27:$AB$54,#REF!))</f>
        <v>#REF!</v>
      </c>
      <c r="AE43" s="109" t="e">
        <f>IF(AC43=0,0,LOOKUP(AC43,$AB$27:$AB$54,#REF!))</f>
        <v>#REF!</v>
      </c>
      <c r="AF43" s="109">
        <f t="shared" si="5"/>
        <v>13</v>
      </c>
      <c r="AG43" s="103" t="e">
        <f>IF(AF43=0,0,LOOKUP(AF43,$AB$27:$AB$54,#REF!))</f>
        <v>#REF!</v>
      </c>
      <c r="AH43" s="103" t="e">
        <f>IF(AF43=0,0,LOOKUP(AF43,$AB$27:$AB$54,#REF!))</f>
        <v>#REF!</v>
      </c>
      <c r="AL43" s="103">
        <v>33</v>
      </c>
      <c r="AM43" s="103">
        <v>48</v>
      </c>
    </row>
    <row r="44" spans="3:39" ht="11.25" customHeight="1" x14ac:dyDescent="0.2">
      <c r="D44" s="150" t="s">
        <v>66</v>
      </c>
      <c r="E44" s="40"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123"/>
      <c r="R44" s="36"/>
      <c r="S44" s="26">
        <f t="shared" si="10"/>
        <v>0</v>
      </c>
      <c r="T44" s="48"/>
      <c r="V44" s="37"/>
      <c r="W44" s="38"/>
      <c r="AB44" s="80">
        <v>15</v>
      </c>
      <c r="AC44" s="109">
        <f t="shared" si="4"/>
        <v>14</v>
      </c>
      <c r="AD44" s="109" t="e">
        <f>IF(AC44=0,0,LOOKUP(AC44,$AB$27:$AB$54,#REF!))</f>
        <v>#REF!</v>
      </c>
      <c r="AE44" s="109" t="e">
        <f>IF(AC44=0,0,LOOKUP(AC44,$AB$27:$AB$54,#REF!))</f>
        <v>#REF!</v>
      </c>
      <c r="AF44" s="109">
        <f t="shared" si="5"/>
        <v>14</v>
      </c>
      <c r="AG44" s="103" t="e">
        <f>IF(AF44=0,0,LOOKUP(AF44,$AB$27:$AB$54,#REF!))</f>
        <v>#REF!</v>
      </c>
      <c r="AH44" s="103" t="e">
        <f>IF(AF44=0,0,LOOKUP(AF44,$AB$27:$AB$54,#REF!))</f>
        <v>#REF!</v>
      </c>
      <c r="AL44" s="103">
        <v>34</v>
      </c>
      <c r="AM44" s="103">
        <v>49</v>
      </c>
    </row>
    <row r="45" spans="3:39" ht="11.25" customHeight="1" x14ac:dyDescent="0.2">
      <c r="D45" s="150"/>
      <c r="E45" s="40">
        <v>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123"/>
      <c r="R45" s="36"/>
      <c r="S45" s="26">
        <f t="shared" si="10"/>
        <v>0</v>
      </c>
      <c r="T45" s="48"/>
      <c r="V45" s="37"/>
      <c r="W45" s="38"/>
      <c r="AB45" s="80">
        <v>16</v>
      </c>
      <c r="AC45" s="109">
        <f t="shared" si="4"/>
        <v>15</v>
      </c>
      <c r="AD45" s="109" t="e">
        <f>IF(AC45=0,0,LOOKUP(AC45,$AB$27:$AB$54,#REF!))</f>
        <v>#REF!</v>
      </c>
      <c r="AE45" s="109" t="e">
        <f>IF(AC45=0,0,LOOKUP(AC45,$AB$27:$AB$54,#REF!))</f>
        <v>#REF!</v>
      </c>
      <c r="AF45" s="109">
        <f t="shared" si="5"/>
        <v>15</v>
      </c>
      <c r="AG45" s="103" t="e">
        <f>IF(AF45=0,0,LOOKUP(AF45,$AB$27:$AB$54,#REF!))</f>
        <v>#REF!</v>
      </c>
      <c r="AH45" s="103" t="e">
        <f>IF(AF45=0,0,LOOKUP(AF45,$AB$27:$AB$54,#REF!))</f>
        <v>#REF!</v>
      </c>
      <c r="AL45" s="103">
        <v>35</v>
      </c>
      <c r="AM45" s="103">
        <v>50</v>
      </c>
    </row>
    <row r="46" spans="3:39" ht="11.25" customHeight="1" x14ac:dyDescent="0.2">
      <c r="D46" s="150"/>
      <c r="E46" s="40">
        <v>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123"/>
      <c r="R46" s="36"/>
      <c r="S46" s="26">
        <f t="shared" si="10"/>
        <v>0</v>
      </c>
      <c r="T46" s="48"/>
      <c r="V46" s="37"/>
      <c r="W46" s="38"/>
      <c r="AB46" s="80">
        <v>17</v>
      </c>
      <c r="AC46" s="109">
        <f t="shared" si="4"/>
        <v>16</v>
      </c>
      <c r="AD46" s="109" t="e">
        <f>IF(AC46=0,0,LOOKUP(AC46,$AB$27:$AB$54,#REF!))</f>
        <v>#REF!</v>
      </c>
      <c r="AE46" s="109" t="e">
        <f>IF(AC46=0,0,LOOKUP(AC46,$AB$27:$AB$54,#REF!))</f>
        <v>#REF!</v>
      </c>
      <c r="AF46" s="109">
        <f t="shared" si="5"/>
        <v>16</v>
      </c>
      <c r="AG46" s="103" t="e">
        <f>IF(AF46=0,0,LOOKUP(AF46,$AB$27:$AB$54,#REF!))</f>
        <v>#REF!</v>
      </c>
      <c r="AH46" s="103" t="e">
        <f>IF(AF46=0,0,LOOKUP(AF46,$AB$27:$AB$54,#REF!))</f>
        <v>#REF!</v>
      </c>
      <c r="AL46" s="103">
        <v>36</v>
      </c>
      <c r="AM46" s="103">
        <v>51</v>
      </c>
    </row>
    <row r="47" spans="3:39" ht="11.25" customHeight="1" x14ac:dyDescent="0.2">
      <c r="D47" s="150"/>
      <c r="E47" s="40">
        <v>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123"/>
      <c r="R47" s="36"/>
      <c r="S47" s="26">
        <f t="shared" si="10"/>
        <v>0</v>
      </c>
      <c r="T47" s="48"/>
      <c r="V47" s="37"/>
      <c r="W47" s="38"/>
      <c r="AB47" s="80">
        <v>18</v>
      </c>
      <c r="AC47" s="109">
        <f t="shared" si="4"/>
        <v>17</v>
      </c>
      <c r="AD47" s="109" t="e">
        <f>IF(AC47=0,0,LOOKUP(AC47,$AB$27:$AB$54,#REF!))</f>
        <v>#REF!</v>
      </c>
      <c r="AE47" s="109" t="e">
        <f>IF(AC47=0,0,LOOKUP(AC47,$AB$27:$AB$54,#REF!))</f>
        <v>#REF!</v>
      </c>
      <c r="AF47" s="109">
        <f t="shared" si="5"/>
        <v>17</v>
      </c>
      <c r="AG47" s="103" t="e">
        <f>IF(AF47=0,0,LOOKUP(AF47,$AB$27:$AB$54,#REF!))</f>
        <v>#REF!</v>
      </c>
      <c r="AH47" s="103" t="e">
        <f>IF(AF47=0,0,LOOKUP(AF47,$AB$27:$AB$54,#REF!))</f>
        <v>#REF!</v>
      </c>
      <c r="AL47" s="103">
        <v>37</v>
      </c>
      <c r="AM47" s="103">
        <v>52</v>
      </c>
    </row>
    <row r="48" spans="3:39" ht="11.25" customHeight="1" x14ac:dyDescent="0.2">
      <c r="D48" s="150"/>
      <c r="E48" s="40"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123"/>
      <c r="R48" s="36"/>
      <c r="S48" s="26">
        <f t="shared" si="10"/>
        <v>0</v>
      </c>
      <c r="T48" s="48"/>
      <c r="V48" s="37"/>
      <c r="W48" s="38"/>
      <c r="AB48" s="80">
        <v>19</v>
      </c>
      <c r="AC48" s="109">
        <f t="shared" si="4"/>
        <v>18</v>
      </c>
      <c r="AD48" s="109" t="e">
        <f>IF(AC48=0,0,LOOKUP(AC48,$AB$27:$AB$54,#REF!))</f>
        <v>#REF!</v>
      </c>
      <c r="AE48" s="109" t="e">
        <f>IF(AC48=0,0,LOOKUP(AC48,$AB$27:$AB$54,#REF!))</f>
        <v>#REF!</v>
      </c>
      <c r="AF48" s="109">
        <f t="shared" si="5"/>
        <v>18</v>
      </c>
      <c r="AG48" s="103" t="e">
        <f>IF(AF48=0,0,LOOKUP(AF48,$AB$27:$AB$54,#REF!))</f>
        <v>#REF!</v>
      </c>
      <c r="AH48" s="103" t="e">
        <f>IF(AF48=0,0,LOOKUP(AF48,$AB$27:$AB$54,#REF!))</f>
        <v>#REF!</v>
      </c>
      <c r="AL48" s="103">
        <v>38</v>
      </c>
      <c r="AM48" s="103">
        <v>53</v>
      </c>
    </row>
    <row r="49" spans="4:39" ht="11.25" customHeight="1" x14ac:dyDescent="0.2">
      <c r="D49" s="150"/>
      <c r="E49" s="40">
        <v>0</v>
      </c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151"/>
      <c r="R49" s="36"/>
      <c r="S49" s="26">
        <f t="shared" si="10"/>
        <v>0</v>
      </c>
      <c r="T49" s="48"/>
      <c r="V49" s="37"/>
      <c r="W49" s="38"/>
      <c r="AB49" s="80">
        <v>20</v>
      </c>
      <c r="AC49" s="109">
        <f t="shared" si="4"/>
        <v>19</v>
      </c>
      <c r="AD49" s="109" t="e">
        <f>IF(AC49=0,0,LOOKUP(AC49,$AB$27:$AB$54,#REF!))</f>
        <v>#REF!</v>
      </c>
      <c r="AE49" s="109" t="e">
        <f>IF(AC49=0,0,LOOKUP(AC49,$AB$27:$AB$54,#REF!))</f>
        <v>#REF!</v>
      </c>
      <c r="AF49" s="109">
        <f t="shared" si="5"/>
        <v>19</v>
      </c>
      <c r="AG49" s="103" t="e">
        <f>IF(AF49=0,0,LOOKUP(AF49,$AB$27:$AB$54,#REF!))</f>
        <v>#REF!</v>
      </c>
      <c r="AH49" s="103" t="e">
        <f>IF(AF49=0,0,LOOKUP(AF49,$AB$27:$AB$54,#REF!))</f>
        <v>#REF!</v>
      </c>
      <c r="AL49" s="103">
        <v>39</v>
      </c>
      <c r="AM49" s="103">
        <v>54</v>
      </c>
    </row>
    <row r="50" spans="4:39" ht="11.25" customHeight="1" x14ac:dyDescent="0.2">
      <c r="D50" s="152"/>
      <c r="E50" s="125">
        <v>0</v>
      </c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4"/>
      <c r="R50" s="36"/>
      <c r="S50" s="26">
        <f t="shared" si="10"/>
        <v>0</v>
      </c>
      <c r="T50" s="48"/>
      <c r="V50" s="37"/>
      <c r="W50" s="38"/>
      <c r="AB50" s="80">
        <v>21</v>
      </c>
      <c r="AC50" s="109">
        <f t="shared" si="4"/>
        <v>20</v>
      </c>
      <c r="AD50" s="109" t="e">
        <f>IF(AC50=0,0,LOOKUP(AC50,$AB$27:$AB$54,#REF!))</f>
        <v>#REF!</v>
      </c>
      <c r="AE50" s="109" t="e">
        <f>IF(AC50=0,0,LOOKUP(AC50,$AB$27:$AB$54,#REF!))</f>
        <v>#REF!</v>
      </c>
      <c r="AF50" s="109">
        <f t="shared" si="5"/>
        <v>20</v>
      </c>
      <c r="AG50" s="103" t="e">
        <f>IF(AF50=0,0,LOOKUP(AF50,$AB$27:$AB$54,#REF!))</f>
        <v>#REF!</v>
      </c>
      <c r="AH50" s="103" t="e">
        <f>IF(AF50=0,0,LOOKUP(AF50,$AB$27:$AB$54,#REF!))</f>
        <v>#REF!</v>
      </c>
      <c r="AL50" s="103">
        <v>40</v>
      </c>
      <c r="AM50" s="103">
        <v>62</v>
      </c>
    </row>
    <row r="51" spans="4:39" ht="11.25" customHeight="1" x14ac:dyDescent="0.2">
      <c r="D51" s="46"/>
      <c r="E51" s="10" t="s">
        <v>7</v>
      </c>
      <c r="F51" s="26">
        <f>SUM(F38:F50)</f>
        <v>0</v>
      </c>
      <c r="G51" s="26">
        <f t="shared" ref="G51:Q51" si="11">SUM(G38:G50)</f>
        <v>0</v>
      </c>
      <c r="H51" s="26">
        <f t="shared" si="11"/>
        <v>0</v>
      </c>
      <c r="I51" s="26">
        <f t="shared" si="11"/>
        <v>0</v>
      </c>
      <c r="J51" s="26">
        <f t="shared" si="11"/>
        <v>0</v>
      </c>
      <c r="K51" s="26">
        <f t="shared" si="11"/>
        <v>0</v>
      </c>
      <c r="L51" s="26">
        <f t="shared" si="11"/>
        <v>0</v>
      </c>
      <c r="M51" s="26">
        <f t="shared" si="11"/>
        <v>0</v>
      </c>
      <c r="N51" s="26">
        <f>SUM(N38:N50)</f>
        <v>0</v>
      </c>
      <c r="O51" s="26">
        <f t="shared" si="11"/>
        <v>0</v>
      </c>
      <c r="P51" s="26">
        <f t="shared" si="11"/>
        <v>0</v>
      </c>
      <c r="Q51" s="26">
        <f t="shared" si="11"/>
        <v>0</v>
      </c>
      <c r="R51" s="26"/>
      <c r="S51" s="26">
        <f>SUM(S38:S50)</f>
        <v>0</v>
      </c>
      <c r="T51" s="48"/>
      <c r="V51" s="11"/>
      <c r="W51" s="46"/>
      <c r="AB51" s="80">
        <v>22</v>
      </c>
      <c r="AC51" s="109">
        <f t="shared" si="4"/>
        <v>21</v>
      </c>
      <c r="AD51" s="109" t="e">
        <f>IF(AC51=0,0,LOOKUP(AC51,$AB$27:$AB$54,#REF!))</f>
        <v>#REF!</v>
      </c>
      <c r="AE51" s="109" t="e">
        <f>IF(AC51=0,0,LOOKUP(AC51,$AB$27:$AB$54,#REF!))</f>
        <v>#REF!</v>
      </c>
      <c r="AF51" s="109">
        <f t="shared" si="5"/>
        <v>21</v>
      </c>
      <c r="AG51" s="103" t="e">
        <f>IF(AF51=0,0,LOOKUP(AF51,$AB$27:$AB$54,#REF!))</f>
        <v>#REF!</v>
      </c>
      <c r="AH51" s="103" t="e">
        <f>IF(AF51=0,0,LOOKUP(AF51,$AB$27:$AB$54,#REF!))</f>
        <v>#REF!</v>
      </c>
      <c r="AL51" s="103">
        <v>41</v>
      </c>
      <c r="AM51" s="103">
        <v>63</v>
      </c>
    </row>
    <row r="52" spans="4:39" ht="11.25" customHeight="1" x14ac:dyDescent="0.2">
      <c r="D52" s="11" t="s">
        <v>23</v>
      </c>
      <c r="E52" s="10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48"/>
      <c r="V52" s="11"/>
      <c r="W52" s="46"/>
      <c r="AB52" s="80"/>
      <c r="AC52" s="109"/>
      <c r="AD52" s="109"/>
      <c r="AE52" s="109"/>
      <c r="AF52" s="109"/>
    </row>
    <row r="53" spans="4:39" ht="11.25" customHeight="1" x14ac:dyDescent="0.2">
      <c r="D53" s="157" t="s">
        <v>24</v>
      </c>
      <c r="E53" s="140">
        <v>0</v>
      </c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2"/>
      <c r="R53" s="36"/>
      <c r="S53" s="26">
        <f t="shared" si="1"/>
        <v>0</v>
      </c>
      <c r="T53" s="48"/>
      <c r="V53" s="37"/>
      <c r="W53" s="38"/>
      <c r="AB53" s="80">
        <v>23</v>
      </c>
      <c r="AC53" s="109">
        <f>IF($AE$24&gt;=AB53,0,AC51+1)</f>
        <v>22</v>
      </c>
      <c r="AD53" s="109" t="e">
        <f>IF(AC53=0,0,LOOKUP(AC53,$AB$27:$AB$54,#REF!))</f>
        <v>#REF!</v>
      </c>
      <c r="AE53" s="109" t="e">
        <f>IF(AC53=0,0,LOOKUP(AC53,$AB$27:$AB$54,#REF!))</f>
        <v>#REF!</v>
      </c>
      <c r="AF53" s="109">
        <f>IF($AH$24&gt;=AB53,0,AF51+1)</f>
        <v>22</v>
      </c>
      <c r="AG53" s="103" t="e">
        <f>IF(AF53=0,0,LOOKUP(AF53,$AB$27:$AB$54,#REF!))</f>
        <v>#REF!</v>
      </c>
      <c r="AH53" s="103" t="e">
        <f>IF(AF53=0,0,LOOKUP(AF53,$AB$27:$AB$54,#REF!))</f>
        <v>#REF!</v>
      </c>
      <c r="AL53" s="103">
        <v>42</v>
      </c>
      <c r="AM53" s="103">
        <v>64</v>
      </c>
    </row>
    <row r="54" spans="4:39" ht="21.75" customHeight="1" x14ac:dyDescent="0.2">
      <c r="D54" s="158" t="s">
        <v>63</v>
      </c>
      <c r="E54" s="40">
        <v>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123"/>
      <c r="R54" s="36"/>
      <c r="S54" s="26">
        <f t="shared" si="1"/>
        <v>0</v>
      </c>
      <c r="T54" s="48"/>
      <c r="V54" s="37"/>
      <c r="W54" s="38"/>
      <c r="AB54" s="80">
        <v>24</v>
      </c>
      <c r="AC54" s="109">
        <f t="shared" si="4"/>
        <v>23</v>
      </c>
      <c r="AD54" s="109" t="e">
        <f>IF(AC54=0,0,LOOKUP(AC54,$AB$27:$AB$54,#REF!))</f>
        <v>#REF!</v>
      </c>
      <c r="AE54" s="109" t="e">
        <f>IF(AC54=0,0,LOOKUP(AC54,$AB$27:$AB$54,#REF!))</f>
        <v>#REF!</v>
      </c>
      <c r="AF54" s="109">
        <f t="shared" si="5"/>
        <v>23</v>
      </c>
      <c r="AG54" s="103" t="e">
        <f>IF(AF54=0,0,LOOKUP(AF54,$AB$27:$AB$54,#REF!))</f>
        <v>#REF!</v>
      </c>
      <c r="AH54" s="103" t="e">
        <f>IF(AF54=0,0,LOOKUP(AF54,$AB$27:$AB$54,#REF!))</f>
        <v>#REF!</v>
      </c>
      <c r="AL54" s="103">
        <v>43</v>
      </c>
      <c r="AM54" s="103">
        <v>65</v>
      </c>
    </row>
    <row r="55" spans="4:39" ht="11.25" customHeight="1" x14ac:dyDescent="0.2">
      <c r="D55" s="159" t="s">
        <v>25</v>
      </c>
      <c r="E55" s="40">
        <v>0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123"/>
      <c r="R55" s="36"/>
      <c r="S55" s="26">
        <f t="shared" si="1"/>
        <v>0</v>
      </c>
      <c r="T55" s="48"/>
      <c r="V55" s="37"/>
      <c r="W55" s="38"/>
      <c r="AB55" s="80"/>
      <c r="AC55" s="80"/>
      <c r="AD55" s="80"/>
      <c r="AE55" s="80"/>
      <c r="AL55" s="103">
        <v>44</v>
      </c>
      <c r="AM55" s="103">
        <v>66</v>
      </c>
    </row>
    <row r="56" spans="4:39" ht="11.25" customHeight="1" x14ac:dyDescent="0.2">
      <c r="D56" s="160" t="s">
        <v>71</v>
      </c>
      <c r="E56" s="40"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123"/>
      <c r="R56" s="36"/>
      <c r="S56" s="26">
        <f t="shared" si="1"/>
        <v>0</v>
      </c>
      <c r="T56" s="48"/>
      <c r="V56" s="37"/>
      <c r="W56" s="38"/>
      <c r="AB56" s="80"/>
      <c r="AC56" s="80"/>
      <c r="AD56" s="80"/>
      <c r="AE56" s="80"/>
      <c r="AM56" s="103">
        <f>LOOKUP(AD2,AL2:AL55,AM2:AM55)</f>
        <v>7</v>
      </c>
    </row>
    <row r="57" spans="4:39" ht="11.25" customHeight="1" x14ac:dyDescent="0.2">
      <c r="D57" s="160" t="s">
        <v>26</v>
      </c>
      <c r="E57" s="40">
        <v>0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123"/>
      <c r="R57" s="36"/>
      <c r="S57" s="26">
        <f t="shared" si="1"/>
        <v>0</v>
      </c>
      <c r="T57" s="48"/>
      <c r="V57" s="37"/>
      <c r="W57" s="38"/>
      <c r="AB57" s="80"/>
      <c r="AC57" s="21" t="s">
        <v>27</v>
      </c>
      <c r="AD57" s="21"/>
      <c r="AE57" s="21"/>
    </row>
    <row r="58" spans="4:39" ht="11.25" customHeight="1" x14ac:dyDescent="0.2">
      <c r="D58" s="160" t="s">
        <v>29</v>
      </c>
      <c r="E58" s="40">
        <v>0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123"/>
      <c r="R58" s="36"/>
      <c r="S58" s="26">
        <f t="shared" si="1"/>
        <v>0</v>
      </c>
      <c r="T58" s="48"/>
      <c r="V58" s="37"/>
      <c r="W58" s="38"/>
      <c r="AB58" s="80">
        <v>1</v>
      </c>
      <c r="AC58" s="80" t="s">
        <v>28</v>
      </c>
      <c r="AD58" s="80">
        <f>AB80</f>
        <v>1</v>
      </c>
      <c r="AE58" s="111" t="str">
        <f>AC80</f>
        <v>jan</v>
      </c>
      <c r="AF58" s="80"/>
      <c r="AG58" s="80"/>
    </row>
    <row r="59" spans="4:39" ht="11.25" customHeight="1" x14ac:dyDescent="0.2">
      <c r="D59" s="160" t="s">
        <v>31</v>
      </c>
      <c r="E59" s="40">
        <v>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123"/>
      <c r="R59" s="36"/>
      <c r="S59" s="26">
        <f t="shared" si="1"/>
        <v>0</v>
      </c>
      <c r="T59" s="48"/>
      <c r="V59" s="37"/>
      <c r="W59" s="38"/>
      <c r="AB59" s="80">
        <v>2</v>
      </c>
      <c r="AC59" s="80" t="s">
        <v>30</v>
      </c>
      <c r="AD59" s="80">
        <f t="shared" ref="AD59:AD76" si="12">IF(AD58=24,1,AD58+1)</f>
        <v>2</v>
      </c>
      <c r="AE59" s="111" t="str">
        <f t="shared" ref="AE59:AE69" si="13">LOOKUP(AD59,$AB$58:$AB$79,$AC$58:$AC$79)</f>
        <v>feb</v>
      </c>
      <c r="AF59" s="80"/>
      <c r="AG59" s="80"/>
    </row>
    <row r="60" spans="4:39" ht="11.25" customHeight="1" x14ac:dyDescent="0.2">
      <c r="D60" s="160" t="s">
        <v>64</v>
      </c>
      <c r="E60" s="40">
        <v>0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123"/>
      <c r="R60" s="36"/>
      <c r="S60" s="26">
        <f t="shared" si="1"/>
        <v>0</v>
      </c>
      <c r="T60" s="48"/>
      <c r="V60" s="37"/>
      <c r="W60" s="38"/>
      <c r="AB60" s="80">
        <v>3</v>
      </c>
      <c r="AC60" s="80" t="s">
        <v>32</v>
      </c>
      <c r="AD60" s="80">
        <f t="shared" si="12"/>
        <v>3</v>
      </c>
      <c r="AE60" s="111" t="str">
        <f t="shared" si="13"/>
        <v>mar</v>
      </c>
    </row>
    <row r="61" spans="4:39" ht="11.25" customHeight="1" x14ac:dyDescent="0.2">
      <c r="D61" s="160" t="s">
        <v>65</v>
      </c>
      <c r="E61" s="40">
        <v>0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123"/>
      <c r="R61" s="36"/>
      <c r="S61" s="26">
        <f t="shared" si="1"/>
        <v>0</v>
      </c>
      <c r="T61" s="48"/>
      <c r="V61" s="37"/>
      <c r="W61" s="38"/>
      <c r="AB61" s="80">
        <v>4</v>
      </c>
      <c r="AC61" s="80" t="s">
        <v>33</v>
      </c>
      <c r="AD61" s="80">
        <f t="shared" si="12"/>
        <v>4</v>
      </c>
      <c r="AE61" s="111" t="str">
        <f t="shared" si="13"/>
        <v>apr</v>
      </c>
    </row>
    <row r="62" spans="4:39" ht="11.25" customHeight="1" x14ac:dyDescent="0.2">
      <c r="D62" s="122" t="s">
        <v>59</v>
      </c>
      <c r="E62" s="40">
        <v>0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123"/>
      <c r="R62" s="36"/>
      <c r="S62" s="26">
        <f t="shared" si="1"/>
        <v>0</v>
      </c>
      <c r="T62" s="48"/>
      <c r="V62" s="37"/>
      <c r="W62" s="38"/>
      <c r="AB62" s="80">
        <v>5</v>
      </c>
      <c r="AC62" s="80" t="s">
        <v>34</v>
      </c>
      <c r="AD62" s="80">
        <f t="shared" si="12"/>
        <v>5</v>
      </c>
      <c r="AE62" s="111" t="str">
        <f t="shared" si="13"/>
        <v>mai</v>
      </c>
    </row>
    <row r="63" spans="4:39" ht="11.25" customHeight="1" x14ac:dyDescent="0.2">
      <c r="D63" s="122"/>
      <c r="E63" s="40">
        <v>0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123"/>
      <c r="R63" s="36"/>
      <c r="S63" s="26">
        <f t="shared" si="1"/>
        <v>0</v>
      </c>
      <c r="T63" s="48"/>
      <c r="V63" s="37"/>
      <c r="W63" s="38"/>
      <c r="AB63" s="80">
        <v>6</v>
      </c>
      <c r="AC63" s="80" t="s">
        <v>35</v>
      </c>
      <c r="AD63" s="80">
        <f t="shared" si="12"/>
        <v>6</v>
      </c>
      <c r="AE63" s="111" t="str">
        <f t="shared" si="13"/>
        <v>jūn</v>
      </c>
    </row>
    <row r="64" spans="4:39" ht="11.25" customHeight="1" x14ac:dyDescent="0.2">
      <c r="D64" s="161"/>
      <c r="E64" s="40">
        <v>0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151"/>
      <c r="R64" s="36"/>
      <c r="S64" s="26">
        <f t="shared" si="1"/>
        <v>0</v>
      </c>
      <c r="T64" s="48"/>
      <c r="V64" s="37"/>
      <c r="W64" s="38"/>
      <c r="AB64" s="80">
        <v>7</v>
      </c>
      <c r="AC64" s="80" t="s">
        <v>36</v>
      </c>
      <c r="AD64" s="80">
        <f>IF(AD63=24,1,AD63+1)</f>
        <v>7</v>
      </c>
      <c r="AE64" s="111" t="str">
        <f t="shared" si="13"/>
        <v>jūl</v>
      </c>
    </row>
    <row r="65" spans="4:31" ht="11.25" customHeight="1" x14ac:dyDescent="0.2">
      <c r="D65" s="124"/>
      <c r="E65" s="125">
        <v>0</v>
      </c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4"/>
      <c r="R65" s="36"/>
      <c r="S65" s="26">
        <f t="shared" si="1"/>
        <v>0</v>
      </c>
      <c r="T65" s="48"/>
      <c r="V65" s="37"/>
      <c r="W65" s="38"/>
      <c r="AB65" s="80">
        <v>8</v>
      </c>
      <c r="AC65" s="80" t="s">
        <v>37</v>
      </c>
      <c r="AD65" s="80">
        <f t="shared" si="12"/>
        <v>8</v>
      </c>
      <c r="AE65" s="111" t="str">
        <f t="shared" si="13"/>
        <v>aug</v>
      </c>
    </row>
    <row r="66" spans="4:31" ht="19.5" customHeight="1" x14ac:dyDescent="0.2">
      <c r="D66" s="46"/>
      <c r="E66" s="10" t="s">
        <v>7</v>
      </c>
      <c r="F66" s="26">
        <f t="shared" ref="F66:Q66" si="14">SUM(F53:F65)</f>
        <v>0</v>
      </c>
      <c r="G66" s="26">
        <f t="shared" si="14"/>
        <v>0</v>
      </c>
      <c r="H66" s="26">
        <f t="shared" si="14"/>
        <v>0</v>
      </c>
      <c r="I66" s="26">
        <f t="shared" si="14"/>
        <v>0</v>
      </c>
      <c r="J66" s="26">
        <f t="shared" si="14"/>
        <v>0</v>
      </c>
      <c r="K66" s="26">
        <f t="shared" si="14"/>
        <v>0</v>
      </c>
      <c r="L66" s="26">
        <f t="shared" si="14"/>
        <v>0</v>
      </c>
      <c r="M66" s="26">
        <f t="shared" si="14"/>
        <v>0</v>
      </c>
      <c r="N66" s="26">
        <f t="shared" si="14"/>
        <v>0</v>
      </c>
      <c r="O66" s="26">
        <f t="shared" si="14"/>
        <v>0</v>
      </c>
      <c r="P66" s="26">
        <f t="shared" si="14"/>
        <v>0</v>
      </c>
      <c r="Q66" s="26">
        <f t="shared" si="14"/>
        <v>0</v>
      </c>
      <c r="R66" s="31"/>
      <c r="S66" s="26">
        <f>SUM(S53:S65)</f>
        <v>0</v>
      </c>
      <c r="T66" s="48"/>
      <c r="V66" s="11"/>
      <c r="W66" s="11"/>
      <c r="AB66" s="80">
        <v>9</v>
      </c>
      <c r="AC66" s="80" t="s">
        <v>38</v>
      </c>
      <c r="AD66" s="80">
        <f t="shared" si="12"/>
        <v>9</v>
      </c>
      <c r="AE66" s="111" t="str">
        <f t="shared" si="13"/>
        <v>sep</v>
      </c>
    </row>
    <row r="67" spans="4:31" ht="11.25" customHeight="1" x14ac:dyDescent="0.2">
      <c r="D67" s="167" t="s">
        <v>72</v>
      </c>
      <c r="E67" s="140">
        <v>0</v>
      </c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2"/>
      <c r="R67" s="36"/>
      <c r="S67" s="26">
        <f t="shared" si="1"/>
        <v>0</v>
      </c>
      <c r="T67" s="48"/>
      <c r="V67" s="37"/>
      <c r="W67" s="38"/>
      <c r="AB67" s="80">
        <v>10</v>
      </c>
      <c r="AC67" s="80" t="s">
        <v>39</v>
      </c>
      <c r="AD67" s="80">
        <f>IF(AD66=24,1,AD66+1)</f>
        <v>10</v>
      </c>
      <c r="AE67" s="111" t="str">
        <f t="shared" si="13"/>
        <v>okt</v>
      </c>
    </row>
    <row r="68" spans="4:31" ht="11.25" customHeight="1" x14ac:dyDescent="0.2">
      <c r="D68" s="39" t="s">
        <v>73</v>
      </c>
      <c r="E68" s="40">
        <v>0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123"/>
      <c r="R68" s="36"/>
      <c r="S68" s="26">
        <f t="shared" si="1"/>
        <v>0</v>
      </c>
      <c r="T68" s="48"/>
      <c r="V68" s="37"/>
      <c r="W68" s="38"/>
      <c r="AB68" s="80">
        <v>11</v>
      </c>
      <c r="AC68" s="80" t="s">
        <v>40</v>
      </c>
      <c r="AD68" s="80">
        <f t="shared" si="12"/>
        <v>11</v>
      </c>
      <c r="AE68" s="111" t="str">
        <f t="shared" si="13"/>
        <v>nov</v>
      </c>
    </row>
    <row r="69" spans="4:31" ht="11.25" customHeight="1" x14ac:dyDescent="0.2">
      <c r="D69" s="39" t="s">
        <v>74</v>
      </c>
      <c r="E69" s="40">
        <v>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123"/>
      <c r="R69" s="36"/>
      <c r="S69" s="26">
        <f t="shared" si="1"/>
        <v>0</v>
      </c>
      <c r="T69" s="48"/>
      <c r="V69" s="37"/>
      <c r="W69" s="38"/>
      <c r="AB69" s="80">
        <v>12</v>
      </c>
      <c r="AC69" s="80" t="s">
        <v>41</v>
      </c>
      <c r="AD69" s="80">
        <f t="shared" si="12"/>
        <v>12</v>
      </c>
      <c r="AE69" s="111" t="str">
        <f t="shared" si="13"/>
        <v>dec</v>
      </c>
    </row>
    <row r="70" spans="4:31" ht="11.25" customHeight="1" x14ac:dyDescent="0.2">
      <c r="D70" s="39" t="s">
        <v>75</v>
      </c>
      <c r="E70" s="40">
        <v>0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123"/>
      <c r="R70" s="36"/>
      <c r="S70" s="26">
        <f t="shared" si="1"/>
        <v>0</v>
      </c>
      <c r="T70" s="48"/>
      <c r="V70" s="37"/>
      <c r="W70" s="38"/>
      <c r="AB70" s="80">
        <v>13</v>
      </c>
      <c r="AC70" s="80" t="s">
        <v>28</v>
      </c>
      <c r="AD70" s="80">
        <f t="shared" si="12"/>
        <v>13</v>
      </c>
      <c r="AE70" s="111" t="str">
        <f t="shared" ref="AE70:AE80" si="15">LOOKUP(AD70,$AB$58:$AB$79,$AC$58:$AC$79)&amp;"-2.gads"</f>
        <v>jan-2.gads</v>
      </c>
    </row>
    <row r="71" spans="4:31" ht="11.25" customHeight="1" x14ac:dyDescent="0.2">
      <c r="D71" s="39" t="s">
        <v>76</v>
      </c>
      <c r="E71" s="40">
        <v>0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162"/>
      <c r="R71" s="36"/>
      <c r="S71" s="26">
        <f t="shared" si="1"/>
        <v>0</v>
      </c>
      <c r="T71" s="48"/>
      <c r="V71" s="37"/>
      <c r="W71" s="38"/>
      <c r="AB71" s="80">
        <v>14</v>
      </c>
      <c r="AC71" s="80" t="s">
        <v>30</v>
      </c>
      <c r="AD71" s="80">
        <f t="shared" si="12"/>
        <v>14</v>
      </c>
      <c r="AE71" s="111" t="str">
        <f t="shared" si="15"/>
        <v>feb-2.gads</v>
      </c>
    </row>
    <row r="72" spans="4:31" ht="12" customHeight="1" x14ac:dyDescent="0.2">
      <c r="D72" s="180" t="s">
        <v>77</v>
      </c>
      <c r="E72" s="181"/>
      <c r="F72" s="62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62">
        <f t="shared" ref="G72:Q72" si="16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62">
        <f t="shared" si="16"/>
        <v>0</v>
      </c>
      <c r="I72" s="62">
        <f t="shared" si="16"/>
        <v>0</v>
      </c>
      <c r="J72" s="62">
        <f t="shared" si="16"/>
        <v>0</v>
      </c>
      <c r="K72" s="62">
        <f t="shared" si="16"/>
        <v>0</v>
      </c>
      <c r="L72" s="62">
        <f t="shared" si="16"/>
        <v>0</v>
      </c>
      <c r="M72" s="62">
        <f t="shared" si="16"/>
        <v>0</v>
      </c>
      <c r="N72" s="62">
        <f t="shared" si="16"/>
        <v>0</v>
      </c>
      <c r="O72" s="62">
        <f t="shared" si="16"/>
        <v>0</v>
      </c>
      <c r="P72" s="62">
        <f t="shared" si="16"/>
        <v>0</v>
      </c>
      <c r="Q72" s="163">
        <f t="shared" si="16"/>
        <v>0</v>
      </c>
      <c r="R72" s="31"/>
      <c r="S72" s="26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48"/>
      <c r="V72" s="46"/>
      <c r="W72" s="46"/>
      <c r="AB72" s="80">
        <v>15</v>
      </c>
      <c r="AC72" s="80" t="s">
        <v>32</v>
      </c>
      <c r="AD72" s="80">
        <f t="shared" si="12"/>
        <v>15</v>
      </c>
      <c r="AE72" s="111" t="str">
        <f t="shared" si="15"/>
        <v>mar-2.gads</v>
      </c>
    </row>
    <row r="73" spans="4:31" ht="12.75" hidden="1" customHeight="1" x14ac:dyDescent="0.2">
      <c r="D73" s="182" t="s">
        <v>42</v>
      </c>
      <c r="E73" s="18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164"/>
      <c r="R73" s="36"/>
      <c r="S73" s="26">
        <f>SUM(F73:Q73)</f>
        <v>0</v>
      </c>
      <c r="T73" s="48"/>
      <c r="V73" s="37"/>
      <c r="W73" s="37"/>
      <c r="AB73" s="80">
        <v>16</v>
      </c>
      <c r="AC73" s="80" t="s">
        <v>33</v>
      </c>
      <c r="AD73" s="80">
        <f t="shared" si="12"/>
        <v>16</v>
      </c>
      <c r="AE73" s="111" t="str">
        <f t="shared" si="15"/>
        <v>apr-2.gads</v>
      </c>
    </row>
    <row r="74" spans="4:31" ht="12.75" hidden="1" customHeight="1" x14ac:dyDescent="0.2">
      <c r="D74" s="184" t="s">
        <v>43</v>
      </c>
      <c r="E74" s="185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123"/>
      <c r="R74" s="36"/>
      <c r="S74" s="26">
        <f>SUM(F74:Q74)</f>
        <v>0</v>
      </c>
      <c r="T74" s="48"/>
      <c r="V74" s="37"/>
      <c r="W74" s="37"/>
      <c r="AB74" s="80">
        <v>17</v>
      </c>
      <c r="AC74" s="80" t="s">
        <v>34</v>
      </c>
      <c r="AD74" s="80">
        <f t="shared" si="12"/>
        <v>17</v>
      </c>
      <c r="AE74" s="111" t="str">
        <f t="shared" si="15"/>
        <v>mai-2.gads</v>
      </c>
    </row>
    <row r="75" spans="4:31" ht="12.75" hidden="1" customHeight="1" x14ac:dyDescent="0.2">
      <c r="D75" s="184" t="s">
        <v>44</v>
      </c>
      <c r="E75" s="18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165"/>
      <c r="R75" s="66"/>
      <c r="S75" s="26">
        <f t="shared" si="1"/>
        <v>0</v>
      </c>
      <c r="T75" s="48"/>
      <c r="V75" s="37"/>
      <c r="W75" s="37"/>
      <c r="AB75" s="80">
        <v>20</v>
      </c>
      <c r="AC75" s="80" t="s">
        <v>37</v>
      </c>
      <c r="AD75" s="80" t="e">
        <f>IF(#REF!=24,1,#REF!+1)</f>
        <v>#REF!</v>
      </c>
      <c r="AE75" s="111" t="e">
        <f t="shared" si="15"/>
        <v>#REF!</v>
      </c>
    </row>
    <row r="76" spans="4:31" ht="12.75" hidden="1" customHeight="1" x14ac:dyDescent="0.2">
      <c r="D76" s="184" t="s">
        <v>45</v>
      </c>
      <c r="E76" s="18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165"/>
      <c r="R76" s="66"/>
      <c r="S76" s="26">
        <f t="shared" si="1"/>
        <v>0</v>
      </c>
      <c r="T76" s="48"/>
      <c r="V76" s="37"/>
      <c r="W76" s="37"/>
      <c r="AB76" s="80">
        <v>21</v>
      </c>
      <c r="AC76" s="80" t="s">
        <v>38</v>
      </c>
      <c r="AD76" s="80" t="e">
        <f t="shared" si="12"/>
        <v>#REF!</v>
      </c>
      <c r="AE76" s="111" t="e">
        <f t="shared" si="15"/>
        <v>#REF!</v>
      </c>
    </row>
    <row r="77" spans="4:31" ht="12.75" hidden="1" customHeight="1" x14ac:dyDescent="0.2">
      <c r="D77" s="184" t="s">
        <v>46</v>
      </c>
      <c r="E77" s="18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165"/>
      <c r="R77" s="66"/>
      <c r="S77" s="26">
        <f>SUM(F77:Q77)</f>
        <v>0</v>
      </c>
      <c r="T77" s="48"/>
      <c r="V77" s="37"/>
      <c r="W77" s="37"/>
      <c r="AB77" s="80">
        <v>22</v>
      </c>
      <c r="AC77" s="80" t="s">
        <v>39</v>
      </c>
      <c r="AD77" s="80" t="e">
        <f>IF(AD76=24,1,AD76+1)</f>
        <v>#REF!</v>
      </c>
      <c r="AE77" s="111" t="e">
        <f t="shared" si="15"/>
        <v>#REF!</v>
      </c>
    </row>
    <row r="78" spans="4:31" ht="12.75" customHeight="1" x14ac:dyDescent="0.2">
      <c r="D78" s="184" t="s">
        <v>47</v>
      </c>
      <c r="E78" s="185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123"/>
      <c r="R78" s="36"/>
      <c r="S78" s="26">
        <f t="shared" si="1"/>
        <v>0</v>
      </c>
      <c r="T78" s="48"/>
      <c r="V78" s="37"/>
      <c r="W78" s="37"/>
      <c r="AB78" s="80">
        <v>23</v>
      </c>
      <c r="AC78" s="80" t="s">
        <v>40</v>
      </c>
      <c r="AD78" s="80" t="e">
        <f>IF(AD77=24,1,AD77+1)</f>
        <v>#REF!</v>
      </c>
      <c r="AE78" s="111" t="e">
        <f t="shared" si="15"/>
        <v>#REF!</v>
      </c>
    </row>
    <row r="79" spans="4:31" ht="12.75" customHeight="1" x14ac:dyDescent="0.2">
      <c r="D79" s="186"/>
      <c r="E79" s="187"/>
      <c r="F79" s="41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166"/>
      <c r="R79" s="36"/>
      <c r="S79" s="26">
        <f>SUM(F79:Q79)</f>
        <v>0</v>
      </c>
      <c r="T79" s="48"/>
      <c r="V79" s="37"/>
      <c r="W79" s="37"/>
      <c r="AB79" s="80">
        <v>24</v>
      </c>
      <c r="AC79" s="80" t="s">
        <v>41</v>
      </c>
      <c r="AD79" s="80" t="e">
        <f>IF(AD78=24,1,AD78+1)</f>
        <v>#REF!</v>
      </c>
      <c r="AE79" s="111" t="e">
        <f t="shared" si="15"/>
        <v>#REF!</v>
      </c>
    </row>
    <row r="80" spans="4:31" ht="12.75" customHeight="1" x14ac:dyDescent="0.2">
      <c r="D80" s="174" t="s">
        <v>78</v>
      </c>
      <c r="E80" s="175"/>
      <c r="F80" s="69"/>
      <c r="G80" s="31">
        <f>F32-F72</f>
        <v>0</v>
      </c>
      <c r="H80" s="31">
        <f t="shared" ref="H80:Q80" si="17">G32-G72</f>
        <v>0</v>
      </c>
      <c r="I80" s="31">
        <f t="shared" si="17"/>
        <v>0</v>
      </c>
      <c r="J80" s="31">
        <f t="shared" si="17"/>
        <v>0</v>
      </c>
      <c r="K80" s="31">
        <f t="shared" si="17"/>
        <v>0</v>
      </c>
      <c r="L80" s="31">
        <f t="shared" si="17"/>
        <v>0</v>
      </c>
      <c r="M80" s="31">
        <f t="shared" si="17"/>
        <v>0</v>
      </c>
      <c r="N80" s="31">
        <f t="shared" si="17"/>
        <v>0</v>
      </c>
      <c r="O80" s="31">
        <f t="shared" si="17"/>
        <v>0</v>
      </c>
      <c r="P80" s="31">
        <f>O32-O72</f>
        <v>0</v>
      </c>
      <c r="Q80" s="31">
        <f t="shared" si="17"/>
        <v>0</v>
      </c>
      <c r="R80" s="31"/>
      <c r="S80" s="26">
        <f>SUM(F80:Q80)</f>
        <v>0</v>
      </c>
      <c r="T80" s="48"/>
      <c r="V80" s="46"/>
      <c r="W80" s="46"/>
      <c r="AB80" s="111">
        <v>1</v>
      </c>
      <c r="AC80" s="80" t="str">
        <f>LOOKUP(AB80,$AB$58:$AB$79,$AC$58:$AC$79)</f>
        <v>jan</v>
      </c>
      <c r="AD80" s="80"/>
      <c r="AE80" s="80" t="e">
        <f t="shared" si="15"/>
        <v>#N/A</v>
      </c>
    </row>
    <row r="81" spans="3:31" ht="21.75" customHeight="1" thickBot="1" x14ac:dyDescent="0.25">
      <c r="C81" s="104"/>
      <c r="D81" s="70"/>
      <c r="E81" s="71" t="s">
        <v>48</v>
      </c>
      <c r="F81" s="55">
        <f>SUM(F36,F51,F66,F67:F80)</f>
        <v>0</v>
      </c>
      <c r="G81" s="55">
        <f t="shared" ref="G81:P81" si="18">SUM(G36,G51,G66,G67:G80)</f>
        <v>0</v>
      </c>
      <c r="H81" s="55">
        <f t="shared" si="18"/>
        <v>0</v>
      </c>
      <c r="I81" s="55">
        <f t="shared" si="18"/>
        <v>0</v>
      </c>
      <c r="J81" s="55">
        <f>SUM(J36,J51,J66,J67:J80)</f>
        <v>0</v>
      </c>
      <c r="K81" s="55">
        <f t="shared" si="18"/>
        <v>0</v>
      </c>
      <c r="L81" s="55">
        <f t="shared" si="18"/>
        <v>0</v>
      </c>
      <c r="M81" s="55">
        <f t="shared" si="18"/>
        <v>0</v>
      </c>
      <c r="N81" s="55">
        <f t="shared" si="18"/>
        <v>0</v>
      </c>
      <c r="O81" s="55">
        <f t="shared" si="18"/>
        <v>0</v>
      </c>
      <c r="P81" s="55">
        <f t="shared" si="18"/>
        <v>0</v>
      </c>
      <c r="Q81" s="55">
        <f>SUM(Q36,Q51,Q66,Q67:Q80)</f>
        <v>0</v>
      </c>
      <c r="R81" s="55"/>
      <c r="S81" s="55">
        <f>SUM(S36,S51,S66,S67:S80)</f>
        <v>0</v>
      </c>
      <c r="T81" s="48"/>
      <c r="V81" s="11"/>
      <c r="W81" s="11"/>
    </row>
    <row r="82" spans="3:31" ht="11.25" customHeight="1" thickTop="1" x14ac:dyDescent="0.2">
      <c r="E82" s="10" t="s">
        <v>49</v>
      </c>
      <c r="F82" s="26">
        <f t="shared" ref="F82:P82" si="19">F33-F81</f>
        <v>0</v>
      </c>
      <c r="G82" s="26">
        <f t="shared" si="19"/>
        <v>0</v>
      </c>
      <c r="H82" s="26">
        <f t="shared" si="19"/>
        <v>0</v>
      </c>
      <c r="I82" s="26">
        <f t="shared" si="19"/>
        <v>0</v>
      </c>
      <c r="J82" s="26">
        <f t="shared" si="19"/>
        <v>0</v>
      </c>
      <c r="K82" s="26">
        <f t="shared" si="19"/>
        <v>0</v>
      </c>
      <c r="L82" s="26">
        <f t="shared" si="19"/>
        <v>0</v>
      </c>
      <c r="M82" s="26">
        <f t="shared" si="19"/>
        <v>0</v>
      </c>
      <c r="N82" s="26">
        <f t="shared" si="19"/>
        <v>0</v>
      </c>
      <c r="O82" s="26">
        <f t="shared" si="19"/>
        <v>0</v>
      </c>
      <c r="P82" s="26">
        <f t="shared" si="19"/>
        <v>0</v>
      </c>
      <c r="Q82" s="26">
        <f>Q33-Q81</f>
        <v>0</v>
      </c>
      <c r="R82" s="26"/>
      <c r="S82" s="26">
        <f>S33-S81</f>
        <v>0</v>
      </c>
      <c r="T82" s="48"/>
      <c r="V82" s="11"/>
      <c r="W82" s="11"/>
    </row>
    <row r="83" spans="3:31" ht="7.5" hidden="1" customHeight="1" x14ac:dyDescent="0.2">
      <c r="E83" s="46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26"/>
      <c r="S83" s="26"/>
      <c r="T83" s="48"/>
      <c r="V83" s="46"/>
      <c r="W83" s="46"/>
    </row>
    <row r="84" spans="3:31" ht="12.75" customHeight="1" x14ac:dyDescent="0.2">
      <c r="E84" s="10" t="s">
        <v>50</v>
      </c>
      <c r="F84" s="26">
        <f t="shared" ref="F84:P84" si="20">F7+F33-F81</f>
        <v>0</v>
      </c>
      <c r="G84" s="26">
        <f t="shared" si="20"/>
        <v>0</v>
      </c>
      <c r="H84" s="26">
        <f t="shared" si="20"/>
        <v>0</v>
      </c>
      <c r="I84" s="26">
        <f t="shared" si="20"/>
        <v>0</v>
      </c>
      <c r="J84" s="26">
        <f t="shared" si="20"/>
        <v>0</v>
      </c>
      <c r="K84" s="26">
        <f t="shared" si="20"/>
        <v>0</v>
      </c>
      <c r="L84" s="26">
        <f t="shared" si="20"/>
        <v>0</v>
      </c>
      <c r="M84" s="26">
        <f t="shared" si="20"/>
        <v>0</v>
      </c>
      <c r="N84" s="26">
        <f t="shared" si="20"/>
        <v>0</v>
      </c>
      <c r="O84" s="26">
        <f t="shared" si="20"/>
        <v>0</v>
      </c>
      <c r="P84" s="26">
        <f t="shared" si="20"/>
        <v>0</v>
      </c>
      <c r="Q84" s="26">
        <f>Q7+Q33-Q81</f>
        <v>0</v>
      </c>
      <c r="R84" s="26"/>
      <c r="S84" s="26"/>
      <c r="T84" s="48"/>
      <c r="V84" s="11"/>
      <c r="W84" s="11"/>
      <c r="AB84" s="112"/>
      <c r="AC84" s="80"/>
      <c r="AE84" s="80"/>
    </row>
    <row r="85" spans="3:31" s="73" customFormat="1" ht="3.75" customHeight="1" x14ac:dyDescent="0.2"/>
    <row r="86" spans="3:31" ht="12.75" hidden="1" customHeight="1" x14ac:dyDescent="0.2"/>
    <row r="87" spans="3:31" ht="12.75" hidden="1" customHeight="1" x14ac:dyDescent="0.2"/>
    <row r="88" spans="3:31" ht="12.75" hidden="1" customHeight="1" x14ac:dyDescent="0.2"/>
    <row r="89" spans="3:31" ht="12.75" hidden="1" customHeight="1" x14ac:dyDescent="0.2"/>
    <row r="90" spans="3:31" ht="12.75" hidden="1" customHeight="1" x14ac:dyDescent="0.2"/>
    <row r="91" spans="3:31" ht="12.75" hidden="1" customHeight="1" x14ac:dyDescent="0.2"/>
    <row r="92" spans="3:31" ht="12.75" hidden="1" customHeight="1" x14ac:dyDescent="0.2"/>
    <row r="93" spans="3:31" ht="12.75" hidden="1" customHeight="1" x14ac:dyDescent="0.2"/>
    <row r="94" spans="3:31" ht="12.75" hidden="1" customHeight="1" x14ac:dyDescent="0.2"/>
    <row r="95" spans="3:31" ht="12.75" hidden="1" customHeight="1" x14ac:dyDescent="0.2"/>
    <row r="96" spans="3:31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spans="16:16" ht="12.75" hidden="1" customHeight="1" x14ac:dyDescent="0.2"/>
    <row r="194" spans="16:16" ht="12.75" hidden="1" customHeight="1" x14ac:dyDescent="0.2"/>
    <row r="195" spans="16:16" ht="12.75" hidden="1" customHeight="1" x14ac:dyDescent="0.2"/>
    <row r="196" spans="16:16" ht="12.75" hidden="1" customHeight="1" x14ac:dyDescent="0.2"/>
    <row r="197" spans="16:16" ht="12.75" hidden="1" customHeight="1" x14ac:dyDescent="0.2"/>
    <row r="198" spans="16:16" ht="12.75" hidden="1" customHeight="1" x14ac:dyDescent="0.2"/>
    <row r="199" spans="16:16" ht="12.75" hidden="1" customHeight="1" x14ac:dyDescent="0.2"/>
    <row r="200" spans="16:16" ht="14.25" hidden="1" x14ac:dyDescent="0.2"/>
    <row r="201" spans="16:16" ht="14.25" hidden="1" x14ac:dyDescent="0.2">
      <c r="P201" s="108"/>
    </row>
  </sheetData>
  <protectedRanges>
    <protectedRange sqref="D9:D11" name="Range2"/>
    <protectedRange sqref="C2 F9:R23 D36:D37 F67:R71 F80 F7 D62:D63 C4 D46:D50 D67:D71 V73:W79 D73:R79 D13:D23 D65 F36:R50 F53:R65 F26:R31 D26:D31" name="Range1"/>
    <protectedRange sqref="D38:D45" name="Range1_2"/>
  </protectedRanges>
  <mergeCells count="12">
    <mergeCell ref="D80:E80"/>
    <mergeCell ref="C3:D3"/>
    <mergeCell ref="F3:H3"/>
    <mergeCell ref="F4:H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2 S82 F84:Q84 S84">
    <cfRule type="cellIs" dxfId="9" priority="1" stopIfTrue="1" operator="greaterThanOrEqual">
      <formula>0</formula>
    </cfRule>
    <cfRule type="cellIs" dxfId="8" priority="2" stopIfTrue="1" operator="lessThan">
      <formula>0</formula>
    </cfRule>
  </conditionalFormatting>
  <dataValidations disablePrompts="1" count="2">
    <dataValidation type="decimal" operator="greaterThan" allowBlank="1" showErrorMessage="1" errorTitle="Nepareizs skaitļa formāts!" error="Laukā drīkst ievadīt tikai skaitli!" sqref="F37:Q37" xr:uid="{00000000-0002-0000-0000-000000000000}">
      <formula1>-1000000</formula1>
    </dataValidation>
    <dataValidation type="list" showErrorMessage="1" errorTitle="Nepareiza Vērtība!" error="Lūdzu izvēlieties PVN vērtību no izvēlnes!   " sqref="E9:E10" xr:uid="{00000000-0002-0000-0000-000001000000}">
      <formula1>"0%,12%,21%"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horizontalDpi="4294967293" r:id="rId1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 sizeWithCells="1">
                  <from>
                    <xdr:col>4</xdr:col>
                    <xdr:colOff>447675</xdr:colOff>
                    <xdr:row>5</xdr:row>
                    <xdr:rowOff>66675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101"/>
  <sheetViews>
    <sheetView topLeftCell="A15" zoomScale="90" zoomScaleNormal="90" zoomScaleSheetLayoutView="85" workbookViewId="0">
      <selection activeCell="S1" sqref="S1:S1048576"/>
    </sheetView>
  </sheetViews>
  <sheetFormatPr defaultColWidth="0" defaultRowHeight="14.25" zeroHeight="1" x14ac:dyDescent="0.2"/>
  <cols>
    <col min="1" max="1" width="1.5703125" style="73" customWidth="1"/>
    <col min="2" max="3" width="1.42578125" style="72" customWidth="1"/>
    <col min="4" max="4" width="50.5703125" style="72" customWidth="1"/>
    <col min="5" max="5" width="6.42578125" style="72" customWidth="1"/>
    <col min="6" max="17" width="8.28515625" style="72" customWidth="1"/>
    <col min="18" max="18" width="1.140625" style="72" customWidth="1"/>
    <col min="19" max="19" width="10.28515625" style="103" customWidth="1"/>
    <col min="20" max="21" width="1.7109375" style="72" customWidth="1"/>
    <col min="22" max="22" width="1.140625" style="73" customWidth="1"/>
    <col min="23" max="24" width="9.28515625" style="72" hidden="1" customWidth="1"/>
    <col min="25" max="25" width="8.28515625" style="72" hidden="1" customWidth="1"/>
    <col min="26" max="29" width="9.140625" style="72" hidden="1" customWidth="1"/>
    <col min="30" max="30" width="2.5703125" style="72" hidden="1" customWidth="1"/>
    <col min="31" max="32" width="9.140625" style="72" hidden="1" customWidth="1"/>
    <col min="33" max="33" width="17.5703125" style="72" hidden="1" customWidth="1"/>
    <col min="34" max="16384" width="9.140625" style="72" hidden="1"/>
  </cols>
  <sheetData>
    <row r="1" spans="1:42" s="73" customFormat="1" ht="7.5" customHeight="1" x14ac:dyDescent="0.2">
      <c r="S1" s="102"/>
    </row>
    <row r="2" spans="1:42" ht="18.75" x14ac:dyDescent="0.2">
      <c r="B2" s="3"/>
      <c r="C2" s="3"/>
      <c r="E2" s="4"/>
      <c r="F2" s="5"/>
      <c r="G2" s="5"/>
      <c r="I2" s="6"/>
      <c r="J2" s="74"/>
      <c r="K2" s="75"/>
      <c r="L2" s="75"/>
      <c r="M2" s="75"/>
      <c r="N2" s="75"/>
      <c r="O2" s="5"/>
      <c r="P2" s="5"/>
      <c r="Q2" s="5"/>
      <c r="R2" s="5"/>
      <c r="S2" s="8" t="s">
        <v>0</v>
      </c>
      <c r="T2" s="5"/>
      <c r="U2" s="5"/>
      <c r="W2" s="4"/>
      <c r="X2" s="4"/>
      <c r="AE2" s="5"/>
      <c r="AF2" s="5"/>
      <c r="AG2" s="5">
        <v>44</v>
      </c>
      <c r="AH2" s="5" t="str">
        <f>"A"&amp;AP56</f>
        <v>A66</v>
      </c>
      <c r="AO2" s="72">
        <v>1</v>
      </c>
      <c r="AP2" s="72">
        <v>7</v>
      </c>
    </row>
    <row r="3" spans="1:42" s="2" customFormat="1" ht="15.75" x14ac:dyDescent="0.25">
      <c r="A3" s="1"/>
      <c r="D3" s="176">
        <f>NP1gads!C3</f>
        <v>0</v>
      </c>
      <c r="E3" s="177"/>
      <c r="F3" s="4"/>
      <c r="G3" s="176">
        <f>NP1gads!F3</f>
        <v>0</v>
      </c>
      <c r="H3" s="178"/>
      <c r="I3" s="177"/>
      <c r="J3" s="4"/>
      <c r="M3" s="4"/>
      <c r="N3" s="4"/>
      <c r="O3" s="4"/>
      <c r="P3" s="10"/>
      <c r="Q3" s="11"/>
      <c r="R3" s="4"/>
      <c r="S3" s="6"/>
      <c r="T3" s="6"/>
      <c r="U3" s="5"/>
      <c r="V3" s="1"/>
      <c r="W3" s="9">
        <v>1</v>
      </c>
      <c r="X3" s="4"/>
      <c r="AC3" s="5"/>
      <c r="AD3" s="12" t="s">
        <v>2</v>
      </c>
      <c r="AE3" s="5"/>
      <c r="AF3" s="5"/>
    </row>
    <row r="4" spans="1:42" s="2" customFormat="1" ht="9.75" customHeight="1" x14ac:dyDescent="0.25">
      <c r="A4" s="1"/>
      <c r="D4" s="13" t="s">
        <v>3</v>
      </c>
      <c r="G4" s="179" t="s">
        <v>4</v>
      </c>
      <c r="H4" s="179"/>
      <c r="I4" s="179"/>
      <c r="J4" s="6"/>
      <c r="K4" s="3"/>
      <c r="L4" s="3"/>
      <c r="M4" s="3"/>
      <c r="N4" s="3"/>
      <c r="O4" s="7"/>
      <c r="P4" s="4"/>
      <c r="Q4" s="4"/>
      <c r="R4" s="5"/>
      <c r="S4" s="4"/>
      <c r="T4" s="4"/>
      <c r="U4" s="5"/>
      <c r="V4" s="1"/>
      <c r="W4" s="9"/>
      <c r="X4" s="4"/>
      <c r="AC4" s="5"/>
      <c r="AD4" s="5"/>
      <c r="AE4" s="5"/>
      <c r="AF4" s="5"/>
    </row>
    <row r="5" spans="1:42" ht="23.25" customHeight="1" thickBot="1" x14ac:dyDescent="0.25">
      <c r="B5" s="14" t="s">
        <v>5</v>
      </c>
      <c r="C5" s="14"/>
      <c r="D5" s="18"/>
      <c r="E5" s="15"/>
      <c r="F5" s="16"/>
      <c r="G5" s="16"/>
      <c r="H5" s="76"/>
      <c r="I5" s="17"/>
      <c r="J5" s="77"/>
      <c r="K5" s="78"/>
      <c r="L5" s="78"/>
      <c r="M5" s="78"/>
      <c r="N5" s="78"/>
      <c r="O5" s="16"/>
      <c r="P5" s="16"/>
      <c r="Q5" s="16"/>
      <c r="R5" s="16"/>
      <c r="S5" s="15"/>
      <c r="T5" s="5"/>
      <c r="U5" s="5"/>
      <c r="W5" s="4"/>
      <c r="X5" s="4"/>
      <c r="AE5" s="5"/>
      <c r="AF5" s="5"/>
      <c r="AG5" s="5"/>
      <c r="AH5" s="5"/>
    </row>
    <row r="6" spans="1:42" ht="15.75" customHeight="1" thickTop="1" x14ac:dyDescent="0.2">
      <c r="D6" s="20"/>
      <c r="E6" s="46"/>
      <c r="F6" s="79" t="str">
        <f>NP1gads!F6</f>
        <v>jan</v>
      </c>
      <c r="G6" s="79" t="str">
        <f>NP1gads!G6</f>
        <v>feb</v>
      </c>
      <c r="H6" s="79" t="str">
        <f>NP1gads!H6</f>
        <v>mar</v>
      </c>
      <c r="I6" s="79" t="str">
        <f>NP1gads!I6</f>
        <v>apr</v>
      </c>
      <c r="J6" s="79" t="str">
        <f>NP1gads!J6</f>
        <v>mai</v>
      </c>
      <c r="K6" s="79" t="str">
        <f>NP1gads!K6</f>
        <v>jūn</v>
      </c>
      <c r="L6" s="79" t="str">
        <f>NP1gads!L6</f>
        <v>jūl</v>
      </c>
      <c r="M6" s="79" t="str">
        <f>NP1gads!M6</f>
        <v>aug</v>
      </c>
      <c r="N6" s="79" t="str">
        <f>NP1gads!N6</f>
        <v>sep</v>
      </c>
      <c r="O6" s="79" t="str">
        <f>NP1gads!O6</f>
        <v>okt</v>
      </c>
      <c r="P6" s="79" t="str">
        <f>NP1gads!P6</f>
        <v>nov</v>
      </c>
      <c r="Q6" s="79" t="str">
        <f>NP1gads!Q6</f>
        <v>dec</v>
      </c>
      <c r="R6" s="79"/>
      <c r="S6" s="22" t="s">
        <v>7</v>
      </c>
      <c r="T6" s="80"/>
      <c r="U6" s="80"/>
      <c r="W6" s="23"/>
      <c r="X6" s="20"/>
      <c r="AE6" s="80"/>
      <c r="AF6" s="80"/>
      <c r="AG6" s="80" t="s">
        <v>51</v>
      </c>
      <c r="AH6" s="80"/>
      <c r="AO6" s="72">
        <v>2</v>
      </c>
      <c r="AP6" s="72">
        <v>8</v>
      </c>
    </row>
    <row r="7" spans="1:42" ht="11.25" customHeight="1" x14ac:dyDescent="0.2">
      <c r="D7" s="10"/>
      <c r="E7" s="10" t="s">
        <v>9</v>
      </c>
      <c r="F7" s="26">
        <f>NP1gads!Q84</f>
        <v>0</v>
      </c>
      <c r="G7" s="26">
        <f>F84</f>
        <v>0</v>
      </c>
      <c r="H7" s="26">
        <f t="shared" ref="H7:Q7" si="0">G84</f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/>
      <c r="S7" s="26"/>
      <c r="T7" s="81"/>
      <c r="U7" s="81"/>
      <c r="W7" s="27"/>
      <c r="X7" s="11"/>
      <c r="AE7" s="81"/>
      <c r="AF7" s="81"/>
      <c r="AG7" s="81"/>
      <c r="AH7" s="81"/>
      <c r="AO7" s="72">
        <v>3</v>
      </c>
      <c r="AP7" s="72">
        <v>9</v>
      </c>
    </row>
    <row r="8" spans="1:42" ht="12.75" x14ac:dyDescent="0.2">
      <c r="D8" s="44"/>
      <c r="E8" s="82" t="s">
        <v>10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26"/>
      <c r="T8" s="80"/>
      <c r="U8" s="80"/>
      <c r="W8" s="27"/>
      <c r="X8" s="11"/>
      <c r="AE8" s="80"/>
      <c r="AF8" s="80"/>
      <c r="AG8" s="80"/>
      <c r="AH8" s="80"/>
      <c r="AO8" s="72">
        <v>4</v>
      </c>
      <c r="AP8" s="72">
        <v>10</v>
      </c>
    </row>
    <row r="9" spans="1:42" ht="11.25" hidden="1" customHeight="1" x14ac:dyDescent="0.2">
      <c r="D9" s="128" t="str">
        <f>IF(NP1gads!D9="","",NP1gads!D9)</f>
        <v>Ieņēmumi, kas saņemti no debitoru parādu atgūšanas</v>
      </c>
      <c r="E9" s="114">
        <f>NP1gads!E9</f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6"/>
      <c r="S9" s="26">
        <f>SUM(F9:Q9)</f>
        <v>0</v>
      </c>
      <c r="T9" s="80"/>
      <c r="U9" s="80"/>
      <c r="W9" s="37"/>
      <c r="X9" s="84"/>
      <c r="AE9" s="80"/>
      <c r="AF9" s="80"/>
      <c r="AG9" s="80"/>
      <c r="AH9" s="80"/>
      <c r="AO9" s="72">
        <v>5</v>
      </c>
      <c r="AP9" s="72">
        <v>11</v>
      </c>
    </row>
    <row r="10" spans="1:42" ht="11.25" hidden="1" customHeight="1" x14ac:dyDescent="0.2">
      <c r="D10" s="83" t="str">
        <f>IF(NP1gads!D10="","",NP1gads!D10)</f>
        <v>Ieņēmumi no krājumu pārdošanas</v>
      </c>
      <c r="E10" s="115">
        <f>NP1gads!E10</f>
        <v>0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  <c r="R10" s="36"/>
      <c r="S10" s="26">
        <f t="shared" ref="S10:S78" si="1">SUM(F10:Q10)</f>
        <v>0</v>
      </c>
      <c r="T10" s="80"/>
      <c r="U10" s="80"/>
      <c r="W10" s="37"/>
      <c r="X10" s="37"/>
      <c r="AO10" s="72">
        <v>6</v>
      </c>
      <c r="AP10" s="72">
        <v>12</v>
      </c>
    </row>
    <row r="11" spans="1:42" ht="11.25" hidden="1" customHeight="1" x14ac:dyDescent="0.2">
      <c r="D11" s="85"/>
      <c r="E11" s="51" t="s">
        <v>7</v>
      </c>
      <c r="F11" s="52">
        <f>SUM(F9:F10)</f>
        <v>0</v>
      </c>
      <c r="G11" s="52">
        <f t="shared" ref="G11:Q11" si="2">SUM(G9:G10)</f>
        <v>0</v>
      </c>
      <c r="H11" s="52">
        <f t="shared" si="2"/>
        <v>0</v>
      </c>
      <c r="I11" s="52">
        <f t="shared" si="2"/>
        <v>0</v>
      </c>
      <c r="J11" s="52">
        <f t="shared" si="2"/>
        <v>0</v>
      </c>
      <c r="K11" s="52">
        <f t="shared" si="2"/>
        <v>0</v>
      </c>
      <c r="L11" s="52">
        <f t="shared" si="2"/>
        <v>0</v>
      </c>
      <c r="M11" s="52">
        <f t="shared" si="2"/>
        <v>0</v>
      </c>
      <c r="N11" s="52">
        <f t="shared" si="2"/>
        <v>0</v>
      </c>
      <c r="O11" s="52">
        <f t="shared" si="2"/>
        <v>0</v>
      </c>
      <c r="P11" s="52">
        <f t="shared" si="2"/>
        <v>0</v>
      </c>
      <c r="Q11" s="52">
        <f t="shared" si="2"/>
        <v>0</v>
      </c>
      <c r="R11" s="36"/>
      <c r="S11" s="26"/>
      <c r="T11" s="80"/>
      <c r="U11" s="80"/>
      <c r="W11" s="37"/>
      <c r="X11" s="37"/>
    </row>
    <row r="12" spans="1:42" ht="11.25" customHeight="1" x14ac:dyDescent="0.2">
      <c r="D12" s="44" t="str">
        <f>IF(NP1gads!D12="","",NP1gads!D12)</f>
        <v>Pamatdarbības ieņēmumi</v>
      </c>
      <c r="E12" s="10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26"/>
      <c r="T12" s="80"/>
      <c r="U12" s="80"/>
      <c r="W12" s="37"/>
      <c r="X12" s="37"/>
    </row>
    <row r="13" spans="1:42" ht="11.25" customHeight="1" x14ac:dyDescent="0.2">
      <c r="D13" s="129" t="str">
        <f>IF(NP1gads!D13="","",NP1gads!D13)</f>
        <v>Prece vai pakalpojums 1</v>
      </c>
      <c r="E13" s="130">
        <f>NP1gads!E13</f>
        <v>0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2"/>
      <c r="R13" s="36"/>
      <c r="S13" s="26">
        <f t="shared" si="1"/>
        <v>0</v>
      </c>
      <c r="T13" s="80"/>
      <c r="U13" s="80"/>
      <c r="W13" s="37"/>
      <c r="X13" s="37"/>
      <c r="AO13" s="72">
        <v>7</v>
      </c>
      <c r="AP13" s="72">
        <v>13</v>
      </c>
    </row>
    <row r="14" spans="1:42" ht="11.25" customHeight="1" x14ac:dyDescent="0.2">
      <c r="D14" s="133" t="str">
        <f>IF(NP1gads!D14="","",NP1gads!D14)</f>
        <v>Prece vai pakalpojums 2</v>
      </c>
      <c r="E14" s="116">
        <f>NP1gads!E14</f>
        <v>0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123"/>
      <c r="R14" s="36"/>
      <c r="S14" s="26">
        <f t="shared" si="1"/>
        <v>0</v>
      </c>
      <c r="T14" s="80"/>
      <c r="U14" s="80"/>
      <c r="W14" s="37"/>
      <c r="X14" s="37"/>
      <c r="AO14" s="72">
        <v>8</v>
      </c>
      <c r="AP14" s="72">
        <v>14</v>
      </c>
    </row>
    <row r="15" spans="1:42" ht="11.25" customHeight="1" x14ac:dyDescent="0.2">
      <c r="D15" s="133" t="str">
        <f>IF(NP1gads!D15="","",NP1gads!D15)</f>
        <v>Prece vai pakalpojums 3</v>
      </c>
      <c r="E15" s="116">
        <f>NP1gads!E15</f>
        <v>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123"/>
      <c r="R15" s="36"/>
      <c r="S15" s="26">
        <f>SUM(F15:Q15)</f>
        <v>0</v>
      </c>
      <c r="T15" s="80"/>
      <c r="U15" s="80"/>
      <c r="W15" s="37"/>
      <c r="X15" s="37"/>
      <c r="AO15" s="72">
        <v>9</v>
      </c>
      <c r="AP15" s="72">
        <v>15</v>
      </c>
    </row>
    <row r="16" spans="1:42" ht="11.25" customHeight="1" x14ac:dyDescent="0.2">
      <c r="D16" s="122" t="str">
        <f>IF(NP1gads!D16="","",NP1gads!D16)</f>
        <v>Ieņēmumi no pamatlīdzekļu pārdošanas</v>
      </c>
      <c r="E16" s="116">
        <f>NP1gads!E16</f>
        <v>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123"/>
      <c r="R16" s="36"/>
      <c r="S16" s="26">
        <f t="shared" si="1"/>
        <v>0</v>
      </c>
      <c r="T16" s="80"/>
      <c r="U16" s="80"/>
      <c r="W16" s="37"/>
      <c r="X16" s="37"/>
      <c r="AO16" s="72">
        <v>10</v>
      </c>
      <c r="AP16" s="72">
        <v>16</v>
      </c>
    </row>
    <row r="17" spans="4:42" ht="11.25" customHeight="1" x14ac:dyDescent="0.2">
      <c r="D17" s="134" t="str">
        <f>IF(NP1gads!D17="","",NP1gads!D17)</f>
        <v/>
      </c>
      <c r="E17" s="116">
        <f>NP1gads!E17</f>
        <v>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123"/>
      <c r="R17" s="36"/>
      <c r="S17" s="26">
        <f t="shared" si="1"/>
        <v>0</v>
      </c>
      <c r="T17" s="80"/>
      <c r="U17" s="80"/>
      <c r="W17" s="37"/>
      <c r="X17" s="37"/>
      <c r="AO17" s="72">
        <v>11</v>
      </c>
      <c r="AP17" s="72">
        <v>17</v>
      </c>
    </row>
    <row r="18" spans="4:42" ht="11.25" customHeight="1" x14ac:dyDescent="0.2">
      <c r="D18" s="134" t="str">
        <f>IF(NP1gads!D18="","",NP1gads!D18)</f>
        <v/>
      </c>
      <c r="E18" s="116">
        <f>NP1gads!E18</f>
        <v>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23"/>
      <c r="R18" s="36"/>
      <c r="S18" s="26">
        <f t="shared" si="1"/>
        <v>0</v>
      </c>
      <c r="T18" s="80"/>
      <c r="U18" s="80"/>
      <c r="W18" s="37"/>
      <c r="X18" s="37"/>
      <c r="AO18" s="72">
        <v>12</v>
      </c>
      <c r="AP18" s="72">
        <v>18</v>
      </c>
    </row>
    <row r="19" spans="4:42" ht="11.25" customHeight="1" x14ac:dyDescent="0.2">
      <c r="D19" s="134" t="str">
        <f>IF(NP1gads!D19="","",NP1gads!D19)</f>
        <v/>
      </c>
      <c r="E19" s="116">
        <f>NP1gads!E19</f>
        <v>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123"/>
      <c r="R19" s="36"/>
      <c r="S19" s="26">
        <f t="shared" si="1"/>
        <v>0</v>
      </c>
      <c r="T19" s="80"/>
      <c r="U19" s="80"/>
      <c r="W19" s="37"/>
      <c r="X19" s="37"/>
      <c r="AO19" s="72">
        <v>13</v>
      </c>
      <c r="AP19" s="72">
        <v>19</v>
      </c>
    </row>
    <row r="20" spans="4:42" ht="11.25" customHeight="1" x14ac:dyDescent="0.2">
      <c r="D20" s="134" t="str">
        <f>IF(NP1gads!D20="","",NP1gads!D20)</f>
        <v/>
      </c>
      <c r="E20" s="116">
        <f>NP1gads!E20</f>
        <v>0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123"/>
      <c r="R20" s="36"/>
      <c r="S20" s="26">
        <f t="shared" si="1"/>
        <v>0</v>
      </c>
      <c r="T20" s="80"/>
      <c r="U20" s="80"/>
      <c r="W20" s="37"/>
      <c r="X20" s="37"/>
      <c r="AO20" s="72">
        <v>14</v>
      </c>
      <c r="AP20" s="72">
        <v>28</v>
      </c>
    </row>
    <row r="21" spans="4:42" ht="11.25" customHeight="1" x14ac:dyDescent="0.2">
      <c r="D21" s="134" t="str">
        <f>IF(NP1gads!D21="","",NP1gads!D21)</f>
        <v/>
      </c>
      <c r="E21" s="116">
        <f>NP1gads!E21</f>
        <v>0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123"/>
      <c r="R21" s="36"/>
      <c r="S21" s="26">
        <f t="shared" si="1"/>
        <v>0</v>
      </c>
      <c r="T21" s="80"/>
      <c r="U21" s="80"/>
      <c r="W21" s="37"/>
      <c r="X21" s="37"/>
      <c r="AO21" s="72">
        <v>15</v>
      </c>
      <c r="AP21" s="72">
        <v>29</v>
      </c>
    </row>
    <row r="22" spans="4:42" ht="11.25" customHeight="1" x14ac:dyDescent="0.2">
      <c r="D22" s="134" t="str">
        <f>IF(NP1gads!D22="","",NP1gads!D22)</f>
        <v/>
      </c>
      <c r="E22" s="116">
        <f>NP1gads!E22</f>
        <v>0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123"/>
      <c r="R22" s="36"/>
      <c r="S22" s="26">
        <f t="shared" si="1"/>
        <v>0</v>
      </c>
      <c r="T22" s="80"/>
      <c r="U22" s="80"/>
      <c r="W22" s="37"/>
      <c r="X22" s="37"/>
      <c r="AO22" s="72">
        <v>16</v>
      </c>
      <c r="AP22" s="72">
        <v>30</v>
      </c>
    </row>
    <row r="23" spans="4:42" ht="11.25" customHeight="1" x14ac:dyDescent="0.2">
      <c r="D23" s="135" t="str">
        <f>IF(NP1gads!D23="","",NP1gads!D23)</f>
        <v/>
      </c>
      <c r="E23" s="136">
        <f>NP1gads!E23</f>
        <v>0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7"/>
      <c r="R23" s="36"/>
      <c r="S23" s="26">
        <f t="shared" si="1"/>
        <v>0</v>
      </c>
      <c r="T23" s="80"/>
      <c r="U23" s="80"/>
      <c r="W23" s="37"/>
      <c r="X23" s="37"/>
      <c r="AO23" s="72">
        <v>17</v>
      </c>
      <c r="AP23" s="72">
        <v>31</v>
      </c>
    </row>
    <row r="24" spans="4:42" ht="12.75" x14ac:dyDescent="0.2">
      <c r="D24" s="94"/>
      <c r="E24" s="10" t="s">
        <v>7</v>
      </c>
      <c r="F24" s="26">
        <f>SUM(F13:F23)</f>
        <v>0</v>
      </c>
      <c r="G24" s="26">
        <f t="shared" ref="G24:P24" si="3">SUM(G13:G23)</f>
        <v>0</v>
      </c>
      <c r="H24" s="26">
        <f t="shared" si="3"/>
        <v>0</v>
      </c>
      <c r="I24" s="26">
        <f>SUM(I13:I23)</f>
        <v>0</v>
      </c>
      <c r="J24" s="26">
        <f t="shared" si="3"/>
        <v>0</v>
      </c>
      <c r="K24" s="26">
        <f t="shared" si="3"/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26">
        <f t="shared" si="3"/>
        <v>0</v>
      </c>
      <c r="P24" s="26">
        <f t="shared" si="3"/>
        <v>0</v>
      </c>
      <c r="Q24" s="26">
        <f>SUM(Q13:Q23)</f>
        <v>0</v>
      </c>
      <c r="R24" s="31"/>
      <c r="S24" s="26">
        <f>SUM(S13:S23)</f>
        <v>0</v>
      </c>
      <c r="T24" s="80"/>
      <c r="U24" s="80"/>
      <c r="W24" s="37"/>
      <c r="X24" s="37"/>
      <c r="AE24" s="87"/>
      <c r="AF24" s="87"/>
      <c r="AG24" s="87"/>
      <c r="AH24" s="87"/>
      <c r="AI24" s="87"/>
      <c r="AJ24" s="87"/>
      <c r="AK24" s="87"/>
      <c r="AO24" s="72">
        <v>18</v>
      </c>
      <c r="AP24" s="72">
        <v>32</v>
      </c>
    </row>
    <row r="25" spans="4:42" ht="12.75" x14ac:dyDescent="0.2">
      <c r="D25" s="88" t="s">
        <v>14</v>
      </c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31"/>
      <c r="S25" s="26"/>
      <c r="T25" s="80"/>
      <c r="U25" s="80"/>
      <c r="W25" s="37"/>
      <c r="X25" s="37"/>
      <c r="AE25" s="87"/>
      <c r="AF25" s="87"/>
      <c r="AG25" s="87"/>
      <c r="AH25" s="87"/>
      <c r="AI25" s="87"/>
      <c r="AJ25" s="87"/>
      <c r="AK25" s="87"/>
    </row>
    <row r="26" spans="4:42" ht="11.25" customHeight="1" x14ac:dyDescent="0.2">
      <c r="D26" s="39" t="str">
        <f>IF(NP1gads!D26="","",NP1gads!D26)</f>
        <v>Īpašnieku ieguldījums</v>
      </c>
      <c r="E26" s="116">
        <f>NP1gads!E26</f>
        <v>0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4"/>
      <c r="R26" s="36"/>
      <c r="S26" s="26">
        <f>SUM(F26:Q26)</f>
        <v>0</v>
      </c>
      <c r="T26" s="80"/>
      <c r="U26" s="80"/>
      <c r="W26" s="37"/>
      <c r="X26" s="37"/>
      <c r="AE26" s="87"/>
      <c r="AF26" s="87"/>
      <c r="AG26" s="87"/>
      <c r="AH26" s="87"/>
      <c r="AI26" s="87"/>
      <c r="AJ26" s="87"/>
      <c r="AK26" s="87"/>
      <c r="AO26" s="72">
        <v>19</v>
      </c>
      <c r="AP26" s="72">
        <v>33</v>
      </c>
    </row>
    <row r="27" spans="4:42" ht="11.25" customHeight="1" x14ac:dyDescent="0.2">
      <c r="D27" s="39" t="str">
        <f>IF(NP1gads!D27="","",NP1gads!D27)</f>
        <v>Saņemti banku aizņēmumi (kredīti, līzingi)</v>
      </c>
      <c r="E27" s="116">
        <f>NP1gads!E27</f>
        <v>0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2"/>
      <c r="R27" s="48"/>
      <c r="S27" s="26">
        <f>SUM(F27:Q27)</f>
        <v>0</v>
      </c>
      <c r="T27" s="80"/>
      <c r="U27" s="80"/>
      <c r="W27" s="37"/>
      <c r="X27" s="37"/>
      <c r="AE27" s="87"/>
      <c r="AF27" s="87"/>
      <c r="AG27" s="87"/>
      <c r="AH27" s="87"/>
      <c r="AI27" s="87"/>
      <c r="AJ27" s="87"/>
      <c r="AK27" s="87"/>
      <c r="AO27" s="72">
        <v>20</v>
      </c>
      <c r="AP27" s="72">
        <v>34</v>
      </c>
    </row>
    <row r="28" spans="4:42" ht="21" customHeight="1" x14ac:dyDescent="0.2">
      <c r="D28" s="113" t="str">
        <f>IF(NP1gads!D28="","",NP1gads!D28)</f>
        <v>Eiropas Savienības līdzfinansējums (piemēram, Leader, 
LIAA Biznesa inkubatori u.c.)</v>
      </c>
      <c r="E28" s="116">
        <f>NP1gads!E28</f>
        <v>0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  <c r="R28" s="36"/>
      <c r="S28" s="26">
        <f t="shared" si="1"/>
        <v>0</v>
      </c>
      <c r="T28" s="80"/>
      <c r="U28" s="80"/>
      <c r="W28" s="37"/>
      <c r="X28" s="37"/>
      <c r="AE28" s="87"/>
      <c r="AF28" s="87"/>
      <c r="AG28" s="87"/>
      <c r="AH28" s="87"/>
      <c r="AI28" s="87"/>
      <c r="AJ28" s="87"/>
      <c r="AK28" s="87"/>
      <c r="AO28" s="72">
        <v>21</v>
      </c>
      <c r="AP28" s="72">
        <v>35</v>
      </c>
    </row>
    <row r="29" spans="4:42" ht="11.25" customHeight="1" x14ac:dyDescent="0.2">
      <c r="D29" s="137" t="str">
        <f>IF(NP1gads!D29="","",NP1gads!D29)</f>
        <v>Grants</v>
      </c>
      <c r="E29" s="116">
        <f>NP1gads!E29</f>
        <v>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2"/>
      <c r="R29" s="36"/>
      <c r="S29" s="26">
        <f t="shared" ref="S29" si="4">SUM(F29:Q29)</f>
        <v>0</v>
      </c>
      <c r="T29" s="80"/>
      <c r="U29" s="80"/>
      <c r="W29" s="37"/>
      <c r="X29" s="37"/>
      <c r="AE29" s="87"/>
      <c r="AF29" s="87"/>
      <c r="AG29" s="87"/>
      <c r="AH29" s="87"/>
      <c r="AI29" s="87"/>
      <c r="AJ29" s="87"/>
      <c r="AK29" s="87"/>
      <c r="AO29" s="72">
        <v>22</v>
      </c>
      <c r="AP29" s="72">
        <v>36</v>
      </c>
    </row>
    <row r="30" spans="4:42" ht="11.25" customHeight="1" x14ac:dyDescent="0.2">
      <c r="D30" s="45" t="str">
        <f>IF(NP1gads!D30="","",NP1gads!D30)</f>
        <v>Citas fiziskas vai jurisikas personas aizdevums</v>
      </c>
      <c r="E30" s="116">
        <f>NP1gads!E30</f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2"/>
      <c r="R30" s="36"/>
      <c r="S30" s="26">
        <f t="shared" si="1"/>
        <v>0</v>
      </c>
      <c r="T30" s="80"/>
      <c r="U30" s="80"/>
      <c r="W30" s="37"/>
      <c r="X30" s="37"/>
      <c r="AE30" s="87"/>
      <c r="AF30" s="87"/>
      <c r="AG30" s="87"/>
      <c r="AH30" s="87"/>
      <c r="AI30" s="87"/>
      <c r="AJ30" s="87"/>
      <c r="AK30" s="87"/>
      <c r="AO30" s="72">
        <v>22</v>
      </c>
      <c r="AP30" s="72">
        <v>36</v>
      </c>
    </row>
    <row r="31" spans="4:42" ht="11.25" customHeight="1" x14ac:dyDescent="0.2">
      <c r="D31" s="93" t="str">
        <f>IF(NP1gads!D31="","",NP1gads!D31)</f>
        <v/>
      </c>
      <c r="E31" s="117">
        <f>NP1gads!E31</f>
        <v>0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8"/>
      <c r="R31" s="36"/>
      <c r="S31" s="26">
        <f t="shared" si="1"/>
        <v>0</v>
      </c>
      <c r="T31" s="80"/>
      <c r="U31" s="80"/>
      <c r="W31" s="37"/>
      <c r="X31" s="37"/>
      <c r="AE31" s="87"/>
      <c r="AF31" s="87"/>
      <c r="AG31" s="87"/>
      <c r="AH31" s="87"/>
      <c r="AI31" s="87"/>
      <c r="AJ31" s="87"/>
      <c r="AK31" s="87"/>
      <c r="AO31" s="72">
        <v>23</v>
      </c>
      <c r="AP31" s="72">
        <v>37</v>
      </c>
    </row>
    <row r="32" spans="4:42" ht="10.5" customHeight="1" x14ac:dyDescent="0.2">
      <c r="D32" s="94"/>
      <c r="E32" s="10" t="s">
        <v>17</v>
      </c>
      <c r="F32" s="26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26">
        <f t="shared" ref="G32:Q32" si="5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 t="shared" si="5"/>
        <v>0</v>
      </c>
      <c r="M32" s="26">
        <f>(M9*$E$9)+(M10*$E$10)+(M13*$E$13)+(M14*$E$14)+(M15*$E$15)+(M16*$E$16)+(M17*$E$17)+(M18*$E$18)+(M19*$E$19)+(M20*$E$20)+(M21*$E$21)+(M22*$E$22)+(M23*$E$23)+(M26*$E$26)+(M27*$E$27)+(M28*$E$28)+(M29*$E$29)+(M30*$E$30)+(M31*$E$31)</f>
        <v>0</v>
      </c>
      <c r="N32" s="26">
        <f t="shared" si="5"/>
        <v>0</v>
      </c>
      <c r="O32" s="26">
        <f t="shared" si="5"/>
        <v>0</v>
      </c>
      <c r="P32" s="26">
        <f t="shared" si="5"/>
        <v>0</v>
      </c>
      <c r="Q32" s="26">
        <f t="shared" si="5"/>
        <v>0</v>
      </c>
      <c r="R32" s="26"/>
      <c r="S32" s="26">
        <f t="shared" ref="S32" si="6">(S9*$E$9)+(S10*$E$10)+(S13*$E$13)+(S14*$E$14)+(S15*$E$15)+(S16*$E$16)+(S17*$E$17)+(S18*$E$18)+(S19*$E$19)+(S20*$E$20)+(S21*$E$21)+(S22*$E$22)+(S23*$E$23)+(S26*$E$26)+(S27*$E$27)+(S28*$E$28)+(S29*$E$29)+(S30*$E$30)+(S31*$E$31)</f>
        <v>0</v>
      </c>
      <c r="T32" s="80"/>
      <c r="U32" s="80"/>
      <c r="W32" s="46"/>
      <c r="X32" s="46"/>
      <c r="AE32" s="87"/>
      <c r="AF32" s="87"/>
      <c r="AG32" s="87"/>
      <c r="AH32" s="87"/>
      <c r="AI32" s="87"/>
      <c r="AJ32" s="87"/>
      <c r="AK32" s="87"/>
      <c r="AO32" s="72">
        <v>24</v>
      </c>
      <c r="AP32" s="72">
        <v>38</v>
      </c>
    </row>
    <row r="33" spans="2:42" ht="11.25" customHeight="1" x14ac:dyDescent="0.2">
      <c r="D33" s="94"/>
      <c r="E33" s="10" t="s">
        <v>52</v>
      </c>
      <c r="F33" s="26">
        <f>F11+F24+SUM(F26:F32)</f>
        <v>0</v>
      </c>
      <c r="G33" s="26">
        <f t="shared" ref="G33:Q33" si="7">G11+G24+SUM(G26:G32)</f>
        <v>0</v>
      </c>
      <c r="H33" s="26">
        <f t="shared" si="7"/>
        <v>0</v>
      </c>
      <c r="I33" s="26">
        <f t="shared" si="7"/>
        <v>0</v>
      </c>
      <c r="J33" s="26">
        <f t="shared" si="7"/>
        <v>0</v>
      </c>
      <c r="K33" s="26">
        <f t="shared" si="7"/>
        <v>0</v>
      </c>
      <c r="L33" s="26">
        <f t="shared" si="7"/>
        <v>0</v>
      </c>
      <c r="M33" s="26">
        <f t="shared" si="7"/>
        <v>0</v>
      </c>
      <c r="N33" s="26">
        <f t="shared" si="7"/>
        <v>0</v>
      </c>
      <c r="O33" s="26">
        <f t="shared" si="7"/>
        <v>0</v>
      </c>
      <c r="P33" s="26">
        <f t="shared" si="7"/>
        <v>0</v>
      </c>
      <c r="Q33" s="26">
        <f t="shared" si="7"/>
        <v>0</v>
      </c>
      <c r="R33" s="26"/>
      <c r="S33" s="26">
        <f>SUM(S9:S10,S24,S26:S32)</f>
        <v>0</v>
      </c>
      <c r="T33" s="80"/>
      <c r="U33" s="80"/>
      <c r="W33" s="11"/>
      <c r="X33" s="46"/>
      <c r="AE33" s="87"/>
      <c r="AF33" s="87"/>
      <c r="AG33" s="87"/>
      <c r="AH33" s="87"/>
      <c r="AI33" s="87"/>
      <c r="AJ33" s="87"/>
      <c r="AK33" s="87"/>
      <c r="AO33" s="72">
        <v>25</v>
      </c>
      <c r="AP33" s="72">
        <v>39</v>
      </c>
    </row>
    <row r="34" spans="2:42" ht="17.25" customHeight="1" thickBot="1" x14ac:dyDescent="0.25">
      <c r="B34" s="14" t="s">
        <v>19</v>
      </c>
      <c r="C34" s="14"/>
      <c r="D34" s="95"/>
      <c r="E34" s="53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55"/>
      <c r="T34" s="80"/>
      <c r="U34" s="80"/>
      <c r="W34" s="11"/>
      <c r="X34" s="46"/>
      <c r="AE34" s="87"/>
      <c r="AF34" s="87"/>
      <c r="AG34" s="87"/>
      <c r="AH34" s="87"/>
      <c r="AI34" s="87"/>
      <c r="AJ34" s="87"/>
      <c r="AK34" s="87"/>
      <c r="AO34" s="72">
        <v>26</v>
      </c>
      <c r="AP34" s="72">
        <v>40</v>
      </c>
    </row>
    <row r="35" spans="2:42" ht="13.5" thickTop="1" x14ac:dyDescent="0.2">
      <c r="D35" s="99" t="str">
        <f>NP1gads!D35</f>
        <v>Mainīgās izmaksas</v>
      </c>
      <c r="E35" s="11"/>
      <c r="F35" s="97" t="str">
        <f>F6</f>
        <v>jan</v>
      </c>
      <c r="G35" s="97" t="str">
        <f t="shared" ref="G35:Q35" si="8">G6</f>
        <v>feb</v>
      </c>
      <c r="H35" s="97" t="str">
        <f t="shared" si="8"/>
        <v>mar</v>
      </c>
      <c r="I35" s="97" t="str">
        <f t="shared" si="8"/>
        <v>apr</v>
      </c>
      <c r="J35" s="97" t="str">
        <f t="shared" si="8"/>
        <v>mai</v>
      </c>
      <c r="K35" s="97" t="str">
        <f t="shared" si="8"/>
        <v>jūn</v>
      </c>
      <c r="L35" s="97" t="str">
        <f t="shared" si="8"/>
        <v>jūl</v>
      </c>
      <c r="M35" s="97" t="str">
        <f t="shared" si="8"/>
        <v>aug</v>
      </c>
      <c r="N35" s="97" t="str">
        <f t="shared" si="8"/>
        <v>sep</v>
      </c>
      <c r="O35" s="97" t="str">
        <f t="shared" si="8"/>
        <v>okt</v>
      </c>
      <c r="P35" s="97" t="str">
        <f t="shared" si="8"/>
        <v>nov</v>
      </c>
      <c r="Q35" s="97" t="str">
        <f t="shared" si="8"/>
        <v>dec</v>
      </c>
      <c r="R35" s="98"/>
      <c r="S35" s="57" t="s">
        <v>7</v>
      </c>
      <c r="T35" s="80"/>
      <c r="U35" s="80"/>
      <c r="W35" s="11"/>
      <c r="X35" s="46"/>
      <c r="AE35" s="87"/>
      <c r="AF35" s="87"/>
      <c r="AG35" s="87"/>
      <c r="AH35" s="87"/>
      <c r="AI35" s="87"/>
      <c r="AJ35" s="87"/>
      <c r="AK35" s="87"/>
    </row>
    <row r="36" spans="2:42" ht="11.25" hidden="1" customHeight="1" x14ac:dyDescent="0.2">
      <c r="D36" s="58" t="str">
        <f>IF(NP1gads!D36="","",NP1gads!D36)</f>
        <v>Plānotie maksājumi</v>
      </c>
      <c r="E36" s="114">
        <f>NP1gads!E36</f>
        <v>0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6"/>
      <c r="S36" s="26">
        <f t="shared" ref="S36:S50" si="9">SUM(F36:Q36)</f>
        <v>0</v>
      </c>
      <c r="T36" s="80"/>
      <c r="U36" s="80"/>
      <c r="W36" s="37"/>
      <c r="X36" s="37"/>
      <c r="AE36" s="87"/>
      <c r="AF36" s="87"/>
      <c r="AG36" s="87"/>
      <c r="AH36" s="87"/>
      <c r="AI36" s="87"/>
      <c r="AJ36" s="87"/>
      <c r="AK36" s="87"/>
      <c r="AO36" s="72">
        <v>27</v>
      </c>
      <c r="AP36" s="72">
        <v>42</v>
      </c>
    </row>
    <row r="37" spans="2:42" ht="11.25" hidden="1" customHeight="1" x14ac:dyDescent="0.2">
      <c r="D37" s="86"/>
      <c r="E37" s="155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36"/>
      <c r="S37" s="26"/>
      <c r="T37" s="80"/>
      <c r="U37" s="80"/>
      <c r="W37" s="37"/>
      <c r="X37" s="37"/>
      <c r="AE37" s="87"/>
      <c r="AF37" s="87"/>
      <c r="AG37" s="87"/>
      <c r="AH37" s="87"/>
      <c r="AI37" s="87"/>
      <c r="AJ37" s="87"/>
      <c r="AK37" s="87"/>
    </row>
    <row r="38" spans="2:42" ht="11.25" customHeight="1" x14ac:dyDescent="0.2">
      <c r="D38" s="149" t="str">
        <f>IF(NP1gads!D38="","",NP1gads!D38)</f>
        <v>Izejmateriāli, izejvielas</v>
      </c>
      <c r="E38" s="140">
        <f>NP1gads!E38</f>
        <v>0</v>
      </c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2"/>
      <c r="R38" s="36"/>
      <c r="S38" s="26">
        <f t="shared" si="9"/>
        <v>0</v>
      </c>
      <c r="T38" s="80"/>
      <c r="U38" s="80"/>
      <c r="W38" s="37"/>
      <c r="X38" s="37"/>
      <c r="AE38" s="87"/>
      <c r="AF38" s="87"/>
      <c r="AG38" s="87"/>
      <c r="AH38" s="87"/>
      <c r="AI38" s="87"/>
      <c r="AJ38" s="87"/>
      <c r="AK38" s="87"/>
      <c r="AO38" s="72">
        <v>28</v>
      </c>
      <c r="AP38" s="72">
        <v>43</v>
      </c>
    </row>
    <row r="39" spans="2:42" ht="11.25" customHeight="1" x14ac:dyDescent="0.2">
      <c r="D39" s="150" t="str">
        <f>IF(NP1gads!D39="","",NP1gads!D39)</f>
        <v>Ražošanā strādājošo darba alga un sociālais nodoklis</v>
      </c>
      <c r="E39" s="40">
        <f>NP1gads!E39</f>
        <v>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123"/>
      <c r="R39" s="36"/>
      <c r="S39" s="26">
        <f t="shared" si="9"/>
        <v>0</v>
      </c>
      <c r="T39" s="80"/>
      <c r="U39" s="80"/>
      <c r="W39" s="37"/>
      <c r="X39" s="37"/>
      <c r="AE39" s="87"/>
      <c r="AF39" s="87"/>
      <c r="AG39" s="87"/>
      <c r="AH39" s="87"/>
      <c r="AI39" s="87"/>
      <c r="AJ39" s="87"/>
      <c r="AK39" s="87"/>
      <c r="AO39" s="72">
        <v>29</v>
      </c>
      <c r="AP39" s="72">
        <v>44</v>
      </c>
    </row>
    <row r="40" spans="2:42" ht="11.25" customHeight="1" x14ac:dyDescent="0.2">
      <c r="D40" s="150" t="str">
        <f>IF(NP1gads!D40="","",NP1gads!D40)</f>
        <v xml:space="preserve">Izdevumi elektroenerģijai </v>
      </c>
      <c r="E40" s="40">
        <f>NP1gads!E40</f>
        <v>0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123"/>
      <c r="R40" s="36"/>
      <c r="S40" s="26">
        <f t="shared" si="9"/>
        <v>0</v>
      </c>
      <c r="T40" s="80"/>
      <c r="U40" s="80"/>
      <c r="W40" s="37"/>
      <c r="X40" s="37"/>
      <c r="AE40" s="87"/>
      <c r="AF40" s="87"/>
      <c r="AG40" s="87"/>
      <c r="AH40" s="87"/>
      <c r="AI40" s="87"/>
      <c r="AJ40" s="87"/>
      <c r="AK40" s="87"/>
      <c r="AO40" s="72">
        <v>30</v>
      </c>
      <c r="AP40" s="72">
        <v>45</v>
      </c>
    </row>
    <row r="41" spans="2:42" ht="11.25" customHeight="1" x14ac:dyDescent="0.2">
      <c r="D41" s="150" t="str">
        <f>IF(NP1gads!D41="","",NP1gads!D41)</f>
        <v>Realizācijas izmaksas</v>
      </c>
      <c r="E41" s="40">
        <f>NP1gads!E41</f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23"/>
      <c r="R41" s="36"/>
      <c r="S41" s="26">
        <f>SUM(F41:Q41)</f>
        <v>0</v>
      </c>
      <c r="T41" s="80"/>
      <c r="U41" s="80"/>
      <c r="W41" s="37"/>
      <c r="X41" s="37"/>
      <c r="AE41" s="87"/>
      <c r="AF41" s="87"/>
      <c r="AG41" s="87"/>
      <c r="AH41" s="87"/>
      <c r="AI41" s="87"/>
      <c r="AJ41" s="87"/>
      <c r="AK41" s="87"/>
      <c r="AO41" s="72">
        <v>31</v>
      </c>
      <c r="AP41" s="72">
        <v>46</v>
      </c>
    </row>
    <row r="42" spans="2:42" ht="11.25" customHeight="1" x14ac:dyDescent="0.2">
      <c r="D42" s="150" t="str">
        <f>IF(NP1gads!D42="","",NP1gads!D42)</f>
        <v xml:space="preserve">Transporta izmaksas </v>
      </c>
      <c r="E42" s="40">
        <f>NP1gads!E42</f>
        <v>0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123"/>
      <c r="R42" s="36"/>
      <c r="S42" s="26">
        <f t="shared" si="9"/>
        <v>0</v>
      </c>
      <c r="T42" s="80"/>
      <c r="U42" s="80"/>
      <c r="W42" s="37"/>
      <c r="X42" s="37"/>
      <c r="AE42" s="87"/>
      <c r="AF42" s="87"/>
      <c r="AG42" s="87"/>
      <c r="AH42" s="87"/>
      <c r="AI42" s="87"/>
      <c r="AJ42" s="87"/>
      <c r="AK42" s="87"/>
      <c r="AO42" s="72">
        <v>32</v>
      </c>
      <c r="AP42" s="72">
        <v>47</v>
      </c>
    </row>
    <row r="43" spans="2:42" ht="11.25" customHeight="1" x14ac:dyDescent="0.2">
      <c r="D43" s="150" t="str">
        <f>IF(NP1gads!D43="","",NP1gads!D43)</f>
        <v>Izdevumi pakalpojumu apmaksai</v>
      </c>
      <c r="E43" s="40">
        <f>NP1gads!E43</f>
        <v>0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123"/>
      <c r="R43" s="36"/>
      <c r="S43" s="26">
        <f>SUM(F43:Q43)</f>
        <v>0</v>
      </c>
      <c r="T43" s="80"/>
      <c r="U43" s="80"/>
      <c r="W43" s="37"/>
      <c r="X43" s="37"/>
      <c r="AE43" s="87"/>
      <c r="AF43" s="87"/>
      <c r="AG43" s="87"/>
      <c r="AH43" s="87"/>
      <c r="AI43" s="87"/>
      <c r="AJ43" s="87"/>
      <c r="AK43" s="87"/>
      <c r="AO43" s="72">
        <v>33</v>
      </c>
      <c r="AP43" s="72">
        <v>48</v>
      </c>
    </row>
    <row r="44" spans="2:42" ht="11.25" customHeight="1" x14ac:dyDescent="0.2">
      <c r="D44" s="150" t="str">
        <f>IF(NP1gads!D44="","",NP1gads!D44)</f>
        <v>Citi (piem., Iekārtu, tehnikas remonts)</v>
      </c>
      <c r="E44" s="40">
        <f>NP1gads!E44</f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123"/>
      <c r="R44" s="36"/>
      <c r="S44" s="26">
        <f t="shared" si="9"/>
        <v>0</v>
      </c>
      <c r="T44" s="80"/>
      <c r="U44" s="80"/>
      <c r="W44" s="37"/>
      <c r="X44" s="37"/>
      <c r="AE44" s="87"/>
      <c r="AF44" s="87"/>
      <c r="AG44" s="87"/>
      <c r="AH44" s="87"/>
      <c r="AI44" s="87"/>
      <c r="AJ44" s="87"/>
      <c r="AK44" s="87"/>
      <c r="AO44" s="72">
        <v>34</v>
      </c>
      <c r="AP44" s="72">
        <v>49</v>
      </c>
    </row>
    <row r="45" spans="2:42" ht="11.25" customHeight="1" x14ac:dyDescent="0.2">
      <c r="D45" s="150" t="str">
        <f>IF(NP1gads!D45="","",NP1gads!D45)</f>
        <v/>
      </c>
      <c r="E45" s="40">
        <f>NP1gads!E45</f>
        <v>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123"/>
      <c r="R45" s="36"/>
      <c r="S45" s="26">
        <f t="shared" si="9"/>
        <v>0</v>
      </c>
      <c r="T45" s="80"/>
      <c r="U45" s="80"/>
      <c r="W45" s="37"/>
      <c r="X45" s="37"/>
      <c r="AE45" s="87"/>
      <c r="AF45" s="87"/>
      <c r="AG45" s="87"/>
      <c r="AH45" s="87"/>
      <c r="AI45" s="87"/>
      <c r="AJ45" s="87"/>
      <c r="AK45" s="87"/>
      <c r="AO45" s="72">
        <v>35</v>
      </c>
      <c r="AP45" s="72">
        <v>50</v>
      </c>
    </row>
    <row r="46" spans="2:42" ht="11.25" customHeight="1" x14ac:dyDescent="0.2">
      <c r="D46" s="150" t="str">
        <f>IF(NP1gads!D46="","",NP1gads!D46)</f>
        <v/>
      </c>
      <c r="E46" s="40">
        <f>NP1gads!E46</f>
        <v>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123"/>
      <c r="R46" s="36"/>
      <c r="S46" s="26">
        <f t="shared" si="9"/>
        <v>0</v>
      </c>
      <c r="T46" s="80"/>
      <c r="U46" s="80"/>
      <c r="W46" s="37"/>
      <c r="X46" s="37"/>
      <c r="AE46" s="87"/>
      <c r="AF46" s="87"/>
      <c r="AG46" s="87"/>
      <c r="AH46" s="87"/>
      <c r="AI46" s="87"/>
      <c r="AJ46" s="87"/>
      <c r="AK46" s="87"/>
      <c r="AO46" s="72">
        <v>36</v>
      </c>
      <c r="AP46" s="72">
        <v>51</v>
      </c>
    </row>
    <row r="47" spans="2:42" ht="11.25" customHeight="1" x14ac:dyDescent="0.2">
      <c r="D47" s="134" t="str">
        <f>IF(NP1gads!D47="","",NP1gads!D47)</f>
        <v/>
      </c>
      <c r="E47" s="40">
        <f>NP1gads!E47</f>
        <v>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123"/>
      <c r="R47" s="36"/>
      <c r="S47" s="26">
        <f t="shared" si="9"/>
        <v>0</v>
      </c>
      <c r="T47" s="80"/>
      <c r="U47" s="80"/>
      <c r="W47" s="37"/>
      <c r="X47" s="37"/>
      <c r="AE47" s="87"/>
      <c r="AF47" s="87"/>
      <c r="AG47" s="87"/>
      <c r="AH47" s="87"/>
      <c r="AI47" s="87"/>
      <c r="AJ47" s="87"/>
      <c r="AK47" s="87"/>
      <c r="AO47" s="72">
        <v>37</v>
      </c>
      <c r="AP47" s="72">
        <v>52</v>
      </c>
    </row>
    <row r="48" spans="2:42" ht="11.25" customHeight="1" x14ac:dyDescent="0.2">
      <c r="D48" s="134" t="str">
        <f>IF(NP1gads!D48="","",NP1gads!D48)</f>
        <v/>
      </c>
      <c r="E48" s="40">
        <f>NP1gads!E48</f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123"/>
      <c r="R48" s="36"/>
      <c r="S48" s="26">
        <f t="shared" si="9"/>
        <v>0</v>
      </c>
      <c r="T48" s="80"/>
      <c r="U48" s="80"/>
      <c r="W48" s="37"/>
      <c r="X48" s="37"/>
      <c r="AE48" s="87"/>
      <c r="AF48" s="87"/>
      <c r="AG48" s="87"/>
      <c r="AH48" s="87"/>
      <c r="AI48" s="87"/>
      <c r="AJ48" s="87"/>
      <c r="AK48" s="87"/>
      <c r="AO48" s="72">
        <v>38</v>
      </c>
      <c r="AP48" s="72">
        <v>53</v>
      </c>
    </row>
    <row r="49" spans="4:42" ht="11.25" customHeight="1" x14ac:dyDescent="0.2">
      <c r="D49" s="134" t="str">
        <f>IF(NP1gads!D49="","",NP1gads!D49)</f>
        <v/>
      </c>
      <c r="E49" s="40">
        <f>NP1gads!E49</f>
        <v>0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123"/>
      <c r="R49" s="36"/>
      <c r="S49" s="26">
        <f t="shared" si="9"/>
        <v>0</v>
      </c>
      <c r="T49" s="80"/>
      <c r="U49" s="80"/>
      <c r="W49" s="37"/>
      <c r="X49" s="37"/>
      <c r="AE49" s="87"/>
      <c r="AF49" s="87"/>
      <c r="AG49" s="87"/>
      <c r="AH49" s="87"/>
      <c r="AI49" s="87"/>
      <c r="AJ49" s="87"/>
      <c r="AK49" s="87"/>
      <c r="AO49" s="72">
        <v>39</v>
      </c>
      <c r="AP49" s="72">
        <v>54</v>
      </c>
    </row>
    <row r="50" spans="4:42" ht="11.25" customHeight="1" x14ac:dyDescent="0.2">
      <c r="D50" s="135" t="str">
        <f>IF(NP1gads!D50="","",NP1gads!D50)</f>
        <v/>
      </c>
      <c r="E50" s="125">
        <f>NP1gads!E50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7"/>
      <c r="R50" s="36"/>
      <c r="S50" s="26">
        <f t="shared" si="9"/>
        <v>0</v>
      </c>
      <c r="T50" s="80"/>
      <c r="U50" s="80"/>
      <c r="W50" s="37"/>
      <c r="X50" s="37"/>
      <c r="AE50" s="87"/>
      <c r="AF50" s="87"/>
      <c r="AG50" s="87"/>
      <c r="AH50" s="87"/>
      <c r="AI50" s="87"/>
      <c r="AJ50" s="87"/>
      <c r="AK50" s="87"/>
      <c r="AO50" s="72">
        <v>40</v>
      </c>
      <c r="AP50" s="72">
        <v>62</v>
      </c>
    </row>
    <row r="51" spans="4:42" ht="11.25" customHeight="1" x14ac:dyDescent="0.2">
      <c r="D51" s="94"/>
      <c r="E51" s="10" t="s">
        <v>7</v>
      </c>
      <c r="F51" s="26">
        <f>SUM(F38:F50)</f>
        <v>0</v>
      </c>
      <c r="G51" s="26">
        <f t="shared" ref="G51:Q51" si="10">SUM(G38:G50)</f>
        <v>0</v>
      </c>
      <c r="H51" s="26">
        <f t="shared" si="10"/>
        <v>0</v>
      </c>
      <c r="I51" s="26">
        <f t="shared" si="10"/>
        <v>0</v>
      </c>
      <c r="J51" s="26">
        <f t="shared" si="10"/>
        <v>0</v>
      </c>
      <c r="K51" s="26">
        <f>SUM(K38:K50)</f>
        <v>0</v>
      </c>
      <c r="L51" s="26">
        <f t="shared" si="10"/>
        <v>0</v>
      </c>
      <c r="M51" s="26">
        <f t="shared" si="10"/>
        <v>0</v>
      </c>
      <c r="N51" s="26">
        <f t="shared" si="10"/>
        <v>0</v>
      </c>
      <c r="O51" s="26">
        <f t="shared" si="10"/>
        <v>0</v>
      </c>
      <c r="P51" s="26">
        <f t="shared" si="10"/>
        <v>0</v>
      </c>
      <c r="Q51" s="26">
        <f t="shared" si="10"/>
        <v>0</v>
      </c>
      <c r="R51" s="31"/>
      <c r="S51" s="26">
        <f>SUM(S38:S50)</f>
        <v>0</v>
      </c>
      <c r="T51" s="80"/>
      <c r="U51" s="80"/>
      <c r="W51" s="11"/>
      <c r="X51" s="46"/>
      <c r="AE51" s="87"/>
      <c r="AF51" s="87"/>
      <c r="AG51" s="87"/>
      <c r="AH51" s="87"/>
      <c r="AI51" s="87"/>
      <c r="AJ51" s="87"/>
      <c r="AK51" s="87"/>
      <c r="AO51" s="72">
        <v>41</v>
      </c>
      <c r="AP51" s="72">
        <v>63</v>
      </c>
    </row>
    <row r="52" spans="4:42" ht="11.25" customHeight="1" x14ac:dyDescent="0.2">
      <c r="D52" s="11" t="s">
        <v>23</v>
      </c>
      <c r="E52" s="1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26"/>
      <c r="T52" s="80"/>
      <c r="U52" s="80"/>
      <c r="W52" s="11"/>
      <c r="X52" s="46"/>
      <c r="AE52" s="87"/>
      <c r="AF52" s="87"/>
      <c r="AG52" s="87"/>
      <c r="AH52" s="87"/>
      <c r="AI52" s="87"/>
      <c r="AJ52" s="87"/>
      <c r="AK52" s="87"/>
    </row>
    <row r="53" spans="4:42" ht="11.25" customHeight="1" x14ac:dyDescent="0.2">
      <c r="D53" s="170" t="str">
        <f>IF(NP1gads!D53="","",NP1gads!D53)</f>
        <v>Pastāvīgi strādājošo darba algas, soc.nod.</v>
      </c>
      <c r="E53" s="140">
        <f>NP1gads!E53</f>
        <v>0</v>
      </c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2"/>
      <c r="R53" s="36"/>
      <c r="S53" s="26">
        <f t="shared" si="1"/>
        <v>0</v>
      </c>
      <c r="T53" s="80"/>
      <c r="U53" s="80"/>
      <c r="W53" s="37"/>
      <c r="X53" s="37"/>
      <c r="AE53" s="87"/>
      <c r="AF53" s="87"/>
      <c r="AG53" s="87"/>
      <c r="AH53" s="87"/>
      <c r="AI53" s="87"/>
      <c r="AJ53" s="87"/>
      <c r="AK53" s="87"/>
      <c r="AO53" s="72">
        <v>42</v>
      </c>
      <c r="AP53" s="72">
        <v>64</v>
      </c>
    </row>
    <row r="54" spans="4:42" ht="25.5" customHeight="1" x14ac:dyDescent="0.2">
      <c r="D54" s="171" t="str">
        <f>IF(NP1gads!D54="","",NP1gads!D54)</f>
        <v>Administrācijas izdevumi (piemēram, interneta pieslēgums, 
mobilo sakaru pieslēgums)</v>
      </c>
      <c r="E54" s="40">
        <f>NP1gads!E54</f>
        <v>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123"/>
      <c r="R54" s="36"/>
      <c r="S54" s="26">
        <f t="shared" si="1"/>
        <v>0</v>
      </c>
      <c r="T54" s="80"/>
      <c r="U54" s="80"/>
      <c r="W54" s="37"/>
      <c r="X54" s="37"/>
      <c r="AE54" s="87"/>
      <c r="AF54" s="87"/>
      <c r="AG54" s="87"/>
      <c r="AH54" s="87"/>
      <c r="AI54" s="87"/>
      <c r="AJ54" s="87"/>
      <c r="AK54" s="87"/>
      <c r="AO54" s="72">
        <v>43</v>
      </c>
      <c r="AP54" s="72">
        <v>65</v>
      </c>
    </row>
    <row r="55" spans="4:42" ht="11.25" customHeight="1" x14ac:dyDescent="0.2">
      <c r="D55" s="172" t="str">
        <f>IF(NP1gads!D55="","",NP1gads!D55)</f>
        <v>Apdrošināšana (īpašums, veselība, transports)</v>
      </c>
      <c r="E55" s="40">
        <f>NP1gads!E55</f>
        <v>0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123"/>
      <c r="R55" s="36"/>
      <c r="S55" s="26">
        <f t="shared" si="1"/>
        <v>0</v>
      </c>
      <c r="T55" s="80"/>
      <c r="U55" s="80"/>
      <c r="W55" s="37"/>
      <c r="X55" s="37"/>
      <c r="AE55" s="87"/>
      <c r="AF55" s="87"/>
      <c r="AG55" s="87"/>
      <c r="AH55" s="87"/>
      <c r="AI55" s="87"/>
      <c r="AJ55" s="87"/>
      <c r="AK55" s="87"/>
      <c r="AO55" s="72">
        <v>44</v>
      </c>
      <c r="AP55" s="72">
        <v>66</v>
      </c>
    </row>
    <row r="56" spans="4:42" ht="11.25" customHeight="1" x14ac:dyDescent="0.2">
      <c r="D56" s="173" t="str">
        <f>IF(NP1gads!D56="","",NP1gads!D56)</f>
        <v>Nodokļi un nodevas (NĪN, DRN, ceļu nod., riska valsts nodeva u.c.)</v>
      </c>
      <c r="E56" s="40">
        <f>NP1gads!E56</f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123"/>
      <c r="R56" s="36"/>
      <c r="S56" s="26">
        <f t="shared" si="1"/>
        <v>0</v>
      </c>
      <c r="T56" s="80"/>
      <c r="U56" s="80"/>
      <c r="W56" s="37"/>
      <c r="X56" s="37"/>
      <c r="AE56" s="87"/>
      <c r="AF56" s="87"/>
      <c r="AG56" s="87"/>
      <c r="AH56" s="87"/>
      <c r="AI56" s="87"/>
      <c r="AJ56" s="87"/>
      <c r="AK56" s="87"/>
      <c r="AP56" s="72">
        <f>LOOKUP(AG2,AO2:AO55,AP2:AP55)</f>
        <v>66</v>
      </c>
    </row>
    <row r="57" spans="4:42" ht="11.25" customHeight="1" x14ac:dyDescent="0.2">
      <c r="D57" s="173" t="str">
        <f>IF(NP1gads!D57="","",NP1gads!D57)</f>
        <v>Ēku un telpu remonts</v>
      </c>
      <c r="E57" s="40">
        <f>NP1gads!E57</f>
        <v>0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123"/>
      <c r="R57" s="36"/>
      <c r="S57" s="26">
        <f t="shared" si="1"/>
        <v>0</v>
      </c>
      <c r="T57" s="80"/>
      <c r="U57" s="80"/>
      <c r="W57" s="37"/>
      <c r="X57" s="37"/>
      <c r="AE57" s="87"/>
      <c r="AF57" s="87"/>
      <c r="AG57" s="87"/>
      <c r="AH57" s="87"/>
      <c r="AI57" s="87"/>
      <c r="AJ57" s="87"/>
      <c r="AK57" s="87"/>
    </row>
    <row r="58" spans="4:42" ht="11.25" customHeight="1" x14ac:dyDescent="0.2">
      <c r="D58" s="173" t="str">
        <f>IF(NP1gads!D58="","",NP1gads!D58)</f>
        <v>Nomas maksa par ēkām, zemi</v>
      </c>
      <c r="E58" s="40">
        <f>NP1gads!E58</f>
        <v>0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123"/>
      <c r="R58" s="36"/>
      <c r="S58" s="26">
        <f t="shared" si="1"/>
        <v>0</v>
      </c>
      <c r="T58" s="80"/>
      <c r="U58" s="80"/>
      <c r="W58" s="37"/>
      <c r="X58" s="37"/>
      <c r="AE58" s="87"/>
      <c r="AF58" s="87"/>
      <c r="AG58" s="87"/>
      <c r="AH58" s="87"/>
      <c r="AI58" s="87"/>
      <c r="AJ58" s="87"/>
      <c r="AK58" s="87"/>
    </row>
    <row r="59" spans="4:42" ht="11.25" customHeight="1" x14ac:dyDescent="0.2">
      <c r="D59" s="173" t="str">
        <f>IF(NP1gads!D59="","",NP1gads!D59)</f>
        <v>Mārketinga izmaksas</v>
      </c>
      <c r="E59" s="40">
        <f>NP1gads!E59</f>
        <v>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123"/>
      <c r="R59" s="36"/>
      <c r="S59" s="26">
        <f t="shared" si="1"/>
        <v>0</v>
      </c>
      <c r="T59" s="80"/>
      <c r="U59" s="80"/>
      <c r="W59" s="37"/>
      <c r="X59" s="37"/>
      <c r="AE59" s="87"/>
      <c r="AF59" s="87"/>
      <c r="AG59" s="87"/>
      <c r="AH59" s="87"/>
      <c r="AI59" s="87"/>
      <c r="AJ59" s="87"/>
      <c r="AK59" s="87"/>
    </row>
    <row r="60" spans="4:42" ht="11.25" customHeight="1" x14ac:dyDescent="0.2">
      <c r="D60" s="173" t="str">
        <f>IF(NP1gads!D60="","",NP1gads!D60)</f>
        <v>Komunālo pakalpojumu izmaksas</v>
      </c>
      <c r="E60" s="40">
        <f>NP1gads!E60</f>
        <v>0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123"/>
      <c r="R60" s="36"/>
      <c r="S60" s="26">
        <f t="shared" si="1"/>
        <v>0</v>
      </c>
      <c r="T60" s="80"/>
      <c r="U60" s="80"/>
      <c r="W60" s="37"/>
      <c r="X60" s="37"/>
      <c r="AE60" s="87"/>
      <c r="AF60" s="87"/>
      <c r="AG60" s="87"/>
      <c r="AH60" s="87"/>
      <c r="AI60" s="87"/>
      <c r="AJ60" s="87"/>
      <c r="AK60" s="87"/>
    </row>
    <row r="61" spans="4:42" ht="11.25" customHeight="1" x14ac:dyDescent="0.2">
      <c r="D61" s="173" t="str">
        <f>IF(NP1gads!D61="","",NP1gads!D61)</f>
        <v>Saimniecības izmaksas (piemēram, degvielas izmaksas)</v>
      </c>
      <c r="E61" s="40">
        <f>NP1gads!E61</f>
        <v>0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123"/>
      <c r="R61" s="36"/>
      <c r="S61" s="26">
        <f t="shared" si="1"/>
        <v>0</v>
      </c>
      <c r="T61" s="80"/>
      <c r="U61" s="80"/>
      <c r="W61" s="37"/>
      <c r="X61" s="37"/>
      <c r="AE61" s="87"/>
      <c r="AF61" s="87"/>
      <c r="AG61" s="87"/>
      <c r="AH61" s="87"/>
      <c r="AI61" s="87"/>
      <c r="AJ61" s="87"/>
      <c r="AK61" s="87"/>
    </row>
    <row r="62" spans="4:42" ht="11.25" customHeight="1" x14ac:dyDescent="0.2">
      <c r="D62" s="122" t="str">
        <f>IF(NP1gads!D62="","",NP1gads!D62)</f>
        <v>citas</v>
      </c>
      <c r="E62" s="40">
        <f>NP1gads!E62</f>
        <v>0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123"/>
      <c r="R62" s="36"/>
      <c r="S62" s="26">
        <f t="shared" si="1"/>
        <v>0</v>
      </c>
      <c r="T62" s="80"/>
      <c r="U62" s="80"/>
      <c r="W62" s="37"/>
      <c r="X62" s="37"/>
      <c r="AE62" s="87"/>
      <c r="AF62" s="87"/>
      <c r="AG62" s="87"/>
      <c r="AH62" s="87"/>
      <c r="AI62" s="87"/>
      <c r="AJ62" s="87"/>
      <c r="AK62" s="87"/>
    </row>
    <row r="63" spans="4:42" ht="11.25" customHeight="1" x14ac:dyDescent="0.2">
      <c r="D63" s="122" t="str">
        <f>IF(NP1gads!D63="","",NP1gads!D63)</f>
        <v/>
      </c>
      <c r="E63" s="40">
        <f>NP1gads!E63</f>
        <v>0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123"/>
      <c r="R63" s="36"/>
      <c r="S63" s="26">
        <f t="shared" si="1"/>
        <v>0</v>
      </c>
      <c r="T63" s="80"/>
      <c r="U63" s="80"/>
      <c r="W63" s="37"/>
      <c r="X63" s="37"/>
      <c r="AE63" s="87"/>
      <c r="AF63" s="87"/>
      <c r="AG63" s="87"/>
      <c r="AH63" s="87"/>
      <c r="AI63" s="87"/>
      <c r="AJ63" s="87"/>
      <c r="AK63" s="87"/>
    </row>
    <row r="64" spans="4:42" ht="11.25" customHeight="1" x14ac:dyDescent="0.2">
      <c r="D64" s="134" t="str">
        <f>IF(NP1gads!D64="","",NP1gads!D64)</f>
        <v/>
      </c>
      <c r="E64" s="40">
        <f>NP1gads!E64</f>
        <v>0</v>
      </c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123"/>
      <c r="R64" s="36"/>
      <c r="S64" s="26">
        <f t="shared" si="1"/>
        <v>0</v>
      </c>
      <c r="T64" s="80"/>
      <c r="U64" s="80"/>
      <c r="W64" s="37"/>
      <c r="X64" s="37"/>
      <c r="AE64" s="87"/>
      <c r="AF64" s="87"/>
      <c r="AG64" s="87"/>
      <c r="AH64" s="87"/>
      <c r="AI64" s="87"/>
      <c r="AJ64" s="87"/>
      <c r="AK64" s="87"/>
    </row>
    <row r="65" spans="4:37" ht="11.25" customHeight="1" x14ac:dyDescent="0.2">
      <c r="D65" s="135" t="str">
        <f>IF(NP1gads!D65="","",NP1gads!D65)</f>
        <v/>
      </c>
      <c r="E65" s="125">
        <f>NP1gads!E65</f>
        <v>0</v>
      </c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7"/>
      <c r="R65" s="36"/>
      <c r="S65" s="26">
        <f t="shared" si="1"/>
        <v>0</v>
      </c>
      <c r="T65" s="80"/>
      <c r="U65" s="80"/>
      <c r="W65" s="37"/>
      <c r="X65" s="37"/>
      <c r="AE65" s="87"/>
      <c r="AF65" s="87"/>
      <c r="AG65" s="87"/>
      <c r="AH65" s="87"/>
      <c r="AI65" s="87"/>
      <c r="AJ65" s="87"/>
      <c r="AK65" s="87"/>
    </row>
    <row r="66" spans="4:37" ht="11.25" customHeight="1" x14ac:dyDescent="0.2">
      <c r="D66" s="94"/>
      <c r="E66" s="10" t="s">
        <v>7</v>
      </c>
      <c r="F66" s="26">
        <f>SUM(F53:F65)</f>
        <v>0</v>
      </c>
      <c r="G66" s="26">
        <f t="shared" ref="G66:Q66" si="11">SUM(G53:G65)</f>
        <v>0</v>
      </c>
      <c r="H66" s="26">
        <f t="shared" si="11"/>
        <v>0</v>
      </c>
      <c r="I66" s="26">
        <f t="shared" si="11"/>
        <v>0</v>
      </c>
      <c r="J66" s="26">
        <f t="shared" si="11"/>
        <v>0</v>
      </c>
      <c r="K66" s="26">
        <f t="shared" si="11"/>
        <v>0</v>
      </c>
      <c r="L66" s="26">
        <f t="shared" si="11"/>
        <v>0</v>
      </c>
      <c r="M66" s="26">
        <f t="shared" si="11"/>
        <v>0</v>
      </c>
      <c r="N66" s="26">
        <f t="shared" si="11"/>
        <v>0</v>
      </c>
      <c r="O66" s="26">
        <f t="shared" si="11"/>
        <v>0</v>
      </c>
      <c r="P66" s="26">
        <f t="shared" si="11"/>
        <v>0</v>
      </c>
      <c r="Q66" s="26">
        <f t="shared" si="11"/>
        <v>0</v>
      </c>
      <c r="R66" s="31"/>
      <c r="S66" s="26">
        <f>SUM(S53:S65)</f>
        <v>0</v>
      </c>
      <c r="T66" s="80"/>
      <c r="U66" s="80"/>
      <c r="W66" s="11"/>
      <c r="X66" s="11"/>
      <c r="AE66" s="87"/>
      <c r="AF66" s="87"/>
      <c r="AG66" s="87"/>
      <c r="AH66" s="87"/>
      <c r="AI66" s="87"/>
      <c r="AJ66" s="87"/>
      <c r="AK66" s="87"/>
    </row>
    <row r="67" spans="4:37" ht="11.25" customHeight="1" x14ac:dyDescent="0.2">
      <c r="D67" s="139" t="str">
        <f>IF(NP1gads!D67="","",NP1gads!D67)</f>
        <v>Procentu maksājumi par visiem kredītiem un līzingiem</v>
      </c>
      <c r="E67" s="140">
        <f>NP1gads!E67</f>
        <v>0</v>
      </c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2"/>
      <c r="R67" s="36"/>
      <c r="S67" s="26">
        <f t="shared" si="1"/>
        <v>0</v>
      </c>
      <c r="T67" s="80"/>
      <c r="U67" s="80"/>
      <c r="W67" s="37"/>
      <c r="X67" s="37"/>
      <c r="AE67" s="87"/>
      <c r="AF67" s="87"/>
      <c r="AG67" s="87"/>
      <c r="AH67" s="87"/>
      <c r="AI67" s="87"/>
      <c r="AJ67" s="87"/>
      <c r="AK67" s="87"/>
    </row>
    <row r="68" spans="4:37" ht="11.25" customHeight="1" x14ac:dyDescent="0.2">
      <c r="D68" s="141" t="str">
        <f>IF(NP1gads!D68="","",NP1gads!D68)</f>
        <v xml:space="preserve">Pamatsummas maksājumi par visiem kredītiem un līzingiem </v>
      </c>
      <c r="E68" s="40">
        <f>NP1gads!E68</f>
        <v>0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123"/>
      <c r="R68" s="36"/>
      <c r="S68" s="26">
        <f t="shared" si="1"/>
        <v>0</v>
      </c>
      <c r="T68" s="80"/>
      <c r="U68" s="80"/>
      <c r="W68" s="37"/>
      <c r="X68" s="37"/>
      <c r="AE68" s="87"/>
      <c r="AF68" s="87"/>
      <c r="AG68" s="87"/>
      <c r="AH68" s="87"/>
      <c r="AI68" s="87"/>
      <c r="AJ68" s="87"/>
      <c r="AK68" s="87"/>
    </row>
    <row r="69" spans="4:37" ht="11.25" customHeight="1" x14ac:dyDescent="0.2">
      <c r="D69" s="141" t="str">
        <f>IF(NP1gads!D69="","",NP1gads!D69)</f>
        <v>Kredītu izlietojums pa mēnešiem</v>
      </c>
      <c r="E69" s="40">
        <f>NP1gads!E69</f>
        <v>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123"/>
      <c r="R69" s="36"/>
      <c r="S69" s="26">
        <f t="shared" si="1"/>
        <v>0</v>
      </c>
      <c r="T69" s="80"/>
      <c r="U69" s="80"/>
      <c r="W69" s="37"/>
      <c r="X69" s="37"/>
      <c r="AE69" s="87"/>
      <c r="AF69" s="87"/>
      <c r="AG69" s="87"/>
      <c r="AH69" s="87"/>
      <c r="AI69" s="87"/>
      <c r="AJ69" s="87"/>
      <c r="AK69" s="87"/>
    </row>
    <row r="70" spans="4:37" ht="11.25" customHeight="1" x14ac:dyDescent="0.2">
      <c r="D70" s="141" t="str">
        <f>IF(NP1gads!D70="","",NP1gads!D70)</f>
        <v xml:space="preserve">Granta izlietojums pa mēnešiem </v>
      </c>
      <c r="E70" s="40">
        <f>NP1gads!E70</f>
        <v>0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123"/>
      <c r="R70" s="36"/>
      <c r="S70" s="26">
        <f t="shared" si="1"/>
        <v>0</v>
      </c>
      <c r="T70" s="80"/>
      <c r="U70" s="80"/>
      <c r="W70" s="37"/>
      <c r="X70" s="37"/>
      <c r="AE70" s="87"/>
      <c r="AF70" s="87"/>
      <c r="AG70" s="87"/>
      <c r="AH70" s="87"/>
      <c r="AI70" s="87"/>
      <c r="AJ70" s="87"/>
      <c r="AK70" s="87"/>
    </row>
    <row r="71" spans="4:37" ht="11.25" customHeight="1" x14ac:dyDescent="0.2">
      <c r="D71" s="141" t="str">
        <f>IF(NP1gads!D71="","",NP1gads!D71)</f>
        <v>Īpašnieku vai trešo personu finansējuma izlietojums</v>
      </c>
      <c r="E71" s="40">
        <f>NP1gads!E71</f>
        <v>0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162"/>
      <c r="R71" s="36"/>
      <c r="S71" s="26">
        <f t="shared" si="1"/>
        <v>0</v>
      </c>
      <c r="T71" s="80"/>
      <c r="U71" s="80"/>
      <c r="W71" s="37"/>
      <c r="X71" s="37"/>
      <c r="AE71" s="87"/>
      <c r="AF71" s="87"/>
      <c r="AG71" s="87"/>
      <c r="AH71" s="87"/>
      <c r="AI71" s="87"/>
      <c r="AJ71" s="87"/>
      <c r="AK71" s="87"/>
    </row>
    <row r="72" spans="4:37" ht="12" customHeight="1" x14ac:dyDescent="0.2">
      <c r="D72" s="190" t="str">
        <f>NP1gads!D72</f>
        <v>PVN priekšnodoklis - samaksātais, iegādājoties izejvielas un pakalpojumus</v>
      </c>
      <c r="E72" s="191"/>
      <c r="F72" s="62">
        <f>($E$36*F36)+($E$38*F38)+($E$39*F39)+($E$40*F40)+($E$41*F41)+($E$42*F42)+($E$43*F43)+($E$44*F44)+($E$45*F45)+($E$46*F46)+($E$47*F47)+($E$48*F48)+($E$49*F49)+($E$50*F50)+($E$53*F53)+($E$54*F54)+($E$55*F55)+($E$56*F56)+($E$57*F57)+($E$58*F58)+($E$59*F59)+($E$60*F60)+($E$61*F61)+($E$62*F62)+($E$63*F63)+($E$64*F64)+($E$65*F65)+($E$67*F67)+($E$68*F68)+($E$69*F69)+($E$70*F70)+($E$71*F71)</f>
        <v>0</v>
      </c>
      <c r="G72" s="62">
        <f t="shared" ref="G72:Q72" si="12">($E$36*G36)+($E$38*G38)+($E$39*G39)+($E$40*G40)+($E$41*G41)+($E$42*G42)+($E$43*G43)+($E$44*G44)+($E$45*G45)+($E$46*G46)+($E$47*G47)+($E$48*G48)+($E$49*G49)+($E$50*G50)+($E$53*G53)+($E$54*G54)+($E$55*G55)+($E$56*G56)+($E$57*G57)+($E$58*G58)+($E$59*G59)+($E$60*G60)+($E$61*G61)+($E$62*G62)+($E$63*G63)+($E$64*G64)+($E$65*G65)+($E$67*G67)+($E$68*G68)+($E$69*G69)+($E$70*G70)+($E$71*G71)</f>
        <v>0</v>
      </c>
      <c r="H72" s="62">
        <f t="shared" si="12"/>
        <v>0</v>
      </c>
      <c r="I72" s="62">
        <f t="shared" si="12"/>
        <v>0</v>
      </c>
      <c r="J72" s="62">
        <f t="shared" si="12"/>
        <v>0</v>
      </c>
      <c r="K72" s="62">
        <f t="shared" si="12"/>
        <v>0</v>
      </c>
      <c r="L72" s="62">
        <f t="shared" si="12"/>
        <v>0</v>
      </c>
      <c r="M72" s="62">
        <f t="shared" si="12"/>
        <v>0</v>
      </c>
      <c r="N72" s="62">
        <f t="shared" si="12"/>
        <v>0</v>
      </c>
      <c r="O72" s="62">
        <f t="shared" si="12"/>
        <v>0</v>
      </c>
      <c r="P72" s="62">
        <f t="shared" si="12"/>
        <v>0</v>
      </c>
      <c r="Q72" s="163">
        <f t="shared" si="12"/>
        <v>0</v>
      </c>
      <c r="R72" s="36"/>
      <c r="S72" s="26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80"/>
      <c r="U72" s="80"/>
      <c r="W72" s="46"/>
      <c r="X72" s="46"/>
      <c r="AE72" s="87"/>
      <c r="AF72" s="87"/>
      <c r="AG72" s="87"/>
      <c r="AH72" s="87"/>
      <c r="AI72" s="87"/>
      <c r="AJ72" s="87"/>
      <c r="AK72" s="87"/>
    </row>
    <row r="73" spans="4:37" ht="12.75" hidden="1" customHeight="1" x14ac:dyDescent="0.2">
      <c r="D73" s="192" t="str">
        <f>IF(NP1gads!D73="","",NP1gads!D73)</f>
        <v>Aizdevuma procenti</v>
      </c>
      <c r="E73" s="193" t="str">
        <f>IF(NP1gads!E73="","",NP1gads!E73)</f>
        <v/>
      </c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164"/>
      <c r="R73" s="36"/>
      <c r="S73" s="26">
        <f>SUM(F73:Q73)</f>
        <v>0</v>
      </c>
      <c r="T73" s="80"/>
      <c r="U73" s="80"/>
      <c r="W73" s="100"/>
      <c r="X73" s="100"/>
      <c r="AE73" s="87"/>
      <c r="AF73" s="87"/>
      <c r="AG73" s="87"/>
      <c r="AH73" s="87"/>
      <c r="AI73" s="87"/>
      <c r="AJ73" s="87"/>
      <c r="AK73" s="87"/>
    </row>
    <row r="74" spans="4:37" ht="12.75" hidden="1" customHeight="1" x14ac:dyDescent="0.2">
      <c r="D74" s="192" t="str">
        <f>IF(NP1gads!D74="","",NP1gads!D74)</f>
        <v>Aizdevuma pamatsummas atmaksa</v>
      </c>
      <c r="E74" s="193" t="str">
        <f>IF(NP1gads!E74="","",NP1gads!E74)</f>
        <v/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123"/>
      <c r="R74" s="36"/>
      <c r="S74" s="26">
        <f>SUM(F74:Q74)</f>
        <v>0</v>
      </c>
      <c r="T74" s="80"/>
      <c r="U74" s="80"/>
      <c r="W74" s="100"/>
      <c r="X74" s="100"/>
      <c r="AE74" s="87"/>
      <c r="AF74" s="87"/>
      <c r="AG74" s="87"/>
      <c r="AH74" s="87"/>
      <c r="AI74" s="87"/>
      <c r="AJ74" s="87"/>
      <c r="AK74" s="87"/>
    </row>
    <row r="75" spans="4:37" ht="12.75" hidden="1" customHeight="1" x14ac:dyDescent="0.2">
      <c r="D75" s="192" t="str">
        <f>IF(NP1gads!D75="","",NP1gads!D75)</f>
        <v>Citu aizdevumu procenti</v>
      </c>
      <c r="E75" s="193" t="str">
        <f>IF(NP1gads!E75="","",NP1gads!E75)</f>
        <v/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123"/>
      <c r="R75" s="36"/>
      <c r="S75" s="26">
        <f t="shared" si="1"/>
        <v>0</v>
      </c>
      <c r="T75" s="80"/>
      <c r="U75" s="80"/>
      <c r="W75" s="100"/>
      <c r="X75" s="100"/>
      <c r="AE75" s="87"/>
      <c r="AF75" s="87"/>
      <c r="AG75" s="87"/>
      <c r="AH75" s="87"/>
      <c r="AI75" s="87"/>
      <c r="AJ75" s="87"/>
      <c r="AK75" s="87"/>
    </row>
    <row r="76" spans="4:37" ht="12.75" hidden="1" customHeight="1" x14ac:dyDescent="0.2">
      <c r="D76" s="192" t="str">
        <f>IF(NP1gads!D76="","",NP1gads!D76)</f>
        <v>Citu aizdevumu pamatsummas</v>
      </c>
      <c r="E76" s="193" t="str">
        <f>IF(NP1gads!E76="","",NP1gads!E76)</f>
        <v/>
      </c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123"/>
      <c r="R76" s="36"/>
      <c r="S76" s="26">
        <f t="shared" si="1"/>
        <v>0</v>
      </c>
      <c r="T76" s="80"/>
      <c r="U76" s="80"/>
      <c r="W76" s="100"/>
      <c r="X76" s="100"/>
      <c r="AE76" s="87"/>
      <c r="AF76" s="87"/>
      <c r="AG76" s="87"/>
      <c r="AH76" s="87"/>
      <c r="AI76" s="87"/>
      <c r="AJ76" s="87"/>
      <c r="AK76" s="87"/>
    </row>
    <row r="77" spans="4:37" ht="12.75" hidden="1" customHeight="1" x14ac:dyDescent="0.2">
      <c r="D77" s="192" t="str">
        <f>IF(NP1gads!D77="","",NP1gads!D77)</f>
        <v>Ar pamatdarbību nesaistīto aizdevumu pamatsummas un procenti</v>
      </c>
      <c r="E77" s="193" t="str">
        <f>IF(NP1gads!E77="","",NP1gads!E77)</f>
        <v/>
      </c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23"/>
      <c r="R77" s="36"/>
      <c r="S77" s="26">
        <f>SUM(F77:Q77)</f>
        <v>0</v>
      </c>
      <c r="T77" s="80"/>
      <c r="U77" s="80"/>
      <c r="W77" s="100"/>
      <c r="X77" s="100"/>
      <c r="AE77" s="87"/>
      <c r="AF77" s="87"/>
      <c r="AG77" s="87"/>
      <c r="AH77" s="87"/>
      <c r="AI77" s="87"/>
      <c r="AJ77" s="87"/>
      <c r="AK77" s="87"/>
    </row>
    <row r="78" spans="4:37" ht="12.75" customHeight="1" x14ac:dyDescent="0.2">
      <c r="D78" s="192" t="str">
        <f>IF(NP1gads!D78="","",NP1gads!D78)</f>
        <v>Ienākuma nodoklis / Mikrouzņēmuma nodoklis</v>
      </c>
      <c r="E78" s="193" t="str">
        <f>IF(NP1gads!E78="","",NP1gads!E78)</f>
        <v/>
      </c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123"/>
      <c r="R78" s="36"/>
      <c r="S78" s="26">
        <f t="shared" si="1"/>
        <v>0</v>
      </c>
      <c r="T78" s="80"/>
      <c r="U78" s="80"/>
      <c r="W78" s="100"/>
      <c r="X78" s="100"/>
      <c r="AE78" s="87"/>
      <c r="AF78" s="87"/>
      <c r="AG78" s="87"/>
      <c r="AH78" s="87"/>
      <c r="AI78" s="87"/>
      <c r="AJ78" s="87"/>
      <c r="AK78" s="87"/>
    </row>
    <row r="79" spans="4:37" ht="12.75" customHeight="1" x14ac:dyDescent="0.2">
      <c r="D79" s="192"/>
      <c r="E79" s="193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162"/>
      <c r="R79" s="36"/>
      <c r="S79" s="26">
        <f>SUM(F79:Q79)</f>
        <v>0</v>
      </c>
      <c r="T79" s="80"/>
      <c r="U79" s="80"/>
      <c r="W79" s="100"/>
      <c r="X79" s="100"/>
      <c r="AE79" s="87"/>
      <c r="AF79" s="87"/>
      <c r="AG79" s="87"/>
      <c r="AH79" s="87"/>
      <c r="AI79" s="87"/>
      <c r="AJ79" s="87"/>
      <c r="AK79" s="87"/>
    </row>
    <row r="80" spans="4:37" ht="12.75" customHeight="1" x14ac:dyDescent="0.2">
      <c r="D80" s="188" t="str">
        <f>IF(NP1gads!D80="","",NP1gads!D80)</f>
        <v>Maksājamais PVN</v>
      </c>
      <c r="E80" s="189" t="str">
        <f>IF(NP1gads!E80="","",NP1gads!E80)</f>
        <v/>
      </c>
      <c r="F80" s="168">
        <f>NP1gads!Q32-NP1gads!Q72</f>
        <v>0</v>
      </c>
      <c r="G80" s="168">
        <f>F32-F72</f>
        <v>0</v>
      </c>
      <c r="H80" s="168">
        <f t="shared" ref="H80:P80" si="13">G32-G72</f>
        <v>0</v>
      </c>
      <c r="I80" s="168">
        <f t="shared" si="13"/>
        <v>0</v>
      </c>
      <c r="J80" s="168">
        <f t="shared" si="13"/>
        <v>0</v>
      </c>
      <c r="K80" s="168">
        <f t="shared" si="13"/>
        <v>0</v>
      </c>
      <c r="L80" s="168">
        <f t="shared" si="13"/>
        <v>0</v>
      </c>
      <c r="M80" s="168">
        <f t="shared" si="13"/>
        <v>0</v>
      </c>
      <c r="N80" s="168">
        <f t="shared" si="13"/>
        <v>0</v>
      </c>
      <c r="O80" s="168">
        <f t="shared" si="13"/>
        <v>0</v>
      </c>
      <c r="P80" s="168">
        <f t="shared" si="13"/>
        <v>0</v>
      </c>
      <c r="Q80" s="169">
        <f>P32-P72</f>
        <v>0</v>
      </c>
      <c r="R80" s="31"/>
      <c r="S80" s="26">
        <f>SUM(F80:Q80)</f>
        <v>0</v>
      </c>
      <c r="T80" s="80"/>
      <c r="U80" s="80"/>
      <c r="W80" s="46"/>
      <c r="X80" s="46"/>
      <c r="AE80" s="87"/>
      <c r="AF80" s="87"/>
      <c r="AG80" s="87"/>
      <c r="AH80" s="87"/>
      <c r="AI80" s="87"/>
      <c r="AJ80" s="87"/>
      <c r="AK80" s="87"/>
    </row>
    <row r="81" spans="2:257" ht="21.75" customHeight="1" thickBot="1" x14ac:dyDescent="0.25">
      <c r="B81" s="76"/>
      <c r="C81" s="76"/>
      <c r="D81" s="70"/>
      <c r="E81" s="71" t="s">
        <v>48</v>
      </c>
      <c r="F81" s="55">
        <f t="shared" ref="F81:Q81" si="14">SUM(F36,F51,F66,F67:F80)</f>
        <v>0</v>
      </c>
      <c r="G81" s="55">
        <f t="shared" si="14"/>
        <v>0</v>
      </c>
      <c r="H81" s="55">
        <f>SUM(H36,H51,H66,H67:H80)</f>
        <v>0</v>
      </c>
      <c r="I81" s="55">
        <f t="shared" si="14"/>
        <v>0</v>
      </c>
      <c r="J81" s="55">
        <f t="shared" si="14"/>
        <v>0</v>
      </c>
      <c r="K81" s="55">
        <f t="shared" si="14"/>
        <v>0</v>
      </c>
      <c r="L81" s="55">
        <f t="shared" si="14"/>
        <v>0</v>
      </c>
      <c r="M81" s="55">
        <f t="shared" si="14"/>
        <v>0</v>
      </c>
      <c r="N81" s="55">
        <f t="shared" si="14"/>
        <v>0</v>
      </c>
      <c r="O81" s="55">
        <f t="shared" si="14"/>
        <v>0</v>
      </c>
      <c r="P81" s="55">
        <f t="shared" si="14"/>
        <v>0</v>
      </c>
      <c r="Q81" s="55">
        <f t="shared" si="14"/>
        <v>0</v>
      </c>
      <c r="R81" s="55"/>
      <c r="S81" s="55">
        <f>SUM(S36,S51,S66,S67:S80)</f>
        <v>0</v>
      </c>
      <c r="T81" s="101"/>
      <c r="U81" s="101"/>
      <c r="W81" s="11"/>
      <c r="X81" s="11"/>
      <c r="AE81" s="87"/>
      <c r="AF81" s="87"/>
      <c r="AG81" s="87"/>
      <c r="AH81" s="87"/>
      <c r="AI81" s="87"/>
      <c r="AJ81" s="87"/>
      <c r="AK81" s="87"/>
    </row>
    <row r="82" spans="2:257" ht="12.75" customHeight="1" thickTop="1" x14ac:dyDescent="0.2">
      <c r="E82" s="10" t="s">
        <v>49</v>
      </c>
      <c r="F82" s="26">
        <f t="shared" ref="F82:Q82" si="15">F33-F81</f>
        <v>0</v>
      </c>
      <c r="G82" s="26">
        <f t="shared" si="15"/>
        <v>0</v>
      </c>
      <c r="H82" s="26">
        <f t="shared" si="15"/>
        <v>0</v>
      </c>
      <c r="I82" s="26">
        <f t="shared" si="15"/>
        <v>0</v>
      </c>
      <c r="J82" s="26">
        <f t="shared" si="15"/>
        <v>0</v>
      </c>
      <c r="K82" s="26">
        <f t="shared" si="15"/>
        <v>0</v>
      </c>
      <c r="L82" s="26">
        <f t="shared" si="15"/>
        <v>0</v>
      </c>
      <c r="M82" s="26">
        <f t="shared" si="15"/>
        <v>0</v>
      </c>
      <c r="N82" s="26">
        <f t="shared" si="15"/>
        <v>0</v>
      </c>
      <c r="O82" s="26">
        <f t="shared" si="15"/>
        <v>0</v>
      </c>
      <c r="P82" s="26">
        <f t="shared" si="15"/>
        <v>0</v>
      </c>
      <c r="Q82" s="26">
        <f t="shared" si="15"/>
        <v>0</v>
      </c>
      <c r="R82" s="26"/>
      <c r="S82" s="26">
        <f>S33-S81</f>
        <v>0</v>
      </c>
      <c r="T82" s="80"/>
      <c r="U82" s="80"/>
      <c r="W82" s="11"/>
      <c r="X82" s="11"/>
      <c r="AE82" s="87"/>
      <c r="AF82" s="87"/>
      <c r="AG82" s="87"/>
      <c r="AH82" s="87"/>
      <c r="AI82" s="87"/>
      <c r="AJ82" s="87"/>
      <c r="AK82" s="87"/>
    </row>
    <row r="83" spans="2:257" ht="7.5" hidden="1" customHeight="1" x14ac:dyDescent="0.2">
      <c r="D83" s="46"/>
      <c r="E83" s="4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80"/>
      <c r="U83" s="80"/>
      <c r="W83" s="46"/>
      <c r="X83" s="46"/>
      <c r="AE83" s="87"/>
      <c r="AF83" s="87"/>
      <c r="AG83" s="87"/>
      <c r="AH83" s="87"/>
      <c r="AI83" s="87"/>
      <c r="AJ83" s="87"/>
      <c r="AK83" s="87"/>
    </row>
    <row r="84" spans="2:257" ht="12.75" customHeight="1" x14ac:dyDescent="0.2">
      <c r="D84" s="10"/>
      <c r="E84" s="10" t="s">
        <v>50</v>
      </c>
      <c r="F84" s="26">
        <f>F7+F33-F81</f>
        <v>0</v>
      </c>
      <c r="G84" s="26">
        <f t="shared" ref="G84:Q84" si="16">G7+G33-G81</f>
        <v>0</v>
      </c>
      <c r="H84" s="26">
        <f t="shared" si="16"/>
        <v>0</v>
      </c>
      <c r="I84" s="26">
        <f t="shared" si="16"/>
        <v>0</v>
      </c>
      <c r="J84" s="26">
        <f t="shared" si="16"/>
        <v>0</v>
      </c>
      <c r="K84" s="26">
        <f t="shared" si="16"/>
        <v>0</v>
      </c>
      <c r="L84" s="26">
        <f t="shared" si="16"/>
        <v>0</v>
      </c>
      <c r="M84" s="26">
        <f t="shared" si="16"/>
        <v>0</v>
      </c>
      <c r="N84" s="26">
        <f t="shared" si="16"/>
        <v>0</v>
      </c>
      <c r="O84" s="26">
        <f t="shared" si="16"/>
        <v>0</v>
      </c>
      <c r="P84" s="26">
        <f t="shared" si="16"/>
        <v>0</v>
      </c>
      <c r="Q84" s="26">
        <f t="shared" si="16"/>
        <v>0</v>
      </c>
      <c r="R84" s="26"/>
      <c r="S84" s="26"/>
      <c r="T84" s="80"/>
      <c r="U84" s="80"/>
      <c r="W84" s="11"/>
      <c r="X84" s="11"/>
      <c r="AE84" s="87"/>
      <c r="AF84" s="87"/>
      <c r="AG84" s="87"/>
      <c r="AH84" s="87"/>
      <c r="AI84" s="87"/>
      <c r="AJ84" s="87"/>
      <c r="AK84" s="87"/>
    </row>
    <row r="85" spans="2:257" ht="6.75" customHeight="1" x14ac:dyDescent="0.2"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</row>
    <row r="86" spans="2:257" ht="12.75" hidden="1" customHeight="1" x14ac:dyDescent="0.2"/>
    <row r="87" spans="2:257" ht="12.75" hidden="1" customHeight="1" x14ac:dyDescent="0.2"/>
    <row r="88" spans="2:257" ht="12.75" hidden="1" customHeight="1" x14ac:dyDescent="0.2"/>
    <row r="89" spans="2:257" ht="12.75" hidden="1" customHeight="1" x14ac:dyDescent="0.2"/>
    <row r="90" spans="2:257" ht="12.75" hidden="1" customHeight="1" x14ac:dyDescent="0.2"/>
    <row r="91" spans="2:257" ht="12.75" hidden="1" customHeight="1" x14ac:dyDescent="0.2"/>
    <row r="92" spans="2:257" ht="12.75" hidden="1" customHeight="1" x14ac:dyDescent="0.2"/>
    <row r="93" spans="2:257" ht="12.75" hidden="1" customHeight="1" x14ac:dyDescent="0.2"/>
    <row r="94" spans="2:257" ht="12.75" hidden="1" customHeight="1" x14ac:dyDescent="0.2"/>
    <row r="95" spans="2:257" ht="12.75" hidden="1" customHeight="1" x14ac:dyDescent="0.2"/>
    <row r="96" spans="2:257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</sheetData>
  <protectedRanges>
    <protectedRange sqref="F67:R71 F36:R50 F53:R65 F89:R90 F9:R23 R72 F73:R79 F26:R31" name="Range1"/>
    <protectedRange sqref="B2:C2 D5" name="Range1_1"/>
    <protectedRange sqref="D13:D16" name="Range1_2"/>
    <protectedRange sqref="D26:D30" name="Range1_3"/>
    <protectedRange sqref="D46" name="Range1_4"/>
    <protectedRange sqref="D38:D45" name="Range1_2_1"/>
    <protectedRange sqref="D62:D63" name="Range1_5"/>
    <protectedRange sqref="D67:D71" name="Range1_6"/>
    <protectedRange sqref="D36" name="Range1_7"/>
  </protectedRanges>
  <mergeCells count="12">
    <mergeCell ref="D80:E80"/>
    <mergeCell ref="D3:E3"/>
    <mergeCell ref="G3:I3"/>
    <mergeCell ref="G4:I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4">
    <cfRule type="cellIs" dxfId="7" priority="3" stopIfTrue="1" operator="greaterThanOrEqual">
      <formula>0</formula>
    </cfRule>
    <cfRule type="cellIs" dxfId="6" priority="4" stopIfTrue="1" operator="lessThan">
      <formula>0</formula>
    </cfRule>
  </conditionalFormatting>
  <conditionalFormatting sqref="S82 S84">
    <cfRule type="cellIs" dxfId="5" priority="1" stopIfTrue="1" operator="greaterThanOrEqual">
      <formula>0</formula>
    </cfRule>
    <cfRule type="cellIs" dxfId="4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 differentFirst="1">
    <oddHeader>&amp;R
&amp;"Arial,Regular"Naudas plūsma 2. gads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W201"/>
  <sheetViews>
    <sheetView zoomScale="90" zoomScaleNormal="90" zoomScaleSheetLayoutView="85" workbookViewId="0">
      <selection activeCell="S29" sqref="S29"/>
    </sheetView>
  </sheetViews>
  <sheetFormatPr defaultColWidth="0" defaultRowHeight="0" customHeight="1" zeroHeight="1" x14ac:dyDescent="0.2"/>
  <cols>
    <col min="1" max="1" width="1.5703125" style="73" customWidth="1"/>
    <col min="2" max="3" width="1.42578125" style="72" customWidth="1"/>
    <col min="4" max="4" width="50.5703125" style="72" customWidth="1"/>
    <col min="5" max="5" width="6.42578125" style="72" customWidth="1"/>
    <col min="6" max="17" width="8.28515625" style="72" customWidth="1"/>
    <col min="18" max="18" width="1.140625" style="72" customWidth="1"/>
    <col min="19" max="19" width="10.28515625" style="103" customWidth="1"/>
    <col min="20" max="21" width="1.7109375" style="72" customWidth="1"/>
    <col min="22" max="22" width="1.140625" style="73" customWidth="1"/>
    <col min="23" max="24" width="9.28515625" style="72" hidden="1" customWidth="1"/>
    <col min="25" max="25" width="8.28515625" style="72" hidden="1" customWidth="1"/>
    <col min="26" max="29" width="9.140625" style="72" hidden="1" customWidth="1"/>
    <col min="30" max="30" width="2.5703125" style="72" hidden="1" customWidth="1"/>
    <col min="31" max="32" width="9.140625" style="72" hidden="1" customWidth="1"/>
    <col min="33" max="33" width="17.5703125" style="72" hidden="1" customWidth="1"/>
    <col min="34" max="16384" width="9.140625" style="72" hidden="1"/>
  </cols>
  <sheetData>
    <row r="1" spans="1:42" s="73" customFormat="1" ht="7.5" customHeight="1" x14ac:dyDescent="0.2">
      <c r="S1" s="102"/>
    </row>
    <row r="2" spans="1:42" ht="18.75" x14ac:dyDescent="0.2">
      <c r="B2" s="3"/>
      <c r="C2" s="3"/>
      <c r="E2" s="4"/>
      <c r="F2" s="5"/>
      <c r="G2" s="5"/>
      <c r="I2" s="6"/>
      <c r="J2" s="74"/>
      <c r="K2" s="75"/>
      <c r="L2" s="75"/>
      <c r="M2" s="75"/>
      <c r="N2" s="75"/>
      <c r="O2" s="5"/>
      <c r="P2" s="5"/>
      <c r="Q2" s="5"/>
      <c r="R2" s="5"/>
      <c r="S2" s="8" t="s">
        <v>0</v>
      </c>
      <c r="T2" s="5"/>
      <c r="U2" s="5"/>
      <c r="W2" s="4"/>
      <c r="X2" s="4"/>
      <c r="AE2" s="5"/>
      <c r="AF2" s="5"/>
      <c r="AG2" s="5">
        <v>44</v>
      </c>
      <c r="AH2" s="5" t="str">
        <f>"A"&amp;AP56</f>
        <v>A66</v>
      </c>
      <c r="AO2" s="72">
        <v>1</v>
      </c>
      <c r="AP2" s="72">
        <v>7</v>
      </c>
    </row>
    <row r="3" spans="1:42" s="2" customFormat="1" ht="15.75" x14ac:dyDescent="0.25">
      <c r="A3" s="1"/>
      <c r="D3" s="176">
        <f>NP1gads!C3</f>
        <v>0</v>
      </c>
      <c r="E3" s="177"/>
      <c r="F3" s="4"/>
      <c r="G3" s="176">
        <f>NP1gads!F3</f>
        <v>0</v>
      </c>
      <c r="H3" s="178"/>
      <c r="I3" s="177"/>
      <c r="J3" s="4"/>
      <c r="M3" s="4"/>
      <c r="N3" s="4"/>
      <c r="O3" s="4"/>
      <c r="P3" s="10"/>
      <c r="Q3" s="11"/>
      <c r="R3" s="4"/>
      <c r="S3" s="6"/>
      <c r="T3" s="6"/>
      <c r="U3" s="5"/>
      <c r="V3" s="1"/>
      <c r="W3" s="9">
        <v>1</v>
      </c>
      <c r="X3" s="4"/>
      <c r="AC3" s="5"/>
      <c r="AD3" s="12" t="s">
        <v>2</v>
      </c>
      <c r="AE3" s="5"/>
      <c r="AF3" s="5"/>
    </row>
    <row r="4" spans="1:42" s="2" customFormat="1" ht="9.75" customHeight="1" x14ac:dyDescent="0.25">
      <c r="A4" s="1"/>
      <c r="D4" s="13" t="s">
        <v>3</v>
      </c>
      <c r="G4" s="179" t="s">
        <v>4</v>
      </c>
      <c r="H4" s="179"/>
      <c r="I4" s="179"/>
      <c r="J4" s="6"/>
      <c r="K4" s="3"/>
      <c r="L4" s="3"/>
      <c r="M4" s="3"/>
      <c r="N4" s="3"/>
      <c r="O4" s="7"/>
      <c r="P4" s="4"/>
      <c r="Q4" s="4"/>
      <c r="R4" s="5"/>
      <c r="S4" s="4"/>
      <c r="T4" s="4"/>
      <c r="U4" s="5"/>
      <c r="V4" s="1"/>
      <c r="W4" s="9"/>
      <c r="X4" s="4"/>
      <c r="AC4" s="5"/>
      <c r="AD4" s="5"/>
      <c r="AE4" s="5"/>
      <c r="AF4" s="5"/>
    </row>
    <row r="5" spans="1:42" ht="23.25" customHeight="1" thickBot="1" x14ac:dyDescent="0.25">
      <c r="B5" s="14" t="s">
        <v>5</v>
      </c>
      <c r="C5" s="14"/>
      <c r="D5" s="18"/>
      <c r="E5" s="15"/>
      <c r="F5" s="16"/>
      <c r="G5" s="16"/>
      <c r="H5" s="76"/>
      <c r="I5" s="17"/>
      <c r="J5" s="77"/>
      <c r="K5" s="78"/>
      <c r="L5" s="78"/>
      <c r="M5" s="78"/>
      <c r="N5" s="78"/>
      <c r="O5" s="16"/>
      <c r="P5" s="16"/>
      <c r="Q5" s="16"/>
      <c r="R5" s="16"/>
      <c r="S5" s="15"/>
      <c r="T5" s="5"/>
      <c r="U5" s="5"/>
      <c r="W5" s="4"/>
      <c r="X5" s="4"/>
      <c r="AE5" s="5"/>
      <c r="AF5" s="5"/>
      <c r="AG5" s="5"/>
      <c r="AH5" s="5"/>
    </row>
    <row r="6" spans="1:42" ht="15.75" customHeight="1" thickTop="1" x14ac:dyDescent="0.2">
      <c r="D6" s="20"/>
      <c r="E6" s="46"/>
      <c r="F6" s="79" t="str">
        <f>NP1gads!F6</f>
        <v>jan</v>
      </c>
      <c r="G6" s="79" t="str">
        <f>NP1gads!G6</f>
        <v>feb</v>
      </c>
      <c r="H6" s="79" t="str">
        <f>NP1gads!H6</f>
        <v>mar</v>
      </c>
      <c r="I6" s="79" t="str">
        <f>NP1gads!I6</f>
        <v>apr</v>
      </c>
      <c r="J6" s="79" t="str">
        <f>NP1gads!J6</f>
        <v>mai</v>
      </c>
      <c r="K6" s="79" t="str">
        <f>NP1gads!K6</f>
        <v>jūn</v>
      </c>
      <c r="L6" s="79" t="str">
        <f>NP1gads!L6</f>
        <v>jūl</v>
      </c>
      <c r="M6" s="79" t="str">
        <f>NP1gads!M6</f>
        <v>aug</v>
      </c>
      <c r="N6" s="79" t="str">
        <f>NP1gads!N6</f>
        <v>sep</v>
      </c>
      <c r="O6" s="79" t="str">
        <f>NP1gads!O6</f>
        <v>okt</v>
      </c>
      <c r="P6" s="79" t="str">
        <f>NP1gads!P6</f>
        <v>nov</v>
      </c>
      <c r="Q6" s="79" t="str">
        <f>NP1gads!Q6</f>
        <v>dec</v>
      </c>
      <c r="R6" s="79"/>
      <c r="S6" s="22" t="s">
        <v>7</v>
      </c>
      <c r="T6" s="80"/>
      <c r="U6" s="80"/>
      <c r="W6" s="23"/>
      <c r="X6" s="20"/>
      <c r="AE6" s="80"/>
      <c r="AF6" s="80"/>
      <c r="AG6" s="80" t="s">
        <v>51</v>
      </c>
      <c r="AH6" s="80"/>
      <c r="AO6" s="72">
        <v>2</v>
      </c>
      <c r="AP6" s="72">
        <v>8</v>
      </c>
    </row>
    <row r="7" spans="1:42" ht="11.25" customHeight="1" x14ac:dyDescent="0.2">
      <c r="D7" s="10"/>
      <c r="E7" s="10" t="s">
        <v>9</v>
      </c>
      <c r="F7" s="26">
        <f>NP2gads!Q84</f>
        <v>0</v>
      </c>
      <c r="G7" s="26">
        <f>F84</f>
        <v>0</v>
      </c>
      <c r="H7" s="26">
        <f t="shared" ref="H7:Q7" si="0">G84</f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/>
      <c r="S7" s="26"/>
      <c r="T7" s="81"/>
      <c r="U7" s="81"/>
      <c r="W7" s="27"/>
      <c r="X7" s="11"/>
      <c r="AE7" s="81"/>
      <c r="AF7" s="81"/>
      <c r="AG7" s="81"/>
      <c r="AH7" s="81"/>
      <c r="AO7" s="72">
        <v>3</v>
      </c>
      <c r="AP7" s="72">
        <v>9</v>
      </c>
    </row>
    <row r="8" spans="1:42" ht="12.75" x14ac:dyDescent="0.2">
      <c r="D8" s="44"/>
      <c r="E8" s="82" t="s">
        <v>10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26"/>
      <c r="T8" s="80"/>
      <c r="U8" s="80"/>
      <c r="W8" s="27"/>
      <c r="X8" s="11"/>
      <c r="AE8" s="80"/>
      <c r="AF8" s="80"/>
      <c r="AG8" s="80"/>
      <c r="AH8" s="80"/>
      <c r="AO8" s="72">
        <v>4</v>
      </c>
      <c r="AP8" s="72">
        <v>10</v>
      </c>
    </row>
    <row r="9" spans="1:42" ht="11.25" hidden="1" customHeight="1" x14ac:dyDescent="0.2">
      <c r="D9" s="128" t="str">
        <f>IF(NP1gads!D9="","",NP1gads!D9)</f>
        <v>Ieņēmumi, kas saņemti no debitoru parādu atgūšanas</v>
      </c>
      <c r="E9" s="114">
        <f>NP1gads!E9</f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6"/>
      <c r="S9" s="26">
        <f>SUM(F9:Q9)</f>
        <v>0</v>
      </c>
      <c r="T9" s="80"/>
      <c r="U9" s="80"/>
      <c r="W9" s="37"/>
      <c r="X9" s="84"/>
      <c r="AE9" s="80"/>
      <c r="AF9" s="80"/>
      <c r="AG9" s="80"/>
      <c r="AH9" s="80"/>
      <c r="AO9" s="72">
        <v>5</v>
      </c>
      <c r="AP9" s="72">
        <v>11</v>
      </c>
    </row>
    <row r="10" spans="1:42" ht="11.25" hidden="1" customHeight="1" x14ac:dyDescent="0.2">
      <c r="D10" s="83" t="str">
        <f>IF(NP1gads!D10="","",NP1gads!D10)</f>
        <v>Ieņēmumi no krājumu pārdošanas</v>
      </c>
      <c r="E10" s="115">
        <f>NP1gads!E10</f>
        <v>0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  <c r="R10" s="36"/>
      <c r="S10" s="26">
        <f t="shared" ref="S10:S78" si="1">SUM(F10:Q10)</f>
        <v>0</v>
      </c>
      <c r="T10" s="80"/>
      <c r="U10" s="80"/>
      <c r="W10" s="37"/>
      <c r="X10" s="37"/>
      <c r="AO10" s="72">
        <v>6</v>
      </c>
      <c r="AP10" s="72">
        <v>12</v>
      </c>
    </row>
    <row r="11" spans="1:42" ht="11.25" hidden="1" customHeight="1" x14ac:dyDescent="0.2">
      <c r="D11" s="85"/>
      <c r="E11" s="51" t="s">
        <v>7</v>
      </c>
      <c r="F11" s="52">
        <f>SUM(F9:F10)</f>
        <v>0</v>
      </c>
      <c r="G11" s="52">
        <f t="shared" ref="G11:Q11" si="2">SUM(G9:G10)</f>
        <v>0</v>
      </c>
      <c r="H11" s="52">
        <f t="shared" si="2"/>
        <v>0</v>
      </c>
      <c r="I11" s="52">
        <f t="shared" si="2"/>
        <v>0</v>
      </c>
      <c r="J11" s="52">
        <f t="shared" si="2"/>
        <v>0</v>
      </c>
      <c r="K11" s="52">
        <f t="shared" si="2"/>
        <v>0</v>
      </c>
      <c r="L11" s="52">
        <f t="shared" si="2"/>
        <v>0</v>
      </c>
      <c r="M11" s="52">
        <f t="shared" si="2"/>
        <v>0</v>
      </c>
      <c r="N11" s="52">
        <f t="shared" si="2"/>
        <v>0</v>
      </c>
      <c r="O11" s="52">
        <f t="shared" si="2"/>
        <v>0</v>
      </c>
      <c r="P11" s="52">
        <f t="shared" si="2"/>
        <v>0</v>
      </c>
      <c r="Q11" s="52">
        <f t="shared" si="2"/>
        <v>0</v>
      </c>
      <c r="R11" s="36"/>
      <c r="S11" s="26"/>
      <c r="T11" s="80"/>
      <c r="U11" s="80"/>
      <c r="W11" s="37"/>
      <c r="X11" s="37"/>
    </row>
    <row r="12" spans="1:42" ht="11.25" customHeight="1" x14ac:dyDescent="0.2">
      <c r="D12" s="44" t="str">
        <f>IF(NP1gads!D12="","",NP1gads!D12)</f>
        <v>Pamatdarbības ieņēmumi</v>
      </c>
      <c r="E12" s="10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26"/>
      <c r="T12" s="80"/>
      <c r="U12" s="80"/>
      <c r="W12" s="37"/>
      <c r="X12" s="37"/>
    </row>
    <row r="13" spans="1:42" ht="11.25" customHeight="1" x14ac:dyDescent="0.2">
      <c r="D13" s="129" t="str">
        <f>IF(NP1gads!D13="","",NP1gads!D13)</f>
        <v>Prece vai pakalpojums 1</v>
      </c>
      <c r="E13" s="130">
        <f>NP1gads!E13</f>
        <v>0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2"/>
      <c r="R13" s="36"/>
      <c r="S13" s="26">
        <f t="shared" si="1"/>
        <v>0</v>
      </c>
      <c r="T13" s="80"/>
      <c r="U13" s="80"/>
      <c r="W13" s="37"/>
      <c r="X13" s="37"/>
      <c r="AO13" s="72">
        <v>7</v>
      </c>
      <c r="AP13" s="72">
        <v>13</v>
      </c>
    </row>
    <row r="14" spans="1:42" ht="11.25" customHeight="1" x14ac:dyDescent="0.2">
      <c r="D14" s="133" t="str">
        <f>IF(NP1gads!D14="","",NP1gads!D14)</f>
        <v>Prece vai pakalpojums 2</v>
      </c>
      <c r="E14" s="116">
        <f>NP1gads!E14</f>
        <v>0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123"/>
      <c r="R14" s="36"/>
      <c r="S14" s="26">
        <f t="shared" si="1"/>
        <v>0</v>
      </c>
      <c r="T14" s="80"/>
      <c r="U14" s="80"/>
      <c r="W14" s="37"/>
      <c r="X14" s="37"/>
      <c r="AO14" s="72">
        <v>8</v>
      </c>
      <c r="AP14" s="72">
        <v>14</v>
      </c>
    </row>
    <row r="15" spans="1:42" ht="11.25" customHeight="1" x14ac:dyDescent="0.2">
      <c r="D15" s="133" t="str">
        <f>IF(NP1gads!D15="","",NP1gads!D15)</f>
        <v>Prece vai pakalpojums 3</v>
      </c>
      <c r="E15" s="116">
        <f>NP1gads!E15</f>
        <v>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123"/>
      <c r="R15" s="36"/>
      <c r="S15" s="26">
        <f>SUM(F15:Q15)</f>
        <v>0</v>
      </c>
      <c r="T15" s="80"/>
      <c r="U15" s="80"/>
      <c r="W15" s="37"/>
      <c r="X15" s="37"/>
      <c r="AO15" s="72">
        <v>9</v>
      </c>
      <c r="AP15" s="72">
        <v>15</v>
      </c>
    </row>
    <row r="16" spans="1:42" ht="11.25" customHeight="1" x14ac:dyDescent="0.2">
      <c r="D16" s="122" t="str">
        <f>IF(NP1gads!D16="","",NP1gads!D16)</f>
        <v>Ieņēmumi no pamatlīdzekļu pārdošanas</v>
      </c>
      <c r="E16" s="116">
        <f>NP1gads!E16</f>
        <v>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123"/>
      <c r="R16" s="36"/>
      <c r="S16" s="26">
        <f t="shared" si="1"/>
        <v>0</v>
      </c>
      <c r="T16" s="80"/>
      <c r="U16" s="80"/>
      <c r="W16" s="37"/>
      <c r="X16" s="37"/>
      <c r="AO16" s="72">
        <v>10</v>
      </c>
      <c r="AP16" s="72">
        <v>16</v>
      </c>
    </row>
    <row r="17" spans="4:42" ht="11.25" customHeight="1" x14ac:dyDescent="0.2">
      <c r="D17" s="134" t="str">
        <f>IF(NP1gads!D17="","",NP1gads!D17)</f>
        <v/>
      </c>
      <c r="E17" s="116">
        <f>NP1gads!E17</f>
        <v>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123"/>
      <c r="R17" s="36"/>
      <c r="S17" s="26">
        <f t="shared" si="1"/>
        <v>0</v>
      </c>
      <c r="T17" s="80"/>
      <c r="U17" s="80"/>
      <c r="W17" s="37"/>
      <c r="X17" s="37"/>
      <c r="AO17" s="72">
        <v>11</v>
      </c>
      <c r="AP17" s="72">
        <v>17</v>
      </c>
    </row>
    <row r="18" spans="4:42" ht="11.25" customHeight="1" x14ac:dyDescent="0.2">
      <c r="D18" s="134" t="str">
        <f>IF(NP1gads!D18="","",NP1gads!D18)</f>
        <v/>
      </c>
      <c r="E18" s="116">
        <f>NP1gads!E18</f>
        <v>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23"/>
      <c r="R18" s="36"/>
      <c r="S18" s="26">
        <f t="shared" si="1"/>
        <v>0</v>
      </c>
      <c r="T18" s="80"/>
      <c r="U18" s="80"/>
      <c r="W18" s="37"/>
      <c r="X18" s="37"/>
      <c r="AO18" s="72">
        <v>12</v>
      </c>
      <c r="AP18" s="72">
        <v>18</v>
      </c>
    </row>
    <row r="19" spans="4:42" ht="11.25" customHeight="1" x14ac:dyDescent="0.2">
      <c r="D19" s="134" t="str">
        <f>IF(NP1gads!D19="","",NP1gads!D19)</f>
        <v/>
      </c>
      <c r="E19" s="116">
        <f>NP1gads!E19</f>
        <v>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123"/>
      <c r="R19" s="36"/>
      <c r="S19" s="26">
        <f t="shared" si="1"/>
        <v>0</v>
      </c>
      <c r="T19" s="80"/>
      <c r="U19" s="80"/>
      <c r="W19" s="37"/>
      <c r="X19" s="37"/>
      <c r="AO19" s="72">
        <v>13</v>
      </c>
      <c r="AP19" s="72">
        <v>19</v>
      </c>
    </row>
    <row r="20" spans="4:42" ht="11.25" customHeight="1" x14ac:dyDescent="0.2">
      <c r="D20" s="134" t="str">
        <f>IF(NP1gads!D20="","",NP1gads!D20)</f>
        <v/>
      </c>
      <c r="E20" s="116">
        <f>NP1gads!E20</f>
        <v>0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123"/>
      <c r="R20" s="36"/>
      <c r="S20" s="26">
        <f t="shared" si="1"/>
        <v>0</v>
      </c>
      <c r="T20" s="80"/>
      <c r="U20" s="80"/>
      <c r="W20" s="37"/>
      <c r="X20" s="37"/>
      <c r="AO20" s="72">
        <v>14</v>
      </c>
      <c r="AP20" s="72">
        <v>28</v>
      </c>
    </row>
    <row r="21" spans="4:42" ht="11.25" customHeight="1" x14ac:dyDescent="0.2">
      <c r="D21" s="134" t="str">
        <f>IF(NP1gads!D21="","",NP1gads!D21)</f>
        <v/>
      </c>
      <c r="E21" s="116">
        <f>NP1gads!E21</f>
        <v>0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123"/>
      <c r="R21" s="36"/>
      <c r="S21" s="26">
        <f t="shared" si="1"/>
        <v>0</v>
      </c>
      <c r="T21" s="80"/>
      <c r="U21" s="80"/>
      <c r="W21" s="37"/>
      <c r="X21" s="37"/>
      <c r="AO21" s="72">
        <v>15</v>
      </c>
      <c r="AP21" s="72">
        <v>29</v>
      </c>
    </row>
    <row r="22" spans="4:42" ht="11.25" customHeight="1" x14ac:dyDescent="0.2">
      <c r="D22" s="134" t="str">
        <f>IF(NP1gads!D22="","",NP1gads!D22)</f>
        <v/>
      </c>
      <c r="E22" s="116">
        <f>NP1gads!E22</f>
        <v>0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123"/>
      <c r="R22" s="36"/>
      <c r="S22" s="26">
        <f t="shared" si="1"/>
        <v>0</v>
      </c>
      <c r="T22" s="80"/>
      <c r="U22" s="80"/>
      <c r="W22" s="37"/>
      <c r="X22" s="37"/>
      <c r="AO22" s="72">
        <v>16</v>
      </c>
      <c r="AP22" s="72">
        <v>30</v>
      </c>
    </row>
    <row r="23" spans="4:42" ht="11.25" customHeight="1" x14ac:dyDescent="0.2">
      <c r="D23" s="135" t="str">
        <f>IF(NP1gads!D23="","",NP1gads!D23)</f>
        <v/>
      </c>
      <c r="E23" s="136">
        <f>NP1gads!E23</f>
        <v>0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7"/>
      <c r="R23" s="36"/>
      <c r="S23" s="26">
        <f t="shared" si="1"/>
        <v>0</v>
      </c>
      <c r="T23" s="80"/>
      <c r="U23" s="80"/>
      <c r="W23" s="37"/>
      <c r="X23" s="37"/>
      <c r="AO23" s="72">
        <v>17</v>
      </c>
      <c r="AP23" s="72">
        <v>31</v>
      </c>
    </row>
    <row r="24" spans="4:42" ht="12.75" x14ac:dyDescent="0.2">
      <c r="D24" s="94"/>
      <c r="E24" s="10" t="s">
        <v>7</v>
      </c>
      <c r="F24" s="26">
        <f>SUM(F13:F23)</f>
        <v>0</v>
      </c>
      <c r="G24" s="26">
        <f t="shared" ref="G24:P24" si="3">SUM(G13:G23)</f>
        <v>0</v>
      </c>
      <c r="H24" s="26">
        <f t="shared" si="3"/>
        <v>0</v>
      </c>
      <c r="I24" s="26">
        <f>SUM(I13:I23)</f>
        <v>0</v>
      </c>
      <c r="J24" s="26">
        <f t="shared" si="3"/>
        <v>0</v>
      </c>
      <c r="K24" s="26">
        <f t="shared" si="3"/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26">
        <f t="shared" si="3"/>
        <v>0</v>
      </c>
      <c r="P24" s="26">
        <f t="shared" si="3"/>
        <v>0</v>
      </c>
      <c r="Q24" s="26">
        <f>SUM(Q13:Q23)</f>
        <v>0</v>
      </c>
      <c r="R24" s="31"/>
      <c r="S24" s="26">
        <f>SUM(S13:S23)</f>
        <v>0</v>
      </c>
      <c r="T24" s="80"/>
      <c r="U24" s="80"/>
      <c r="W24" s="37"/>
      <c r="X24" s="37"/>
      <c r="AE24" s="87"/>
      <c r="AF24" s="87"/>
      <c r="AG24" s="87"/>
      <c r="AH24" s="87"/>
      <c r="AI24" s="87"/>
      <c r="AJ24" s="87"/>
      <c r="AK24" s="87"/>
      <c r="AO24" s="72">
        <v>18</v>
      </c>
      <c r="AP24" s="72">
        <v>32</v>
      </c>
    </row>
    <row r="25" spans="4:42" ht="12.75" x14ac:dyDescent="0.2">
      <c r="D25" s="88" t="s">
        <v>14</v>
      </c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31"/>
      <c r="S25" s="26"/>
      <c r="T25" s="80"/>
      <c r="U25" s="80"/>
      <c r="W25" s="37"/>
      <c r="X25" s="37"/>
      <c r="AE25" s="87"/>
      <c r="AF25" s="87"/>
      <c r="AG25" s="87"/>
      <c r="AH25" s="87"/>
      <c r="AI25" s="87"/>
      <c r="AJ25" s="87"/>
      <c r="AK25" s="87"/>
    </row>
    <row r="26" spans="4:42" ht="11.25" customHeight="1" x14ac:dyDescent="0.2">
      <c r="D26" s="39" t="str">
        <f>IF(NP1gads!D26="","",NP1gads!D26)</f>
        <v>Īpašnieku ieguldījums</v>
      </c>
      <c r="E26" s="116">
        <f>NP1gads!E26</f>
        <v>0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4"/>
      <c r="R26" s="36"/>
      <c r="S26" s="26">
        <f>SUM(F26:Q26)</f>
        <v>0</v>
      </c>
      <c r="T26" s="80"/>
      <c r="U26" s="80"/>
      <c r="W26" s="37"/>
      <c r="X26" s="37"/>
      <c r="AE26" s="87"/>
      <c r="AF26" s="87"/>
      <c r="AG26" s="87"/>
      <c r="AH26" s="87"/>
      <c r="AI26" s="87"/>
      <c r="AJ26" s="87"/>
      <c r="AK26" s="87"/>
      <c r="AO26" s="72">
        <v>19</v>
      </c>
      <c r="AP26" s="72">
        <v>33</v>
      </c>
    </row>
    <row r="27" spans="4:42" ht="11.25" customHeight="1" x14ac:dyDescent="0.2">
      <c r="D27" s="39" t="str">
        <f>IF(NP1gads!D27="","",NP1gads!D27)</f>
        <v>Saņemti banku aizņēmumi (kredīti, līzingi)</v>
      </c>
      <c r="E27" s="116">
        <f>NP1gads!E27</f>
        <v>0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2"/>
      <c r="R27" s="48"/>
      <c r="S27" s="26">
        <f>SUM(F27:Q27)</f>
        <v>0</v>
      </c>
      <c r="T27" s="80"/>
      <c r="U27" s="80"/>
      <c r="W27" s="37"/>
      <c r="X27" s="37"/>
      <c r="AE27" s="87"/>
      <c r="AF27" s="87"/>
      <c r="AG27" s="87"/>
      <c r="AH27" s="87"/>
      <c r="AI27" s="87"/>
      <c r="AJ27" s="87"/>
      <c r="AK27" s="87"/>
      <c r="AO27" s="72">
        <v>20</v>
      </c>
      <c r="AP27" s="72">
        <v>34</v>
      </c>
    </row>
    <row r="28" spans="4:42" ht="21" customHeight="1" x14ac:dyDescent="0.2">
      <c r="D28" s="113" t="str">
        <f>IF(NP1gads!D28="","",NP1gads!D28)</f>
        <v>Eiropas Savienības līdzfinansējums (piemēram, Leader, 
LIAA Biznesa inkubatori u.c.)</v>
      </c>
      <c r="E28" s="116">
        <f>NP1gads!E28</f>
        <v>0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  <c r="R28" s="36"/>
      <c r="S28" s="26">
        <f t="shared" si="1"/>
        <v>0</v>
      </c>
      <c r="T28" s="80"/>
      <c r="U28" s="80"/>
      <c r="W28" s="37"/>
      <c r="X28" s="37"/>
      <c r="AE28" s="87"/>
      <c r="AF28" s="87"/>
      <c r="AG28" s="87"/>
      <c r="AH28" s="87"/>
      <c r="AI28" s="87"/>
      <c r="AJ28" s="87"/>
      <c r="AK28" s="87"/>
      <c r="AO28" s="72">
        <v>21</v>
      </c>
      <c r="AP28" s="72">
        <v>35</v>
      </c>
    </row>
    <row r="29" spans="4:42" ht="11.25" customHeight="1" x14ac:dyDescent="0.2">
      <c r="D29" s="137" t="str">
        <f>IF(NP1gads!D29="","",NP1gads!D29)</f>
        <v>Grants</v>
      </c>
      <c r="E29" s="116">
        <f>NP1gads!E29</f>
        <v>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2"/>
      <c r="R29" s="36"/>
      <c r="S29" s="26">
        <f t="shared" ref="S29" si="4">SUM(F29:Q29)</f>
        <v>0</v>
      </c>
      <c r="T29" s="80"/>
      <c r="U29" s="80"/>
      <c r="W29" s="37"/>
      <c r="X29" s="37"/>
      <c r="AE29" s="87"/>
      <c r="AF29" s="87"/>
      <c r="AG29" s="87"/>
      <c r="AH29" s="87"/>
      <c r="AI29" s="87"/>
      <c r="AJ29" s="87"/>
      <c r="AK29" s="87"/>
      <c r="AO29" s="72">
        <v>22</v>
      </c>
      <c r="AP29" s="72">
        <v>36</v>
      </c>
    </row>
    <row r="30" spans="4:42" ht="11.25" customHeight="1" x14ac:dyDescent="0.2">
      <c r="D30" s="45" t="str">
        <f>IF(NP1gads!D30="","",NP1gads!D30)</f>
        <v>Citas fiziskas vai jurisikas personas aizdevums</v>
      </c>
      <c r="E30" s="116">
        <f>NP1gads!E30</f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2"/>
      <c r="R30" s="36"/>
      <c r="S30" s="26">
        <f t="shared" si="1"/>
        <v>0</v>
      </c>
      <c r="T30" s="80"/>
      <c r="U30" s="80"/>
      <c r="W30" s="37"/>
      <c r="X30" s="37"/>
      <c r="AE30" s="87"/>
      <c r="AF30" s="87"/>
      <c r="AG30" s="87"/>
      <c r="AH30" s="87"/>
      <c r="AI30" s="87"/>
      <c r="AJ30" s="87"/>
      <c r="AK30" s="87"/>
      <c r="AO30" s="72">
        <v>22</v>
      </c>
      <c r="AP30" s="72">
        <v>36</v>
      </c>
    </row>
    <row r="31" spans="4:42" ht="11.25" customHeight="1" x14ac:dyDescent="0.2">
      <c r="D31" s="93" t="str">
        <f>IF(NP1gads!D31="","",NP1gads!D31)</f>
        <v/>
      </c>
      <c r="E31" s="117">
        <f>NP1gads!E31</f>
        <v>0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8"/>
      <c r="R31" s="36"/>
      <c r="S31" s="26">
        <f t="shared" si="1"/>
        <v>0</v>
      </c>
      <c r="T31" s="80"/>
      <c r="U31" s="80"/>
      <c r="W31" s="37"/>
      <c r="X31" s="37"/>
      <c r="AE31" s="87"/>
      <c r="AF31" s="87"/>
      <c r="AG31" s="87"/>
      <c r="AH31" s="87"/>
      <c r="AI31" s="87"/>
      <c r="AJ31" s="87"/>
      <c r="AK31" s="87"/>
      <c r="AO31" s="72">
        <v>23</v>
      </c>
      <c r="AP31" s="72">
        <v>37</v>
      </c>
    </row>
    <row r="32" spans="4:42" ht="10.5" customHeight="1" x14ac:dyDescent="0.2">
      <c r="D32" s="94"/>
      <c r="E32" s="10" t="s">
        <v>17</v>
      </c>
      <c r="F32" s="26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26">
        <f t="shared" ref="G32:Q32" si="5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 t="shared" si="5"/>
        <v>0</v>
      </c>
      <c r="M32" s="26">
        <f>(M9*$E$9)+(M10*$E$10)+(M13*$E$13)+(M14*$E$14)+(M15*$E$15)+(M16*$E$16)+(M17*$E$17)+(M18*$E$18)+(M19*$E$19)+(M20*$E$20)+(M21*$E$21)+(M22*$E$22)+(M23*$E$23)+(M26*$E$26)+(M27*$E$27)+(M28*$E$28)+(M29*$E$29)+(M30*$E$30)+(M31*$E$31)</f>
        <v>0</v>
      </c>
      <c r="N32" s="26">
        <f t="shared" si="5"/>
        <v>0</v>
      </c>
      <c r="O32" s="26">
        <f t="shared" si="5"/>
        <v>0</v>
      </c>
      <c r="P32" s="26">
        <f t="shared" si="5"/>
        <v>0</v>
      </c>
      <c r="Q32" s="26">
        <f t="shared" si="5"/>
        <v>0</v>
      </c>
      <c r="R32" s="26"/>
      <c r="S32" s="26">
        <f t="shared" ref="S32" si="6">(S9*$E$9)+(S10*$E$10)+(S13*$E$13)+(S14*$E$14)+(S15*$E$15)+(S16*$E$16)+(S17*$E$17)+(S18*$E$18)+(S19*$E$19)+(S20*$E$20)+(S21*$E$21)+(S22*$E$22)+(S23*$E$23)+(S26*$E$26)+(S27*$E$27)+(S28*$E$28)+(S29*$E$29)+(S30*$E$30)+(S31*$E$31)</f>
        <v>0</v>
      </c>
      <c r="T32" s="80"/>
      <c r="U32" s="80"/>
      <c r="W32" s="46"/>
      <c r="X32" s="46"/>
      <c r="AE32" s="87"/>
      <c r="AF32" s="87"/>
      <c r="AG32" s="87"/>
      <c r="AH32" s="87"/>
      <c r="AI32" s="87"/>
      <c r="AJ32" s="87"/>
      <c r="AK32" s="87"/>
      <c r="AO32" s="72">
        <v>24</v>
      </c>
      <c r="AP32" s="72">
        <v>38</v>
      </c>
    </row>
    <row r="33" spans="2:42" ht="11.25" customHeight="1" x14ac:dyDescent="0.2">
      <c r="D33" s="94"/>
      <c r="E33" s="10" t="s">
        <v>52</v>
      </c>
      <c r="F33" s="26">
        <f>F11+F24+SUM(F26:F32)</f>
        <v>0</v>
      </c>
      <c r="G33" s="26">
        <f t="shared" ref="G33:Q33" si="7">G11+G24+SUM(G26:G32)</f>
        <v>0</v>
      </c>
      <c r="H33" s="26">
        <f t="shared" si="7"/>
        <v>0</v>
      </c>
      <c r="I33" s="26">
        <f t="shared" si="7"/>
        <v>0</v>
      </c>
      <c r="J33" s="26">
        <f t="shared" si="7"/>
        <v>0</v>
      </c>
      <c r="K33" s="26">
        <f t="shared" si="7"/>
        <v>0</v>
      </c>
      <c r="L33" s="26">
        <f t="shared" si="7"/>
        <v>0</v>
      </c>
      <c r="M33" s="26">
        <f t="shared" si="7"/>
        <v>0</v>
      </c>
      <c r="N33" s="26">
        <f t="shared" si="7"/>
        <v>0</v>
      </c>
      <c r="O33" s="26">
        <f t="shared" si="7"/>
        <v>0</v>
      </c>
      <c r="P33" s="26">
        <f t="shared" si="7"/>
        <v>0</v>
      </c>
      <c r="Q33" s="26">
        <f t="shared" si="7"/>
        <v>0</v>
      </c>
      <c r="R33" s="26"/>
      <c r="S33" s="26">
        <f>SUM(S9:S10,S24,S26:S32)</f>
        <v>0</v>
      </c>
      <c r="T33" s="80"/>
      <c r="U33" s="80"/>
      <c r="W33" s="11"/>
      <c r="X33" s="46"/>
      <c r="AE33" s="87"/>
      <c r="AF33" s="87"/>
      <c r="AG33" s="87"/>
      <c r="AH33" s="87"/>
      <c r="AI33" s="87"/>
      <c r="AJ33" s="87"/>
      <c r="AK33" s="87"/>
      <c r="AO33" s="72">
        <v>25</v>
      </c>
      <c r="AP33" s="72">
        <v>39</v>
      </c>
    </row>
    <row r="34" spans="2:42" ht="17.25" customHeight="1" thickBot="1" x14ac:dyDescent="0.25">
      <c r="B34" s="14" t="s">
        <v>19</v>
      </c>
      <c r="C34" s="14"/>
      <c r="D34" s="95"/>
      <c r="E34" s="53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55"/>
      <c r="T34" s="80"/>
      <c r="U34" s="80"/>
      <c r="W34" s="11"/>
      <c r="X34" s="46"/>
      <c r="AE34" s="87"/>
      <c r="AF34" s="87"/>
      <c r="AG34" s="87"/>
      <c r="AH34" s="87"/>
      <c r="AI34" s="87"/>
      <c r="AJ34" s="87"/>
      <c r="AK34" s="87"/>
      <c r="AO34" s="72">
        <v>26</v>
      </c>
      <c r="AP34" s="72">
        <v>40</v>
      </c>
    </row>
    <row r="35" spans="2:42" ht="13.5" thickTop="1" x14ac:dyDescent="0.2">
      <c r="D35" s="99" t="str">
        <f>NP1gads!D35</f>
        <v>Mainīgās izmaksas</v>
      </c>
      <c r="E35" s="11"/>
      <c r="F35" s="97" t="str">
        <f>F6</f>
        <v>jan</v>
      </c>
      <c r="G35" s="97" t="str">
        <f t="shared" ref="G35:Q35" si="8">G6</f>
        <v>feb</v>
      </c>
      <c r="H35" s="97" t="str">
        <f t="shared" si="8"/>
        <v>mar</v>
      </c>
      <c r="I35" s="97" t="str">
        <f t="shared" si="8"/>
        <v>apr</v>
      </c>
      <c r="J35" s="97" t="str">
        <f t="shared" si="8"/>
        <v>mai</v>
      </c>
      <c r="K35" s="97" t="str">
        <f t="shared" si="8"/>
        <v>jūn</v>
      </c>
      <c r="L35" s="97" t="str">
        <f t="shared" si="8"/>
        <v>jūl</v>
      </c>
      <c r="M35" s="97" t="str">
        <f t="shared" si="8"/>
        <v>aug</v>
      </c>
      <c r="N35" s="97" t="str">
        <f t="shared" si="8"/>
        <v>sep</v>
      </c>
      <c r="O35" s="97" t="str">
        <f t="shared" si="8"/>
        <v>okt</v>
      </c>
      <c r="P35" s="97" t="str">
        <f t="shared" si="8"/>
        <v>nov</v>
      </c>
      <c r="Q35" s="97" t="str">
        <f t="shared" si="8"/>
        <v>dec</v>
      </c>
      <c r="R35" s="98"/>
      <c r="S35" s="57" t="s">
        <v>7</v>
      </c>
      <c r="T35" s="80"/>
      <c r="U35" s="80"/>
      <c r="W35" s="11"/>
      <c r="X35" s="46"/>
      <c r="AE35" s="87"/>
      <c r="AF35" s="87"/>
      <c r="AG35" s="87"/>
      <c r="AH35" s="87"/>
      <c r="AI35" s="87"/>
      <c r="AJ35" s="87"/>
      <c r="AK35" s="87"/>
    </row>
    <row r="36" spans="2:42" ht="11.25" hidden="1" customHeight="1" x14ac:dyDescent="0.2">
      <c r="D36" s="58" t="str">
        <f>IF(NP1gads!D36="","",NP1gads!D36)</f>
        <v>Plānotie maksājumi</v>
      </c>
      <c r="E36" s="114">
        <f>NP1gads!E36</f>
        <v>0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6"/>
      <c r="S36" s="26">
        <f t="shared" ref="S36:S50" si="9">SUM(F36:Q36)</f>
        <v>0</v>
      </c>
      <c r="T36" s="80"/>
      <c r="U36" s="80"/>
      <c r="W36" s="37"/>
      <c r="X36" s="37"/>
      <c r="AE36" s="87"/>
      <c r="AF36" s="87"/>
      <c r="AG36" s="87"/>
      <c r="AH36" s="87"/>
      <c r="AI36" s="87"/>
      <c r="AJ36" s="87"/>
      <c r="AK36" s="87"/>
      <c r="AO36" s="72">
        <v>27</v>
      </c>
      <c r="AP36" s="72">
        <v>42</v>
      </c>
    </row>
    <row r="37" spans="2:42" ht="11.25" hidden="1" customHeight="1" x14ac:dyDescent="0.2">
      <c r="D37" s="86"/>
      <c r="E37" s="155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36"/>
      <c r="S37" s="26"/>
      <c r="T37" s="80"/>
      <c r="U37" s="80"/>
      <c r="W37" s="37"/>
      <c r="X37" s="37"/>
      <c r="AE37" s="87"/>
      <c r="AF37" s="87"/>
      <c r="AG37" s="87"/>
      <c r="AH37" s="87"/>
      <c r="AI37" s="87"/>
      <c r="AJ37" s="87"/>
      <c r="AK37" s="87"/>
    </row>
    <row r="38" spans="2:42" ht="11.25" customHeight="1" x14ac:dyDescent="0.2">
      <c r="D38" s="149" t="str">
        <f>IF(NP1gads!D38="","",NP1gads!D38)</f>
        <v>Izejmateriāli, izejvielas</v>
      </c>
      <c r="E38" s="140">
        <f>NP1gads!E38</f>
        <v>0</v>
      </c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2"/>
      <c r="R38" s="36"/>
      <c r="S38" s="26">
        <f t="shared" si="9"/>
        <v>0</v>
      </c>
      <c r="T38" s="80"/>
      <c r="U38" s="80"/>
      <c r="W38" s="37"/>
      <c r="X38" s="37"/>
      <c r="AE38" s="87"/>
      <c r="AF38" s="87"/>
      <c r="AG38" s="87"/>
      <c r="AH38" s="87"/>
      <c r="AI38" s="87"/>
      <c r="AJ38" s="87"/>
      <c r="AK38" s="87"/>
      <c r="AO38" s="72">
        <v>28</v>
      </c>
      <c r="AP38" s="72">
        <v>43</v>
      </c>
    </row>
    <row r="39" spans="2:42" ht="11.25" customHeight="1" x14ac:dyDescent="0.2">
      <c r="D39" s="150" t="str">
        <f>IF(NP1gads!D39="","",NP1gads!D39)</f>
        <v>Ražošanā strādājošo darba alga un sociālais nodoklis</v>
      </c>
      <c r="E39" s="40">
        <f>NP1gads!E39</f>
        <v>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123"/>
      <c r="R39" s="36"/>
      <c r="S39" s="26">
        <f t="shared" si="9"/>
        <v>0</v>
      </c>
      <c r="T39" s="80"/>
      <c r="U39" s="80"/>
      <c r="W39" s="37"/>
      <c r="X39" s="37"/>
      <c r="AE39" s="87"/>
      <c r="AF39" s="87"/>
      <c r="AG39" s="87"/>
      <c r="AH39" s="87"/>
      <c r="AI39" s="87"/>
      <c r="AJ39" s="87"/>
      <c r="AK39" s="87"/>
      <c r="AO39" s="72">
        <v>29</v>
      </c>
      <c r="AP39" s="72">
        <v>44</v>
      </c>
    </row>
    <row r="40" spans="2:42" ht="11.25" customHeight="1" x14ac:dyDescent="0.2">
      <c r="D40" s="150" t="str">
        <f>IF(NP1gads!D40="","",NP1gads!D40)</f>
        <v xml:space="preserve">Izdevumi elektroenerģijai </v>
      </c>
      <c r="E40" s="40">
        <f>NP1gads!E40</f>
        <v>0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123"/>
      <c r="R40" s="36"/>
      <c r="S40" s="26">
        <f t="shared" si="9"/>
        <v>0</v>
      </c>
      <c r="T40" s="80"/>
      <c r="U40" s="80"/>
      <c r="W40" s="37"/>
      <c r="X40" s="37"/>
      <c r="AE40" s="87"/>
      <c r="AF40" s="87"/>
      <c r="AG40" s="87"/>
      <c r="AH40" s="87"/>
      <c r="AI40" s="87"/>
      <c r="AJ40" s="87"/>
      <c r="AK40" s="87"/>
      <c r="AO40" s="72">
        <v>30</v>
      </c>
      <c r="AP40" s="72">
        <v>45</v>
      </c>
    </row>
    <row r="41" spans="2:42" ht="11.25" customHeight="1" x14ac:dyDescent="0.2">
      <c r="D41" s="150" t="str">
        <f>IF(NP1gads!D41="","",NP1gads!D41)</f>
        <v>Realizācijas izmaksas</v>
      </c>
      <c r="E41" s="40">
        <f>NP1gads!E41</f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23"/>
      <c r="R41" s="36"/>
      <c r="S41" s="26">
        <f>SUM(F41:Q41)</f>
        <v>0</v>
      </c>
      <c r="T41" s="80"/>
      <c r="U41" s="80"/>
      <c r="W41" s="37"/>
      <c r="X41" s="37"/>
      <c r="AE41" s="87"/>
      <c r="AF41" s="87"/>
      <c r="AG41" s="87"/>
      <c r="AH41" s="87"/>
      <c r="AI41" s="87"/>
      <c r="AJ41" s="87"/>
      <c r="AK41" s="87"/>
      <c r="AO41" s="72">
        <v>31</v>
      </c>
      <c r="AP41" s="72">
        <v>46</v>
      </c>
    </row>
    <row r="42" spans="2:42" ht="11.25" customHeight="1" x14ac:dyDescent="0.2">
      <c r="D42" s="150" t="str">
        <f>IF(NP1gads!D42="","",NP1gads!D42)</f>
        <v xml:space="preserve">Transporta izmaksas </v>
      </c>
      <c r="E42" s="40">
        <f>NP1gads!E42</f>
        <v>0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123"/>
      <c r="R42" s="36"/>
      <c r="S42" s="26">
        <f t="shared" si="9"/>
        <v>0</v>
      </c>
      <c r="T42" s="80"/>
      <c r="U42" s="80"/>
      <c r="W42" s="37"/>
      <c r="X42" s="37"/>
      <c r="AE42" s="87"/>
      <c r="AF42" s="87"/>
      <c r="AG42" s="87"/>
      <c r="AH42" s="87"/>
      <c r="AI42" s="87"/>
      <c r="AJ42" s="87"/>
      <c r="AK42" s="87"/>
      <c r="AO42" s="72">
        <v>32</v>
      </c>
      <c r="AP42" s="72">
        <v>47</v>
      </c>
    </row>
    <row r="43" spans="2:42" ht="11.25" customHeight="1" x14ac:dyDescent="0.2">
      <c r="D43" s="150" t="str">
        <f>IF(NP1gads!D43="","",NP1gads!D43)</f>
        <v>Izdevumi pakalpojumu apmaksai</v>
      </c>
      <c r="E43" s="40">
        <f>NP1gads!E43</f>
        <v>0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123"/>
      <c r="R43" s="36"/>
      <c r="S43" s="26">
        <f>SUM(F43:Q43)</f>
        <v>0</v>
      </c>
      <c r="T43" s="80"/>
      <c r="U43" s="80"/>
      <c r="W43" s="37"/>
      <c r="X43" s="37"/>
      <c r="AE43" s="87"/>
      <c r="AF43" s="87"/>
      <c r="AG43" s="87"/>
      <c r="AH43" s="87"/>
      <c r="AI43" s="87"/>
      <c r="AJ43" s="87"/>
      <c r="AK43" s="87"/>
      <c r="AO43" s="72">
        <v>33</v>
      </c>
      <c r="AP43" s="72">
        <v>48</v>
      </c>
    </row>
    <row r="44" spans="2:42" ht="11.25" customHeight="1" x14ac:dyDescent="0.2">
      <c r="D44" s="150" t="str">
        <f>IF(NP1gads!D44="","",NP1gads!D44)</f>
        <v>Citi (piem., Iekārtu, tehnikas remonts)</v>
      </c>
      <c r="E44" s="40">
        <f>NP1gads!E44</f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123"/>
      <c r="R44" s="36"/>
      <c r="S44" s="26">
        <f t="shared" si="9"/>
        <v>0</v>
      </c>
      <c r="T44" s="80"/>
      <c r="U44" s="80"/>
      <c r="W44" s="37"/>
      <c r="X44" s="37"/>
      <c r="AE44" s="87"/>
      <c r="AF44" s="87"/>
      <c r="AG44" s="87"/>
      <c r="AH44" s="87"/>
      <c r="AI44" s="87"/>
      <c r="AJ44" s="87"/>
      <c r="AK44" s="87"/>
      <c r="AO44" s="72">
        <v>34</v>
      </c>
      <c r="AP44" s="72">
        <v>49</v>
      </c>
    </row>
    <row r="45" spans="2:42" ht="11.25" customHeight="1" x14ac:dyDescent="0.2">
      <c r="D45" s="150" t="str">
        <f>IF(NP1gads!D45="","",NP1gads!D45)</f>
        <v/>
      </c>
      <c r="E45" s="40">
        <f>NP1gads!E45</f>
        <v>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123"/>
      <c r="R45" s="36"/>
      <c r="S45" s="26">
        <f t="shared" si="9"/>
        <v>0</v>
      </c>
      <c r="T45" s="80"/>
      <c r="U45" s="80"/>
      <c r="W45" s="37"/>
      <c r="X45" s="37"/>
      <c r="AE45" s="87"/>
      <c r="AF45" s="87"/>
      <c r="AG45" s="87"/>
      <c r="AH45" s="87"/>
      <c r="AI45" s="87"/>
      <c r="AJ45" s="87"/>
      <c r="AK45" s="87"/>
      <c r="AO45" s="72">
        <v>35</v>
      </c>
      <c r="AP45" s="72">
        <v>50</v>
      </c>
    </row>
    <row r="46" spans="2:42" ht="11.25" customHeight="1" x14ac:dyDescent="0.2">
      <c r="D46" s="150" t="str">
        <f>IF(NP1gads!D46="","",NP1gads!D46)</f>
        <v/>
      </c>
      <c r="E46" s="40">
        <f>NP1gads!E46</f>
        <v>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123"/>
      <c r="R46" s="36"/>
      <c r="S46" s="26">
        <f t="shared" si="9"/>
        <v>0</v>
      </c>
      <c r="T46" s="80"/>
      <c r="U46" s="80"/>
      <c r="W46" s="37"/>
      <c r="X46" s="37"/>
      <c r="AE46" s="87"/>
      <c r="AF46" s="87"/>
      <c r="AG46" s="87"/>
      <c r="AH46" s="87"/>
      <c r="AI46" s="87"/>
      <c r="AJ46" s="87"/>
      <c r="AK46" s="87"/>
      <c r="AO46" s="72">
        <v>36</v>
      </c>
      <c r="AP46" s="72">
        <v>51</v>
      </c>
    </row>
    <row r="47" spans="2:42" ht="11.25" customHeight="1" x14ac:dyDescent="0.2">
      <c r="D47" s="134" t="str">
        <f>IF(NP1gads!D47="","",NP1gads!D47)</f>
        <v/>
      </c>
      <c r="E47" s="40">
        <f>NP1gads!E47</f>
        <v>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123"/>
      <c r="R47" s="36"/>
      <c r="S47" s="26">
        <f t="shared" si="9"/>
        <v>0</v>
      </c>
      <c r="T47" s="80"/>
      <c r="U47" s="80"/>
      <c r="W47" s="37"/>
      <c r="X47" s="37"/>
      <c r="AE47" s="87"/>
      <c r="AF47" s="87"/>
      <c r="AG47" s="87"/>
      <c r="AH47" s="87"/>
      <c r="AI47" s="87"/>
      <c r="AJ47" s="87"/>
      <c r="AK47" s="87"/>
      <c r="AO47" s="72">
        <v>37</v>
      </c>
      <c r="AP47" s="72">
        <v>52</v>
      </c>
    </row>
    <row r="48" spans="2:42" ht="11.25" customHeight="1" x14ac:dyDescent="0.2">
      <c r="D48" s="134" t="str">
        <f>IF(NP1gads!D48="","",NP1gads!D48)</f>
        <v/>
      </c>
      <c r="E48" s="40">
        <f>NP1gads!E48</f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123"/>
      <c r="R48" s="36"/>
      <c r="S48" s="26">
        <f t="shared" si="9"/>
        <v>0</v>
      </c>
      <c r="T48" s="80"/>
      <c r="U48" s="80"/>
      <c r="W48" s="37"/>
      <c r="X48" s="37"/>
      <c r="AE48" s="87"/>
      <c r="AF48" s="87"/>
      <c r="AG48" s="87"/>
      <c r="AH48" s="87"/>
      <c r="AI48" s="87"/>
      <c r="AJ48" s="87"/>
      <c r="AK48" s="87"/>
      <c r="AO48" s="72">
        <v>38</v>
      </c>
      <c r="AP48" s="72">
        <v>53</v>
      </c>
    </row>
    <row r="49" spans="4:42" ht="11.25" customHeight="1" x14ac:dyDescent="0.2">
      <c r="D49" s="134" t="str">
        <f>IF(NP1gads!D49="","",NP1gads!D49)</f>
        <v/>
      </c>
      <c r="E49" s="40">
        <f>NP1gads!E49</f>
        <v>0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123"/>
      <c r="R49" s="36"/>
      <c r="S49" s="26">
        <f t="shared" si="9"/>
        <v>0</v>
      </c>
      <c r="T49" s="80"/>
      <c r="U49" s="80"/>
      <c r="W49" s="37"/>
      <c r="X49" s="37"/>
      <c r="AE49" s="87"/>
      <c r="AF49" s="87"/>
      <c r="AG49" s="87"/>
      <c r="AH49" s="87"/>
      <c r="AI49" s="87"/>
      <c r="AJ49" s="87"/>
      <c r="AK49" s="87"/>
      <c r="AO49" s="72">
        <v>39</v>
      </c>
      <c r="AP49" s="72">
        <v>54</v>
      </c>
    </row>
    <row r="50" spans="4:42" ht="11.25" customHeight="1" x14ac:dyDescent="0.2">
      <c r="D50" s="135" t="str">
        <f>IF(NP1gads!D50="","",NP1gads!D50)</f>
        <v/>
      </c>
      <c r="E50" s="125">
        <f>NP1gads!E50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7"/>
      <c r="R50" s="36"/>
      <c r="S50" s="26">
        <f t="shared" si="9"/>
        <v>0</v>
      </c>
      <c r="T50" s="80"/>
      <c r="U50" s="80"/>
      <c r="W50" s="37"/>
      <c r="X50" s="37"/>
      <c r="AE50" s="87"/>
      <c r="AF50" s="87"/>
      <c r="AG50" s="87"/>
      <c r="AH50" s="87"/>
      <c r="AI50" s="87"/>
      <c r="AJ50" s="87"/>
      <c r="AK50" s="87"/>
      <c r="AO50" s="72">
        <v>40</v>
      </c>
      <c r="AP50" s="72">
        <v>62</v>
      </c>
    </row>
    <row r="51" spans="4:42" ht="11.25" customHeight="1" x14ac:dyDescent="0.2">
      <c r="D51" s="94"/>
      <c r="E51" s="10" t="s">
        <v>7</v>
      </c>
      <c r="F51" s="26">
        <f>SUM(F38:F50)</f>
        <v>0</v>
      </c>
      <c r="G51" s="26">
        <f t="shared" ref="G51:Q51" si="10">SUM(G38:G50)</f>
        <v>0</v>
      </c>
      <c r="H51" s="26">
        <f t="shared" si="10"/>
        <v>0</v>
      </c>
      <c r="I51" s="26">
        <f t="shared" si="10"/>
        <v>0</v>
      </c>
      <c r="J51" s="26">
        <f t="shared" si="10"/>
        <v>0</v>
      </c>
      <c r="K51" s="26">
        <f>SUM(K38:K50)</f>
        <v>0</v>
      </c>
      <c r="L51" s="26">
        <f t="shared" si="10"/>
        <v>0</v>
      </c>
      <c r="M51" s="26">
        <f t="shared" si="10"/>
        <v>0</v>
      </c>
      <c r="N51" s="26">
        <f t="shared" si="10"/>
        <v>0</v>
      </c>
      <c r="O51" s="26">
        <f t="shared" si="10"/>
        <v>0</v>
      </c>
      <c r="P51" s="26">
        <f t="shared" si="10"/>
        <v>0</v>
      </c>
      <c r="Q51" s="26">
        <f t="shared" si="10"/>
        <v>0</v>
      </c>
      <c r="R51" s="31"/>
      <c r="S51" s="26">
        <f>SUM(S38:S50)</f>
        <v>0</v>
      </c>
      <c r="T51" s="80"/>
      <c r="U51" s="80"/>
      <c r="W51" s="11"/>
      <c r="X51" s="46"/>
      <c r="AE51" s="87"/>
      <c r="AF51" s="87"/>
      <c r="AG51" s="87"/>
      <c r="AH51" s="87"/>
      <c r="AI51" s="87"/>
      <c r="AJ51" s="87"/>
      <c r="AK51" s="87"/>
      <c r="AO51" s="72">
        <v>41</v>
      </c>
      <c r="AP51" s="72">
        <v>63</v>
      </c>
    </row>
    <row r="52" spans="4:42" ht="11.25" customHeight="1" x14ac:dyDescent="0.2">
      <c r="D52" s="11" t="s">
        <v>23</v>
      </c>
      <c r="E52" s="1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26"/>
      <c r="T52" s="80"/>
      <c r="U52" s="80"/>
      <c r="W52" s="11"/>
      <c r="X52" s="46"/>
      <c r="AE52" s="87"/>
      <c r="AF52" s="87"/>
      <c r="AG52" s="87"/>
      <c r="AH52" s="87"/>
      <c r="AI52" s="87"/>
      <c r="AJ52" s="87"/>
      <c r="AK52" s="87"/>
    </row>
    <row r="53" spans="4:42" ht="11.25" customHeight="1" x14ac:dyDescent="0.2">
      <c r="D53" s="170" t="str">
        <f>IF(NP1gads!D53="","",NP1gads!D53)</f>
        <v>Pastāvīgi strādājošo darba algas, soc.nod.</v>
      </c>
      <c r="E53" s="140">
        <f>NP1gads!E53</f>
        <v>0</v>
      </c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2"/>
      <c r="R53" s="36"/>
      <c r="S53" s="26">
        <f t="shared" si="1"/>
        <v>0</v>
      </c>
      <c r="T53" s="80"/>
      <c r="U53" s="80"/>
      <c r="W53" s="37"/>
      <c r="X53" s="37"/>
      <c r="AE53" s="87"/>
      <c r="AF53" s="87"/>
      <c r="AG53" s="87"/>
      <c r="AH53" s="87"/>
      <c r="AI53" s="87"/>
      <c r="AJ53" s="87"/>
      <c r="AK53" s="87"/>
      <c r="AO53" s="72">
        <v>42</v>
      </c>
      <c r="AP53" s="72">
        <v>64</v>
      </c>
    </row>
    <row r="54" spans="4:42" ht="25.5" customHeight="1" x14ac:dyDescent="0.2">
      <c r="D54" s="171" t="str">
        <f>IF(NP1gads!D54="","",NP1gads!D54)</f>
        <v>Administrācijas izdevumi (piemēram, interneta pieslēgums, 
mobilo sakaru pieslēgums)</v>
      </c>
      <c r="E54" s="40">
        <f>NP1gads!E54</f>
        <v>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123"/>
      <c r="R54" s="36"/>
      <c r="S54" s="26">
        <f t="shared" si="1"/>
        <v>0</v>
      </c>
      <c r="T54" s="80"/>
      <c r="U54" s="80"/>
      <c r="W54" s="37"/>
      <c r="X54" s="37"/>
      <c r="AE54" s="87"/>
      <c r="AF54" s="87"/>
      <c r="AG54" s="87"/>
      <c r="AH54" s="87"/>
      <c r="AI54" s="87"/>
      <c r="AJ54" s="87"/>
      <c r="AK54" s="87"/>
      <c r="AO54" s="72">
        <v>43</v>
      </c>
      <c r="AP54" s="72">
        <v>65</v>
      </c>
    </row>
    <row r="55" spans="4:42" ht="11.25" customHeight="1" x14ac:dyDescent="0.2">
      <c r="D55" s="172" t="str">
        <f>IF(NP1gads!D55="","",NP1gads!D55)</f>
        <v>Apdrošināšana (īpašums, veselība, transports)</v>
      </c>
      <c r="E55" s="40">
        <f>NP1gads!E55</f>
        <v>0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123"/>
      <c r="R55" s="36"/>
      <c r="S55" s="26">
        <f t="shared" si="1"/>
        <v>0</v>
      </c>
      <c r="T55" s="80"/>
      <c r="U55" s="80"/>
      <c r="W55" s="37"/>
      <c r="X55" s="37"/>
      <c r="AE55" s="87"/>
      <c r="AF55" s="87"/>
      <c r="AG55" s="87"/>
      <c r="AH55" s="87"/>
      <c r="AI55" s="87"/>
      <c r="AJ55" s="87"/>
      <c r="AK55" s="87"/>
      <c r="AO55" s="72">
        <v>44</v>
      </c>
      <c r="AP55" s="72">
        <v>66</v>
      </c>
    </row>
    <row r="56" spans="4:42" ht="11.25" customHeight="1" x14ac:dyDescent="0.2">
      <c r="D56" s="173" t="str">
        <f>IF(NP1gads!D56="","",NP1gads!D56)</f>
        <v>Nodokļi un nodevas (NĪN, DRN, ceļu nod., riska valsts nodeva u.c.)</v>
      </c>
      <c r="E56" s="40">
        <f>NP1gads!E56</f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123"/>
      <c r="R56" s="36"/>
      <c r="S56" s="26">
        <f t="shared" si="1"/>
        <v>0</v>
      </c>
      <c r="T56" s="80"/>
      <c r="U56" s="80"/>
      <c r="W56" s="37"/>
      <c r="X56" s="37"/>
      <c r="AE56" s="87"/>
      <c r="AF56" s="87"/>
      <c r="AG56" s="87"/>
      <c r="AH56" s="87"/>
      <c r="AI56" s="87"/>
      <c r="AJ56" s="87"/>
      <c r="AK56" s="87"/>
      <c r="AP56" s="72">
        <f>LOOKUP(AG2,AO2:AO55,AP2:AP55)</f>
        <v>66</v>
      </c>
    </row>
    <row r="57" spans="4:42" ht="11.25" customHeight="1" x14ac:dyDescent="0.2">
      <c r="D57" s="173" t="str">
        <f>IF(NP1gads!D57="","",NP1gads!D57)</f>
        <v>Ēku un telpu remonts</v>
      </c>
      <c r="E57" s="40">
        <f>NP1gads!E57</f>
        <v>0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123"/>
      <c r="R57" s="36"/>
      <c r="S57" s="26">
        <f t="shared" si="1"/>
        <v>0</v>
      </c>
      <c r="T57" s="80"/>
      <c r="U57" s="80"/>
      <c r="W57" s="37"/>
      <c r="X57" s="37"/>
      <c r="AE57" s="87"/>
      <c r="AF57" s="87"/>
      <c r="AG57" s="87"/>
      <c r="AH57" s="87"/>
      <c r="AI57" s="87"/>
      <c r="AJ57" s="87"/>
      <c r="AK57" s="87"/>
    </row>
    <row r="58" spans="4:42" ht="11.25" customHeight="1" x14ac:dyDescent="0.2">
      <c r="D58" s="173" t="str">
        <f>IF(NP1gads!D58="","",NP1gads!D58)</f>
        <v>Nomas maksa par ēkām, zemi</v>
      </c>
      <c r="E58" s="40">
        <f>NP1gads!E58</f>
        <v>0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123"/>
      <c r="R58" s="36"/>
      <c r="S58" s="26">
        <f t="shared" si="1"/>
        <v>0</v>
      </c>
      <c r="T58" s="80"/>
      <c r="U58" s="80"/>
      <c r="W58" s="37"/>
      <c r="X58" s="37"/>
      <c r="AE58" s="87"/>
      <c r="AF58" s="87"/>
      <c r="AG58" s="87"/>
      <c r="AH58" s="87"/>
      <c r="AI58" s="87"/>
      <c r="AJ58" s="87"/>
      <c r="AK58" s="87"/>
    </row>
    <row r="59" spans="4:42" ht="11.25" customHeight="1" x14ac:dyDescent="0.2">
      <c r="D59" s="173" t="str">
        <f>IF(NP1gads!D59="","",NP1gads!D59)</f>
        <v>Mārketinga izmaksas</v>
      </c>
      <c r="E59" s="40">
        <f>NP1gads!E59</f>
        <v>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123"/>
      <c r="R59" s="36"/>
      <c r="S59" s="26">
        <f t="shared" si="1"/>
        <v>0</v>
      </c>
      <c r="T59" s="80"/>
      <c r="U59" s="80"/>
      <c r="W59" s="37"/>
      <c r="X59" s="37"/>
      <c r="AE59" s="87"/>
      <c r="AF59" s="87"/>
      <c r="AG59" s="87"/>
      <c r="AH59" s="87"/>
      <c r="AI59" s="87"/>
      <c r="AJ59" s="87"/>
      <c r="AK59" s="87"/>
    </row>
    <row r="60" spans="4:42" ht="11.25" customHeight="1" x14ac:dyDescent="0.2">
      <c r="D60" s="173" t="str">
        <f>IF(NP1gads!D60="","",NP1gads!D60)</f>
        <v>Komunālo pakalpojumu izmaksas</v>
      </c>
      <c r="E60" s="40">
        <f>NP1gads!E60</f>
        <v>0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123"/>
      <c r="R60" s="36"/>
      <c r="S60" s="26">
        <f t="shared" si="1"/>
        <v>0</v>
      </c>
      <c r="T60" s="80"/>
      <c r="U60" s="80"/>
      <c r="W60" s="37"/>
      <c r="X60" s="37"/>
      <c r="AE60" s="87"/>
      <c r="AF60" s="87"/>
      <c r="AG60" s="87"/>
      <c r="AH60" s="87"/>
      <c r="AI60" s="87"/>
      <c r="AJ60" s="87"/>
      <c r="AK60" s="87"/>
    </row>
    <row r="61" spans="4:42" ht="11.25" customHeight="1" x14ac:dyDescent="0.2">
      <c r="D61" s="173" t="str">
        <f>IF(NP1gads!D61="","",NP1gads!D61)</f>
        <v>Saimniecības izmaksas (piemēram, degvielas izmaksas)</v>
      </c>
      <c r="E61" s="40">
        <f>NP1gads!E61</f>
        <v>0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123"/>
      <c r="R61" s="36"/>
      <c r="S61" s="26">
        <f t="shared" si="1"/>
        <v>0</v>
      </c>
      <c r="T61" s="80"/>
      <c r="U61" s="80"/>
      <c r="W61" s="37"/>
      <c r="X61" s="37"/>
      <c r="AE61" s="87"/>
      <c r="AF61" s="87"/>
      <c r="AG61" s="87"/>
      <c r="AH61" s="87"/>
      <c r="AI61" s="87"/>
      <c r="AJ61" s="87"/>
      <c r="AK61" s="87"/>
    </row>
    <row r="62" spans="4:42" ht="11.25" customHeight="1" x14ac:dyDescent="0.2">
      <c r="D62" s="122" t="str">
        <f>IF(NP1gads!D62="","",NP1gads!D62)</f>
        <v>citas</v>
      </c>
      <c r="E62" s="40">
        <f>NP1gads!E62</f>
        <v>0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123"/>
      <c r="R62" s="36"/>
      <c r="S62" s="26">
        <f t="shared" si="1"/>
        <v>0</v>
      </c>
      <c r="T62" s="80"/>
      <c r="U62" s="80"/>
      <c r="W62" s="37"/>
      <c r="X62" s="37"/>
      <c r="AE62" s="87"/>
      <c r="AF62" s="87"/>
      <c r="AG62" s="87"/>
      <c r="AH62" s="87"/>
      <c r="AI62" s="87"/>
      <c r="AJ62" s="87"/>
      <c r="AK62" s="87"/>
    </row>
    <row r="63" spans="4:42" ht="11.25" customHeight="1" x14ac:dyDescent="0.2">
      <c r="D63" s="122" t="str">
        <f>IF(NP1gads!D63="","",NP1gads!D63)</f>
        <v/>
      </c>
      <c r="E63" s="40">
        <f>NP1gads!E63</f>
        <v>0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123"/>
      <c r="R63" s="36"/>
      <c r="S63" s="26">
        <f t="shared" si="1"/>
        <v>0</v>
      </c>
      <c r="T63" s="80"/>
      <c r="U63" s="80"/>
      <c r="W63" s="37"/>
      <c r="X63" s="37"/>
      <c r="AE63" s="87"/>
      <c r="AF63" s="87"/>
      <c r="AG63" s="87"/>
      <c r="AH63" s="87"/>
      <c r="AI63" s="87"/>
      <c r="AJ63" s="87"/>
      <c r="AK63" s="87"/>
    </row>
    <row r="64" spans="4:42" ht="11.25" customHeight="1" x14ac:dyDescent="0.2">
      <c r="D64" s="134" t="str">
        <f>IF(NP1gads!D64="","",NP1gads!D64)</f>
        <v/>
      </c>
      <c r="E64" s="40">
        <f>NP1gads!E64</f>
        <v>0</v>
      </c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123"/>
      <c r="R64" s="36"/>
      <c r="S64" s="26">
        <f t="shared" si="1"/>
        <v>0</v>
      </c>
      <c r="T64" s="80"/>
      <c r="U64" s="80"/>
      <c r="W64" s="37"/>
      <c r="X64" s="37"/>
      <c r="AE64" s="87"/>
      <c r="AF64" s="87"/>
      <c r="AG64" s="87"/>
      <c r="AH64" s="87"/>
      <c r="AI64" s="87"/>
      <c r="AJ64" s="87"/>
      <c r="AK64" s="87"/>
    </row>
    <row r="65" spans="4:37" ht="11.25" customHeight="1" x14ac:dyDescent="0.2">
      <c r="D65" s="135" t="str">
        <f>IF(NP1gads!D65="","",NP1gads!D65)</f>
        <v/>
      </c>
      <c r="E65" s="125">
        <f>NP1gads!E65</f>
        <v>0</v>
      </c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7"/>
      <c r="R65" s="36"/>
      <c r="S65" s="26">
        <f t="shared" si="1"/>
        <v>0</v>
      </c>
      <c r="T65" s="80"/>
      <c r="U65" s="80"/>
      <c r="W65" s="37"/>
      <c r="X65" s="37"/>
      <c r="AE65" s="87"/>
      <c r="AF65" s="87"/>
      <c r="AG65" s="87"/>
      <c r="AH65" s="87"/>
      <c r="AI65" s="87"/>
      <c r="AJ65" s="87"/>
      <c r="AK65" s="87"/>
    </row>
    <row r="66" spans="4:37" ht="11.25" customHeight="1" x14ac:dyDescent="0.2">
      <c r="D66" s="94"/>
      <c r="E66" s="10" t="s">
        <v>7</v>
      </c>
      <c r="F66" s="26">
        <f>SUM(F53:F65)</f>
        <v>0</v>
      </c>
      <c r="G66" s="26">
        <f t="shared" ref="G66:Q66" si="11">SUM(G53:G65)</f>
        <v>0</v>
      </c>
      <c r="H66" s="26">
        <f t="shared" si="11"/>
        <v>0</v>
      </c>
      <c r="I66" s="26">
        <f t="shared" si="11"/>
        <v>0</v>
      </c>
      <c r="J66" s="26">
        <f t="shared" si="11"/>
        <v>0</v>
      </c>
      <c r="K66" s="26">
        <f t="shared" si="11"/>
        <v>0</v>
      </c>
      <c r="L66" s="26">
        <f t="shared" si="11"/>
        <v>0</v>
      </c>
      <c r="M66" s="26">
        <f t="shared" si="11"/>
        <v>0</v>
      </c>
      <c r="N66" s="26">
        <f t="shared" si="11"/>
        <v>0</v>
      </c>
      <c r="O66" s="26">
        <f t="shared" si="11"/>
        <v>0</v>
      </c>
      <c r="P66" s="26">
        <f t="shared" si="11"/>
        <v>0</v>
      </c>
      <c r="Q66" s="26">
        <f t="shared" si="11"/>
        <v>0</v>
      </c>
      <c r="R66" s="31"/>
      <c r="S66" s="26">
        <f>SUM(S53:S65)</f>
        <v>0</v>
      </c>
      <c r="T66" s="80"/>
      <c r="U66" s="80"/>
      <c r="W66" s="11"/>
      <c r="X66" s="11"/>
      <c r="AE66" s="87"/>
      <c r="AF66" s="87"/>
      <c r="AG66" s="87"/>
      <c r="AH66" s="87"/>
      <c r="AI66" s="87"/>
      <c r="AJ66" s="87"/>
      <c r="AK66" s="87"/>
    </row>
    <row r="67" spans="4:37" ht="11.25" customHeight="1" x14ac:dyDescent="0.2">
      <c r="D67" s="139" t="str">
        <f>IF(NP1gads!D67="","",NP1gads!D67)</f>
        <v>Procentu maksājumi par visiem kredītiem un līzingiem</v>
      </c>
      <c r="E67" s="140">
        <f>NP1gads!E67</f>
        <v>0</v>
      </c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2"/>
      <c r="R67" s="36"/>
      <c r="S67" s="26">
        <f t="shared" si="1"/>
        <v>0</v>
      </c>
      <c r="T67" s="80"/>
      <c r="U67" s="80"/>
      <c r="W67" s="37"/>
      <c r="X67" s="37"/>
      <c r="AE67" s="87"/>
      <c r="AF67" s="87"/>
      <c r="AG67" s="87"/>
      <c r="AH67" s="87"/>
      <c r="AI67" s="87"/>
      <c r="AJ67" s="87"/>
      <c r="AK67" s="87"/>
    </row>
    <row r="68" spans="4:37" ht="11.25" customHeight="1" x14ac:dyDescent="0.2">
      <c r="D68" s="141" t="str">
        <f>IF(NP1gads!D68="","",NP1gads!D68)</f>
        <v xml:space="preserve">Pamatsummas maksājumi par visiem kredītiem un līzingiem </v>
      </c>
      <c r="E68" s="40">
        <f>NP1gads!E68</f>
        <v>0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123"/>
      <c r="R68" s="36"/>
      <c r="S68" s="26">
        <f t="shared" si="1"/>
        <v>0</v>
      </c>
      <c r="T68" s="80"/>
      <c r="U68" s="80"/>
      <c r="W68" s="37"/>
      <c r="X68" s="37"/>
      <c r="AE68" s="87"/>
      <c r="AF68" s="87"/>
      <c r="AG68" s="87"/>
      <c r="AH68" s="87"/>
      <c r="AI68" s="87"/>
      <c r="AJ68" s="87"/>
      <c r="AK68" s="87"/>
    </row>
    <row r="69" spans="4:37" ht="11.25" customHeight="1" x14ac:dyDescent="0.2">
      <c r="D69" s="141" t="str">
        <f>IF(NP1gads!D69="","",NP1gads!D69)</f>
        <v>Kredītu izlietojums pa mēnešiem</v>
      </c>
      <c r="E69" s="40">
        <f>NP1gads!E69</f>
        <v>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123"/>
      <c r="R69" s="36"/>
      <c r="S69" s="26">
        <f t="shared" si="1"/>
        <v>0</v>
      </c>
      <c r="T69" s="80"/>
      <c r="U69" s="80"/>
      <c r="W69" s="37"/>
      <c r="X69" s="37"/>
      <c r="AE69" s="87"/>
      <c r="AF69" s="87"/>
      <c r="AG69" s="87"/>
      <c r="AH69" s="87"/>
      <c r="AI69" s="87"/>
      <c r="AJ69" s="87"/>
      <c r="AK69" s="87"/>
    </row>
    <row r="70" spans="4:37" ht="11.25" customHeight="1" x14ac:dyDescent="0.2">
      <c r="D70" s="141" t="str">
        <f>IF(NP1gads!D70="","",NP1gads!D70)</f>
        <v xml:space="preserve">Granta izlietojums pa mēnešiem </v>
      </c>
      <c r="E70" s="40">
        <f>NP1gads!E70</f>
        <v>0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123"/>
      <c r="R70" s="36"/>
      <c r="S70" s="26">
        <f t="shared" si="1"/>
        <v>0</v>
      </c>
      <c r="T70" s="80"/>
      <c r="U70" s="80"/>
      <c r="W70" s="37"/>
      <c r="X70" s="37"/>
      <c r="AE70" s="87"/>
      <c r="AF70" s="87"/>
      <c r="AG70" s="87"/>
      <c r="AH70" s="87"/>
      <c r="AI70" s="87"/>
      <c r="AJ70" s="87"/>
      <c r="AK70" s="87"/>
    </row>
    <row r="71" spans="4:37" ht="11.25" customHeight="1" x14ac:dyDescent="0.2">
      <c r="D71" s="141" t="str">
        <f>IF(NP1gads!D71="","",NP1gads!D71)</f>
        <v>Īpašnieku vai trešo personu finansējuma izlietojums</v>
      </c>
      <c r="E71" s="40">
        <f>NP1gads!E71</f>
        <v>0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162"/>
      <c r="R71" s="36"/>
      <c r="S71" s="26">
        <f t="shared" si="1"/>
        <v>0</v>
      </c>
      <c r="T71" s="80"/>
      <c r="U71" s="80"/>
      <c r="W71" s="37"/>
      <c r="X71" s="37"/>
      <c r="AE71" s="87"/>
      <c r="AF71" s="87"/>
      <c r="AG71" s="87"/>
      <c r="AH71" s="87"/>
      <c r="AI71" s="87"/>
      <c r="AJ71" s="87"/>
      <c r="AK71" s="87"/>
    </row>
    <row r="72" spans="4:37" ht="12" customHeight="1" x14ac:dyDescent="0.2">
      <c r="D72" s="190" t="str">
        <f>NP1gads!D72</f>
        <v>PVN priekšnodoklis - samaksātais, iegādājoties izejvielas un pakalpojumus</v>
      </c>
      <c r="E72" s="191"/>
      <c r="F72" s="62">
        <f>($E$36*F36)+($E$38*F38)+($E$39*F39)+($E$40*F40)+($E$41*F41)+($E$42*F42)+($E$43*F43)+($E$44*F44)+($E$45*F45)+($E$46*F46)+($E$47*F47)+($E$48*F48)+($E$49*F49)+($E$50*F50)+($E$53*F53)+($E$54*F54)+($E$55*F55)+($E$56*F56)+($E$57*F57)+($E$58*F58)+($E$59*F59)+($E$60*F60)+($E$61*F61)+($E$62*F62)+($E$63*F63)+($E$64*F64)+($E$65*F65)+($E$67*F67)+($E$68*F68)+($E$69*F69)+($E$70*F70)+($E$71*F71)</f>
        <v>0</v>
      </c>
      <c r="G72" s="62">
        <f t="shared" ref="G72:Q72" si="12">($E$36*G36)+($E$38*G38)+($E$39*G39)+($E$40*G40)+($E$41*G41)+($E$42*G42)+($E$43*G43)+($E$44*G44)+($E$45*G45)+($E$46*G46)+($E$47*G47)+($E$48*G48)+($E$49*G49)+($E$50*G50)+($E$53*G53)+($E$54*G54)+($E$55*G55)+($E$56*G56)+($E$57*G57)+($E$58*G58)+($E$59*G59)+($E$60*G60)+($E$61*G61)+($E$62*G62)+($E$63*G63)+($E$64*G64)+($E$65*G65)+($E$67*G67)+($E$68*G68)+($E$69*G69)+($E$70*G70)+($E$71*G71)</f>
        <v>0</v>
      </c>
      <c r="H72" s="62">
        <f t="shared" si="12"/>
        <v>0</v>
      </c>
      <c r="I72" s="62">
        <f t="shared" si="12"/>
        <v>0</v>
      </c>
      <c r="J72" s="62">
        <f t="shared" si="12"/>
        <v>0</v>
      </c>
      <c r="K72" s="62">
        <f t="shared" si="12"/>
        <v>0</v>
      </c>
      <c r="L72" s="62">
        <f t="shared" si="12"/>
        <v>0</v>
      </c>
      <c r="M72" s="62">
        <f t="shared" si="12"/>
        <v>0</v>
      </c>
      <c r="N72" s="62">
        <f t="shared" si="12"/>
        <v>0</v>
      </c>
      <c r="O72" s="62">
        <f t="shared" si="12"/>
        <v>0</v>
      </c>
      <c r="P72" s="62">
        <f t="shared" si="12"/>
        <v>0</v>
      </c>
      <c r="Q72" s="163">
        <f t="shared" si="12"/>
        <v>0</v>
      </c>
      <c r="R72" s="36"/>
      <c r="S72" s="26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80"/>
      <c r="U72" s="80"/>
      <c r="W72" s="46"/>
      <c r="X72" s="46"/>
      <c r="AE72" s="87"/>
      <c r="AF72" s="87"/>
      <c r="AG72" s="87"/>
      <c r="AH72" s="87"/>
      <c r="AI72" s="87"/>
      <c r="AJ72" s="87"/>
      <c r="AK72" s="87"/>
    </row>
    <row r="73" spans="4:37" ht="12.75" hidden="1" customHeight="1" x14ac:dyDescent="0.2">
      <c r="D73" s="192" t="str">
        <f>IF(NP1gads!D73="","",NP1gads!D73)</f>
        <v>Aizdevuma procenti</v>
      </c>
      <c r="E73" s="193" t="str">
        <f>IF(NP1gads!E73="","",NP1gads!E73)</f>
        <v/>
      </c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164"/>
      <c r="R73" s="36"/>
      <c r="S73" s="26">
        <f>SUM(F73:Q73)</f>
        <v>0</v>
      </c>
      <c r="T73" s="80"/>
      <c r="U73" s="80"/>
      <c r="W73" s="100"/>
      <c r="X73" s="100"/>
      <c r="AE73" s="87"/>
      <c r="AF73" s="87"/>
      <c r="AG73" s="87"/>
      <c r="AH73" s="87"/>
      <c r="AI73" s="87"/>
      <c r="AJ73" s="87"/>
      <c r="AK73" s="87"/>
    </row>
    <row r="74" spans="4:37" ht="12.75" hidden="1" customHeight="1" x14ac:dyDescent="0.2">
      <c r="D74" s="192" t="str">
        <f>IF(NP1gads!D74="","",NP1gads!D74)</f>
        <v>Aizdevuma pamatsummas atmaksa</v>
      </c>
      <c r="E74" s="193" t="str">
        <f>IF(NP1gads!E74="","",NP1gads!E74)</f>
        <v/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123"/>
      <c r="R74" s="36"/>
      <c r="S74" s="26">
        <f>SUM(F74:Q74)</f>
        <v>0</v>
      </c>
      <c r="T74" s="80"/>
      <c r="U74" s="80"/>
      <c r="W74" s="100"/>
      <c r="X74" s="100"/>
      <c r="AE74" s="87"/>
      <c r="AF74" s="87"/>
      <c r="AG74" s="87"/>
      <c r="AH74" s="87"/>
      <c r="AI74" s="87"/>
      <c r="AJ74" s="87"/>
      <c r="AK74" s="87"/>
    </row>
    <row r="75" spans="4:37" ht="12.75" hidden="1" customHeight="1" x14ac:dyDescent="0.2">
      <c r="D75" s="192" t="str">
        <f>IF(NP1gads!D75="","",NP1gads!D75)</f>
        <v>Citu aizdevumu procenti</v>
      </c>
      <c r="E75" s="193" t="str">
        <f>IF(NP1gads!E75="","",NP1gads!E75)</f>
        <v/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123"/>
      <c r="R75" s="36"/>
      <c r="S75" s="26">
        <f t="shared" si="1"/>
        <v>0</v>
      </c>
      <c r="T75" s="80"/>
      <c r="U75" s="80"/>
      <c r="W75" s="100"/>
      <c r="X75" s="100"/>
      <c r="AE75" s="87"/>
      <c r="AF75" s="87"/>
      <c r="AG75" s="87"/>
      <c r="AH75" s="87"/>
      <c r="AI75" s="87"/>
      <c r="AJ75" s="87"/>
      <c r="AK75" s="87"/>
    </row>
    <row r="76" spans="4:37" ht="12.75" hidden="1" customHeight="1" x14ac:dyDescent="0.2">
      <c r="D76" s="192" t="str">
        <f>IF(NP1gads!D76="","",NP1gads!D76)</f>
        <v>Citu aizdevumu pamatsummas</v>
      </c>
      <c r="E76" s="193" t="str">
        <f>IF(NP1gads!E76="","",NP1gads!E76)</f>
        <v/>
      </c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123"/>
      <c r="R76" s="36"/>
      <c r="S76" s="26">
        <f t="shared" si="1"/>
        <v>0</v>
      </c>
      <c r="T76" s="80"/>
      <c r="U76" s="80"/>
      <c r="W76" s="100"/>
      <c r="X76" s="100"/>
      <c r="AE76" s="87"/>
      <c r="AF76" s="87"/>
      <c r="AG76" s="87"/>
      <c r="AH76" s="87"/>
      <c r="AI76" s="87"/>
      <c r="AJ76" s="87"/>
      <c r="AK76" s="87"/>
    </row>
    <row r="77" spans="4:37" ht="12.75" hidden="1" customHeight="1" x14ac:dyDescent="0.2">
      <c r="D77" s="192" t="str">
        <f>IF(NP1gads!D77="","",NP1gads!D77)</f>
        <v>Ar pamatdarbību nesaistīto aizdevumu pamatsummas un procenti</v>
      </c>
      <c r="E77" s="193" t="str">
        <f>IF(NP1gads!E77="","",NP1gads!E77)</f>
        <v/>
      </c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23"/>
      <c r="R77" s="36"/>
      <c r="S77" s="26">
        <f>SUM(F77:Q77)</f>
        <v>0</v>
      </c>
      <c r="T77" s="80"/>
      <c r="U77" s="80"/>
      <c r="W77" s="100"/>
      <c r="X77" s="100"/>
      <c r="AE77" s="87"/>
      <c r="AF77" s="87"/>
      <c r="AG77" s="87"/>
      <c r="AH77" s="87"/>
      <c r="AI77" s="87"/>
      <c r="AJ77" s="87"/>
      <c r="AK77" s="87"/>
    </row>
    <row r="78" spans="4:37" ht="12.75" customHeight="1" x14ac:dyDescent="0.2">
      <c r="D78" s="192" t="str">
        <f>IF(NP1gads!D78="","",NP1gads!D78)</f>
        <v>Ienākuma nodoklis / Mikrouzņēmuma nodoklis</v>
      </c>
      <c r="E78" s="193" t="str">
        <f>IF(NP1gads!E78="","",NP1gads!E78)</f>
        <v/>
      </c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123"/>
      <c r="R78" s="36"/>
      <c r="S78" s="26">
        <f t="shared" si="1"/>
        <v>0</v>
      </c>
      <c r="T78" s="80"/>
      <c r="U78" s="80"/>
      <c r="W78" s="100"/>
      <c r="X78" s="100"/>
      <c r="AE78" s="87"/>
      <c r="AF78" s="87"/>
      <c r="AG78" s="87"/>
      <c r="AH78" s="87"/>
      <c r="AI78" s="87"/>
      <c r="AJ78" s="87"/>
      <c r="AK78" s="87"/>
    </row>
    <row r="79" spans="4:37" ht="12.75" customHeight="1" x14ac:dyDescent="0.2">
      <c r="D79" s="192"/>
      <c r="E79" s="193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162"/>
      <c r="R79" s="36"/>
      <c r="S79" s="26">
        <f>SUM(F79:Q79)</f>
        <v>0</v>
      </c>
      <c r="T79" s="80"/>
      <c r="U79" s="80"/>
      <c r="W79" s="100"/>
      <c r="X79" s="100"/>
      <c r="AE79" s="87"/>
      <c r="AF79" s="87"/>
      <c r="AG79" s="87"/>
      <c r="AH79" s="87"/>
      <c r="AI79" s="87"/>
      <c r="AJ79" s="87"/>
      <c r="AK79" s="87"/>
    </row>
    <row r="80" spans="4:37" ht="12.75" customHeight="1" x14ac:dyDescent="0.2">
      <c r="D80" s="188" t="str">
        <f>IF(NP1gads!D80="","",NP1gads!D80)</f>
        <v>Maksājamais PVN</v>
      </c>
      <c r="E80" s="189" t="str">
        <f>IF(NP1gads!E80="","",NP1gads!E80)</f>
        <v/>
      </c>
      <c r="F80" s="168">
        <f>NP1gads!P32-NP1gads!P72</f>
        <v>0</v>
      </c>
      <c r="G80" s="168">
        <f>F32-F72</f>
        <v>0</v>
      </c>
      <c r="H80" s="168">
        <f t="shared" ref="H80:P80" si="13">G32-G72</f>
        <v>0</v>
      </c>
      <c r="I80" s="168">
        <f t="shared" si="13"/>
        <v>0</v>
      </c>
      <c r="J80" s="168">
        <f t="shared" si="13"/>
        <v>0</v>
      </c>
      <c r="K80" s="168">
        <f t="shared" si="13"/>
        <v>0</v>
      </c>
      <c r="L80" s="168">
        <f t="shared" si="13"/>
        <v>0</v>
      </c>
      <c r="M80" s="168">
        <f t="shared" si="13"/>
        <v>0</v>
      </c>
      <c r="N80" s="168">
        <f t="shared" si="13"/>
        <v>0</v>
      </c>
      <c r="O80" s="168">
        <f t="shared" si="13"/>
        <v>0</v>
      </c>
      <c r="P80" s="168">
        <f t="shared" si="13"/>
        <v>0</v>
      </c>
      <c r="Q80" s="169">
        <f>P32-P72</f>
        <v>0</v>
      </c>
      <c r="R80" s="31"/>
      <c r="S80" s="26">
        <f>SUM(F80:Q80)</f>
        <v>0</v>
      </c>
      <c r="T80" s="80"/>
      <c r="U80" s="80"/>
      <c r="W80" s="46"/>
      <c r="X80" s="46"/>
      <c r="AE80" s="87"/>
      <c r="AF80" s="87"/>
      <c r="AG80" s="87"/>
      <c r="AH80" s="87"/>
      <c r="AI80" s="87"/>
      <c r="AJ80" s="87"/>
      <c r="AK80" s="87"/>
    </row>
    <row r="81" spans="2:257" ht="21.75" customHeight="1" thickBot="1" x14ac:dyDescent="0.25">
      <c r="B81" s="76"/>
      <c r="C81" s="76"/>
      <c r="D81" s="70"/>
      <c r="E81" s="71" t="s">
        <v>48</v>
      </c>
      <c r="F81" s="55">
        <f t="shared" ref="F81:Q81" si="14">SUM(F36,F51,F66,F67:F80)</f>
        <v>0</v>
      </c>
      <c r="G81" s="55">
        <f t="shared" si="14"/>
        <v>0</v>
      </c>
      <c r="H81" s="55">
        <f>SUM(H36,H51,H66,H67:H80)</f>
        <v>0</v>
      </c>
      <c r="I81" s="55">
        <f t="shared" si="14"/>
        <v>0</v>
      </c>
      <c r="J81" s="55">
        <f t="shared" si="14"/>
        <v>0</v>
      </c>
      <c r="K81" s="55">
        <f t="shared" si="14"/>
        <v>0</v>
      </c>
      <c r="L81" s="55">
        <f t="shared" si="14"/>
        <v>0</v>
      </c>
      <c r="M81" s="55">
        <f t="shared" si="14"/>
        <v>0</v>
      </c>
      <c r="N81" s="55">
        <f t="shared" si="14"/>
        <v>0</v>
      </c>
      <c r="O81" s="55">
        <f t="shared" si="14"/>
        <v>0</v>
      </c>
      <c r="P81" s="55">
        <f t="shared" si="14"/>
        <v>0</v>
      </c>
      <c r="Q81" s="55">
        <f t="shared" si="14"/>
        <v>0</v>
      </c>
      <c r="R81" s="55"/>
      <c r="S81" s="55">
        <f>SUM(S36,S51,S66,S67:S80)</f>
        <v>0</v>
      </c>
      <c r="T81" s="101"/>
      <c r="U81" s="101"/>
      <c r="W81" s="11"/>
      <c r="X81" s="11"/>
      <c r="AE81" s="87"/>
      <c r="AF81" s="87"/>
      <c r="AG81" s="87"/>
      <c r="AH81" s="87"/>
      <c r="AI81" s="87"/>
      <c r="AJ81" s="87"/>
      <c r="AK81" s="87"/>
    </row>
    <row r="82" spans="2:257" ht="12.75" customHeight="1" thickTop="1" x14ac:dyDescent="0.2">
      <c r="E82" s="10" t="s">
        <v>49</v>
      </c>
      <c r="F82" s="26">
        <f t="shared" ref="F82:Q82" si="15">F33-F81</f>
        <v>0</v>
      </c>
      <c r="G82" s="26">
        <f t="shared" si="15"/>
        <v>0</v>
      </c>
      <c r="H82" s="26">
        <f t="shared" si="15"/>
        <v>0</v>
      </c>
      <c r="I82" s="26">
        <f t="shared" si="15"/>
        <v>0</v>
      </c>
      <c r="J82" s="26">
        <f t="shared" si="15"/>
        <v>0</v>
      </c>
      <c r="K82" s="26">
        <f t="shared" si="15"/>
        <v>0</v>
      </c>
      <c r="L82" s="26">
        <f t="shared" si="15"/>
        <v>0</v>
      </c>
      <c r="M82" s="26">
        <f t="shared" si="15"/>
        <v>0</v>
      </c>
      <c r="N82" s="26">
        <f t="shared" si="15"/>
        <v>0</v>
      </c>
      <c r="O82" s="26">
        <f t="shared" si="15"/>
        <v>0</v>
      </c>
      <c r="P82" s="26">
        <f t="shared" si="15"/>
        <v>0</v>
      </c>
      <c r="Q82" s="26">
        <f t="shared" si="15"/>
        <v>0</v>
      </c>
      <c r="R82" s="26"/>
      <c r="S82" s="26">
        <f>S33-S81</f>
        <v>0</v>
      </c>
      <c r="T82" s="80"/>
      <c r="U82" s="80"/>
      <c r="W82" s="11"/>
      <c r="X82" s="11"/>
      <c r="AE82" s="87"/>
      <c r="AF82" s="87"/>
      <c r="AG82" s="87"/>
      <c r="AH82" s="87"/>
      <c r="AI82" s="87"/>
      <c r="AJ82" s="87"/>
      <c r="AK82" s="87"/>
    </row>
    <row r="83" spans="2:257" ht="7.5" hidden="1" customHeight="1" x14ac:dyDescent="0.2">
      <c r="D83" s="46"/>
      <c r="E83" s="4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80"/>
      <c r="U83" s="80"/>
      <c r="W83" s="46"/>
      <c r="X83" s="46"/>
      <c r="AE83" s="87"/>
      <c r="AF83" s="87"/>
      <c r="AG83" s="87"/>
      <c r="AH83" s="87"/>
      <c r="AI83" s="87"/>
      <c r="AJ83" s="87"/>
      <c r="AK83" s="87"/>
    </row>
    <row r="84" spans="2:257" ht="12.75" customHeight="1" x14ac:dyDescent="0.2">
      <c r="D84" s="10"/>
      <c r="E84" s="10" t="s">
        <v>50</v>
      </c>
      <c r="F84" s="26">
        <f>F7+F33-F81</f>
        <v>0</v>
      </c>
      <c r="G84" s="26">
        <f t="shared" ref="G84:Q84" si="16">G7+G33-G81</f>
        <v>0</v>
      </c>
      <c r="H84" s="26">
        <f t="shared" si="16"/>
        <v>0</v>
      </c>
      <c r="I84" s="26">
        <f t="shared" si="16"/>
        <v>0</v>
      </c>
      <c r="J84" s="26">
        <f t="shared" si="16"/>
        <v>0</v>
      </c>
      <c r="K84" s="26">
        <f t="shared" si="16"/>
        <v>0</v>
      </c>
      <c r="L84" s="26">
        <f t="shared" si="16"/>
        <v>0</v>
      </c>
      <c r="M84" s="26">
        <f t="shared" si="16"/>
        <v>0</v>
      </c>
      <c r="N84" s="26">
        <f t="shared" si="16"/>
        <v>0</v>
      </c>
      <c r="O84" s="26">
        <f t="shared" si="16"/>
        <v>0</v>
      </c>
      <c r="P84" s="26">
        <f t="shared" si="16"/>
        <v>0</v>
      </c>
      <c r="Q84" s="26">
        <f t="shared" si="16"/>
        <v>0</v>
      </c>
      <c r="R84" s="26"/>
      <c r="S84" s="26"/>
      <c r="T84" s="80"/>
      <c r="U84" s="80"/>
      <c r="W84" s="11"/>
      <c r="X84" s="11"/>
      <c r="AE84" s="87"/>
      <c r="AF84" s="87"/>
      <c r="AG84" s="87"/>
      <c r="AH84" s="87"/>
      <c r="AI84" s="87"/>
      <c r="AJ84" s="87"/>
      <c r="AK84" s="87"/>
    </row>
    <row r="85" spans="2:257" ht="6.75" customHeight="1" x14ac:dyDescent="0.2"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</row>
    <row r="86" spans="2:257" ht="12.75" hidden="1" customHeight="1" x14ac:dyDescent="0.2"/>
    <row r="87" spans="2:257" ht="12.75" hidden="1" customHeight="1" x14ac:dyDescent="0.2"/>
    <row r="88" spans="2:257" ht="12.75" hidden="1" customHeight="1" x14ac:dyDescent="0.2"/>
    <row r="89" spans="2:257" ht="12.75" hidden="1" customHeight="1" x14ac:dyDescent="0.2"/>
    <row r="90" spans="2:257" ht="12.75" hidden="1" customHeight="1" x14ac:dyDescent="0.2"/>
    <row r="91" spans="2:257" ht="12.75" hidden="1" customHeight="1" x14ac:dyDescent="0.2"/>
    <row r="92" spans="2:257" ht="12.75" hidden="1" customHeight="1" x14ac:dyDescent="0.2"/>
    <row r="93" spans="2:257" ht="12.75" hidden="1" customHeight="1" x14ac:dyDescent="0.2"/>
    <row r="94" spans="2:257" ht="12.75" hidden="1" customHeight="1" x14ac:dyDescent="0.2"/>
    <row r="95" spans="2:257" ht="12.75" hidden="1" customHeight="1" x14ac:dyDescent="0.2"/>
    <row r="96" spans="2:257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4.25" hidden="1" x14ac:dyDescent="0.2"/>
    <row r="103" ht="14.25" hidden="1" x14ac:dyDescent="0.2"/>
    <row r="104" ht="12.6" hidden="1" customHeight="1" x14ac:dyDescent="0.2"/>
    <row r="105" ht="12.6" hidden="1" customHeight="1" x14ac:dyDescent="0.2"/>
    <row r="106" ht="12.6" hidden="1" customHeight="1" x14ac:dyDescent="0.2"/>
    <row r="107" ht="12.6" hidden="1" customHeight="1" x14ac:dyDescent="0.2"/>
    <row r="108" ht="12.6" hidden="1" customHeight="1" x14ac:dyDescent="0.2"/>
    <row r="109" ht="12.6" hidden="1" customHeight="1" x14ac:dyDescent="0.2"/>
    <row r="110" ht="12.6" hidden="1" customHeight="1" x14ac:dyDescent="0.2"/>
    <row r="111" ht="12.6" hidden="1" customHeight="1" x14ac:dyDescent="0.2"/>
    <row r="112" ht="12.6" hidden="1" customHeight="1" x14ac:dyDescent="0.2"/>
    <row r="113" ht="12.6" hidden="1" customHeight="1" x14ac:dyDescent="0.2"/>
    <row r="114" ht="12.6" hidden="1" customHeight="1" x14ac:dyDescent="0.2"/>
    <row r="115" ht="12.6" hidden="1" customHeight="1" x14ac:dyDescent="0.2"/>
    <row r="116" ht="12.6" hidden="1" customHeight="1" x14ac:dyDescent="0.2"/>
    <row r="117" ht="12.6" hidden="1" customHeight="1" x14ac:dyDescent="0.2"/>
    <row r="118" ht="12.6" hidden="1" customHeight="1" x14ac:dyDescent="0.2"/>
    <row r="119" ht="12.6" hidden="1" customHeight="1" x14ac:dyDescent="0.2"/>
    <row r="120" ht="12.6" hidden="1" customHeight="1" x14ac:dyDescent="0.2"/>
    <row r="121" ht="12.6" hidden="1" customHeight="1" x14ac:dyDescent="0.2"/>
    <row r="122" ht="12.6" hidden="1" customHeight="1" x14ac:dyDescent="0.2"/>
    <row r="123" ht="12.6" hidden="1" customHeight="1" x14ac:dyDescent="0.2"/>
    <row r="124" ht="12.6" hidden="1" customHeight="1" x14ac:dyDescent="0.2"/>
    <row r="125" ht="12.6" hidden="1" customHeight="1" x14ac:dyDescent="0.2"/>
    <row r="126" ht="12.6" hidden="1" customHeight="1" x14ac:dyDescent="0.2"/>
    <row r="127" ht="12.6" hidden="1" customHeight="1" x14ac:dyDescent="0.2"/>
    <row r="128" ht="12.6" hidden="1" customHeight="1" x14ac:dyDescent="0.2"/>
    <row r="129" ht="12.6" hidden="1" customHeight="1" x14ac:dyDescent="0.2"/>
    <row r="130" ht="12.6" hidden="1" customHeight="1" x14ac:dyDescent="0.2"/>
    <row r="131" ht="12.6" hidden="1" customHeight="1" x14ac:dyDescent="0.2"/>
    <row r="132" ht="12.6" hidden="1" customHeight="1" x14ac:dyDescent="0.2"/>
    <row r="133" ht="12.6" hidden="1" customHeight="1" x14ac:dyDescent="0.2"/>
    <row r="134" ht="12.6" hidden="1" customHeight="1" x14ac:dyDescent="0.2"/>
    <row r="135" ht="12.6" hidden="1" customHeight="1" x14ac:dyDescent="0.2"/>
    <row r="136" ht="12.6" hidden="1" customHeight="1" x14ac:dyDescent="0.2"/>
    <row r="137" ht="12.6" hidden="1" customHeight="1" x14ac:dyDescent="0.2"/>
    <row r="138" ht="12.6" hidden="1" customHeight="1" x14ac:dyDescent="0.2"/>
    <row r="139" ht="12.6" hidden="1" customHeight="1" x14ac:dyDescent="0.2"/>
    <row r="140" ht="12.6" hidden="1" customHeight="1" x14ac:dyDescent="0.2"/>
    <row r="141" ht="12.6" hidden="1" customHeight="1" x14ac:dyDescent="0.2"/>
    <row r="142" ht="12.6" hidden="1" customHeight="1" x14ac:dyDescent="0.2"/>
    <row r="143" ht="12.6" hidden="1" customHeight="1" x14ac:dyDescent="0.2"/>
    <row r="144" ht="12.6" hidden="1" customHeight="1" x14ac:dyDescent="0.2"/>
    <row r="145" ht="12.6" hidden="1" customHeight="1" x14ac:dyDescent="0.2"/>
    <row r="146" ht="12.6" hidden="1" customHeight="1" x14ac:dyDescent="0.2"/>
    <row r="147" ht="12.6" hidden="1" customHeight="1" x14ac:dyDescent="0.2"/>
    <row r="148" ht="12.6" hidden="1" customHeight="1" x14ac:dyDescent="0.2"/>
    <row r="149" ht="12.6" hidden="1" customHeight="1" x14ac:dyDescent="0.2"/>
    <row r="150" ht="12.6" hidden="1" customHeight="1" x14ac:dyDescent="0.2"/>
    <row r="151" ht="12.6" hidden="1" customHeight="1" x14ac:dyDescent="0.2"/>
    <row r="152" ht="12.6" hidden="1" customHeight="1" x14ac:dyDescent="0.2"/>
    <row r="153" ht="12.6" hidden="1" customHeight="1" x14ac:dyDescent="0.2"/>
    <row r="154" ht="12.6" hidden="1" customHeight="1" x14ac:dyDescent="0.2"/>
    <row r="155" ht="12.6" hidden="1" customHeight="1" x14ac:dyDescent="0.2"/>
    <row r="156" ht="12.6" hidden="1" customHeight="1" x14ac:dyDescent="0.2"/>
    <row r="157" ht="12.6" hidden="1" customHeight="1" x14ac:dyDescent="0.2"/>
    <row r="158" ht="12.6" hidden="1" customHeight="1" x14ac:dyDescent="0.2"/>
    <row r="159" ht="12.6" hidden="1" customHeight="1" x14ac:dyDescent="0.2"/>
    <row r="160" ht="12.6" hidden="1" customHeight="1" x14ac:dyDescent="0.2"/>
    <row r="161" ht="12.6" hidden="1" customHeight="1" x14ac:dyDescent="0.2"/>
    <row r="162" ht="12.6" hidden="1" customHeight="1" x14ac:dyDescent="0.2"/>
    <row r="163" ht="12.6" hidden="1" customHeight="1" x14ac:dyDescent="0.2"/>
    <row r="164" ht="12.6" hidden="1" customHeight="1" x14ac:dyDescent="0.2"/>
    <row r="165" ht="12.6" hidden="1" customHeight="1" x14ac:dyDescent="0.2"/>
    <row r="166" ht="12.6" hidden="1" customHeight="1" x14ac:dyDescent="0.2"/>
    <row r="167" ht="12.6" hidden="1" customHeight="1" x14ac:dyDescent="0.2"/>
    <row r="168" ht="12.6" hidden="1" customHeight="1" x14ac:dyDescent="0.2"/>
    <row r="169" ht="12.6" hidden="1" customHeight="1" x14ac:dyDescent="0.2"/>
    <row r="170" ht="12.6" hidden="1" customHeight="1" x14ac:dyDescent="0.2"/>
    <row r="171" ht="12.6" hidden="1" customHeight="1" x14ac:dyDescent="0.2"/>
    <row r="172" ht="12.6" hidden="1" customHeight="1" x14ac:dyDescent="0.2"/>
    <row r="173" ht="12.6" hidden="1" customHeight="1" x14ac:dyDescent="0.2"/>
    <row r="174" ht="12.6" hidden="1" customHeight="1" x14ac:dyDescent="0.2"/>
    <row r="175" ht="12.6" hidden="1" customHeight="1" x14ac:dyDescent="0.2"/>
    <row r="176" ht="12.6" hidden="1" customHeight="1" x14ac:dyDescent="0.2"/>
    <row r="177" ht="12.6" hidden="1" customHeight="1" x14ac:dyDescent="0.2"/>
    <row r="178" ht="12.6" hidden="1" customHeight="1" x14ac:dyDescent="0.2"/>
    <row r="179" ht="12.6" hidden="1" customHeight="1" x14ac:dyDescent="0.2"/>
    <row r="180" ht="12.6" hidden="1" customHeight="1" x14ac:dyDescent="0.2"/>
    <row r="181" ht="12.6" hidden="1" customHeight="1" x14ac:dyDescent="0.2"/>
    <row r="182" ht="12.6" hidden="1" customHeight="1" x14ac:dyDescent="0.2"/>
    <row r="183" ht="12.6" hidden="1" customHeight="1" x14ac:dyDescent="0.2"/>
    <row r="184" ht="12.6" hidden="1" customHeight="1" x14ac:dyDescent="0.2"/>
    <row r="185" ht="12.6" hidden="1" customHeight="1" x14ac:dyDescent="0.2"/>
    <row r="186" ht="12.6" hidden="1" customHeight="1" x14ac:dyDescent="0.2"/>
    <row r="187" ht="12.6" hidden="1" customHeight="1" x14ac:dyDescent="0.2"/>
    <row r="188" ht="12.6" hidden="1" customHeight="1" x14ac:dyDescent="0.2"/>
    <row r="189" ht="12.6" hidden="1" customHeight="1" x14ac:dyDescent="0.2"/>
    <row r="190" ht="12.6" hidden="1" customHeight="1" x14ac:dyDescent="0.2"/>
    <row r="191" ht="12.6" hidden="1" customHeight="1" x14ac:dyDescent="0.2"/>
    <row r="192" ht="12.6" hidden="1" customHeight="1" x14ac:dyDescent="0.2"/>
    <row r="193" ht="12.6" hidden="1" customHeight="1" x14ac:dyDescent="0.2"/>
    <row r="194" ht="12.6" hidden="1" customHeight="1" x14ac:dyDescent="0.2"/>
    <row r="195" ht="12.6" hidden="1" customHeight="1" x14ac:dyDescent="0.2"/>
    <row r="196" ht="12.6" hidden="1" customHeight="1" x14ac:dyDescent="0.2"/>
    <row r="197" ht="12.6" hidden="1" customHeight="1" x14ac:dyDescent="0.2"/>
    <row r="198" ht="12.6" hidden="1" customHeight="1" x14ac:dyDescent="0.2"/>
    <row r="199" ht="12.6" hidden="1" customHeight="1" x14ac:dyDescent="0.2"/>
    <row r="200" ht="12.6" hidden="1" customHeight="1" x14ac:dyDescent="0.2"/>
    <row r="201" ht="12.6" hidden="1" customHeight="1" x14ac:dyDescent="0.2"/>
  </sheetData>
  <protectedRanges>
    <protectedRange sqref="F67:R71 F36:R50 F53:R65 F89:R90 F9:R23 R72 F73:R79 F26:R31" name="Range1"/>
    <protectedRange sqref="B2:C2 D5" name="Range1_1"/>
    <protectedRange sqref="D13:D16" name="Range1_2"/>
    <protectedRange sqref="D26:D30" name="Range1_3"/>
    <protectedRange sqref="D46" name="Range1_4"/>
    <protectedRange sqref="D38:D45" name="Range1_2_1"/>
    <protectedRange sqref="D62:D63" name="Range1_5"/>
    <protectedRange sqref="D67:D71" name="Range1_6"/>
    <protectedRange sqref="D36" name="Range1_7"/>
  </protectedRanges>
  <mergeCells count="12">
    <mergeCell ref="D80:E80"/>
    <mergeCell ref="D3:E3"/>
    <mergeCell ref="G3:I3"/>
    <mergeCell ref="G4:I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4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S82 S84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 differentFirst="1">
    <oddHeader>&amp;R
&amp;"Arial,Regular"Naudas plūsma 2. gads</oddHeader>
  </headerFooter>
</worksheet>
</file>

<file path=docMetadata/LabelInfo.xml><?xml version="1.0" encoding="utf-8"?>
<clbl:labelList xmlns:clbl="http://schemas.microsoft.com/office/2020/mipLabelMetadata">
  <clbl:label id="{fbe1eb41-29cc-45e4-907d-423aeb3f3db2}" enabled="1" method="Privileged" siteId="{e06b362b-4101-487e-ac7c-ade9d4cc40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3</vt:i4>
      </vt:variant>
    </vt:vector>
  </HeadingPairs>
  <TitlesOfParts>
    <vt:vector size="6" baseType="lpstr">
      <vt:lpstr>NP1gads</vt:lpstr>
      <vt:lpstr>NP2gads</vt:lpstr>
      <vt:lpstr>NP3gads</vt:lpstr>
      <vt:lpstr>NP1gads!Drukas_apgabals</vt:lpstr>
      <vt:lpstr>NP2gads!Drukas_apgabals</vt:lpstr>
      <vt:lpstr>NP3gads!Drukas_apgabals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Guntars Kniksts</cp:lastModifiedBy>
  <cp:lastPrinted>2020-03-17T11:59:14Z</cp:lastPrinted>
  <dcterms:created xsi:type="dcterms:W3CDTF">2019-07-31T17:50:12Z</dcterms:created>
  <dcterms:modified xsi:type="dcterms:W3CDTF">2023-10-20T08:31:35Z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e1eb41-29cc-45e4-907d-423aeb3f3db2_Enabled">
    <vt:lpwstr>true</vt:lpwstr>
  </property>
  <property fmtid="{D5CDD505-2E9C-101B-9397-08002B2CF9AE}" pid="3" name="MSIP_Label_fbe1eb41-29cc-45e4-907d-423aeb3f3db2_SetDate">
    <vt:lpwstr>2022-09-01T07:24:27Z</vt:lpwstr>
  </property>
  <property fmtid="{D5CDD505-2E9C-101B-9397-08002B2CF9AE}" pid="4" name="MSIP_Label_fbe1eb41-29cc-45e4-907d-423aeb3f3db2_Method">
    <vt:lpwstr>Privileged</vt:lpwstr>
  </property>
  <property fmtid="{D5CDD505-2E9C-101B-9397-08002B2CF9AE}" pid="5" name="MSIP_Label_fbe1eb41-29cc-45e4-907d-423aeb3f3db2_Name">
    <vt:lpwstr>Public</vt:lpwstr>
  </property>
  <property fmtid="{D5CDD505-2E9C-101B-9397-08002B2CF9AE}" pid="6" name="MSIP_Label_fbe1eb41-29cc-45e4-907d-423aeb3f3db2_SiteId">
    <vt:lpwstr>e06b362b-4101-487e-ac7c-ade9d4cc404e</vt:lpwstr>
  </property>
  <property fmtid="{D5CDD505-2E9C-101B-9397-08002B2CF9AE}" pid="7" name="MSIP_Label_fbe1eb41-29cc-45e4-907d-423aeb3f3db2_ActionId">
    <vt:lpwstr>c9723cbd-a908-4fd8-afab-b036834127cc</vt:lpwstr>
  </property>
  <property fmtid="{D5CDD505-2E9C-101B-9397-08002B2CF9AE}" pid="8" name="MSIP_Label_fbe1eb41-29cc-45e4-907d-423aeb3f3db2_ContentBits">
    <vt:lpwstr>0</vt:lpwstr>
  </property>
</Properties>
</file>