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bookViews>
  <sheets>
    <sheet name="Pāri_8.jūnijs" sheetId="11" r:id="rId1"/>
    <sheet name="Pāri_1.marts" sheetId="7" r:id="rId2"/>
    <sheet name="Pāri_13.janvāris" sheetId="4" r:id="rId3"/>
    <sheet name="dalībnieki" sheetId="2" r:id="rId4"/>
    <sheet name="kopvērtējums" sheetId="1" r:id="rId5"/>
    <sheet name="5.posms_Fināls" sheetId="10" r:id="rId6"/>
    <sheet name="4.posms_Fināls" sheetId="9" r:id="rId7"/>
    <sheet name="3.posms_Fināls" sheetId="8" r:id="rId8"/>
    <sheet name="2.posms_Fināls" sheetId="6" r:id="rId9"/>
    <sheet name="1.posms_Fināls" sheetId="3" r:id="rId10"/>
  </sheets>
  <definedNames>
    <definedName name="_xlnm.Print_Area" localSheetId="9">'1.posms_Fināls'!$A$1:$AN$21</definedName>
    <definedName name="_xlnm.Print_Area" localSheetId="8">'2.posms_Fināls'!$A$4:$AN$26</definedName>
    <definedName name="_xlnm.Print_Area" localSheetId="6">'4.posms_Fināls'!$A$1:$AN$35</definedName>
    <definedName name="_xlnm.Print_Area" localSheetId="5">'5.posms_Fināls'!$A$1:$AN$42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6" i="11" l="1"/>
  <c r="AI8" i="11"/>
  <c r="AI10" i="11"/>
  <c r="AI12" i="11"/>
  <c r="AI14" i="11"/>
  <c r="AI16" i="11"/>
  <c r="AI18" i="11"/>
  <c r="AI20" i="11"/>
  <c r="AI22" i="11"/>
  <c r="AI4" i="11"/>
  <c r="AK4" i="11"/>
  <c r="AK6" i="11"/>
  <c r="AK8" i="11"/>
  <c r="AK10" i="11"/>
  <c r="AK12" i="11"/>
  <c r="AK14" i="11"/>
  <c r="AK16" i="11"/>
  <c r="AK18" i="11"/>
  <c r="AK20" i="11"/>
  <c r="AK22" i="11"/>
  <c r="AH6" i="11"/>
  <c r="AH8" i="11"/>
  <c r="AH10" i="11"/>
  <c r="AH12" i="11"/>
  <c r="AH14" i="11"/>
  <c r="AH16" i="11"/>
  <c r="AH18" i="11"/>
  <c r="AH20" i="11"/>
  <c r="AH22" i="11"/>
  <c r="AH4" i="11"/>
  <c r="A27" i="10" l="1"/>
  <c r="A26" i="10"/>
  <c r="BK24" i="10"/>
  <c r="BJ24" i="10"/>
  <c r="BI24" i="10"/>
  <c r="BH24" i="10"/>
  <c r="BG24" i="10"/>
  <c r="BF24" i="10"/>
  <c r="BE24" i="10"/>
  <c r="BD24" i="10"/>
  <c r="BC24" i="10"/>
  <c r="BB24" i="10"/>
  <c r="BA24" i="10"/>
  <c r="BL24" i="10" s="1"/>
  <c r="AY24" i="10"/>
  <c r="AX24" i="10"/>
  <c r="AW24" i="10"/>
  <c r="AV24" i="10"/>
  <c r="AU24" i="10"/>
  <c r="AT24" i="10"/>
  <c r="AS24" i="10"/>
  <c r="AR24" i="10"/>
  <c r="AQ24" i="10"/>
  <c r="AP24" i="10"/>
  <c r="AO24" i="10"/>
  <c r="AM24" i="10"/>
  <c r="M24" i="10"/>
  <c r="I24" i="10" s="1"/>
  <c r="H24" i="10"/>
  <c r="F24" i="10"/>
  <c r="E24" i="10"/>
  <c r="BK23" i="10"/>
  <c r="BJ23" i="10"/>
  <c r="BI23" i="10"/>
  <c r="BH23" i="10"/>
  <c r="BG23" i="10"/>
  <c r="BF23" i="10"/>
  <c r="BE23" i="10"/>
  <c r="BD23" i="10"/>
  <c r="BC23" i="10"/>
  <c r="BB23" i="10"/>
  <c r="BA23" i="10"/>
  <c r="AY23" i="10"/>
  <c r="AX23" i="10"/>
  <c r="AW23" i="10"/>
  <c r="AV23" i="10"/>
  <c r="AU23" i="10"/>
  <c r="AT23" i="10"/>
  <c r="AS23" i="10"/>
  <c r="AR23" i="10"/>
  <c r="AQ23" i="10"/>
  <c r="AP23" i="10"/>
  <c r="AO23" i="10"/>
  <c r="AM23" i="10"/>
  <c r="M23" i="10"/>
  <c r="I23" i="10" s="1"/>
  <c r="H23" i="10"/>
  <c r="F23" i="10"/>
  <c r="E23" i="10"/>
  <c r="BK22" i="10"/>
  <c r="BJ22" i="10"/>
  <c r="BI22" i="10"/>
  <c r="BH22" i="10"/>
  <c r="BG22" i="10"/>
  <c r="BF22" i="10"/>
  <c r="BE22" i="10"/>
  <c r="BD22" i="10"/>
  <c r="BC22" i="10"/>
  <c r="BB22" i="10"/>
  <c r="BA22" i="10"/>
  <c r="BL22" i="10" s="1"/>
  <c r="AY22" i="10"/>
  <c r="AX22" i="10"/>
  <c r="AW22" i="10"/>
  <c r="AV22" i="10"/>
  <c r="AU22" i="10"/>
  <c r="AT22" i="10"/>
  <c r="AS22" i="10"/>
  <c r="AR22" i="10"/>
  <c r="AQ22" i="10"/>
  <c r="AP22" i="10"/>
  <c r="AO22" i="10"/>
  <c r="AM22" i="10"/>
  <c r="M22" i="10"/>
  <c r="I22" i="10" s="1"/>
  <c r="H22" i="10"/>
  <c r="F22" i="10"/>
  <c r="E22" i="10"/>
  <c r="BK21" i="10"/>
  <c r="BJ21" i="10"/>
  <c r="BI21" i="10"/>
  <c r="BH21" i="10"/>
  <c r="BG21" i="10"/>
  <c r="BF21" i="10"/>
  <c r="BE21" i="10"/>
  <c r="BD21" i="10"/>
  <c r="BC21" i="10"/>
  <c r="BB21" i="10"/>
  <c r="BA21" i="10"/>
  <c r="AY21" i="10"/>
  <c r="AX21" i="10"/>
  <c r="AW21" i="10"/>
  <c r="AV21" i="10"/>
  <c r="AU21" i="10"/>
  <c r="AT21" i="10"/>
  <c r="AS21" i="10"/>
  <c r="AR21" i="10"/>
  <c r="AQ21" i="10"/>
  <c r="AP21" i="10"/>
  <c r="AO21" i="10"/>
  <c r="AM21" i="10"/>
  <c r="M21" i="10"/>
  <c r="I21" i="10" s="1"/>
  <c r="H21" i="10"/>
  <c r="F21" i="10"/>
  <c r="E21" i="10"/>
  <c r="BK20" i="10"/>
  <c r="BJ20" i="10"/>
  <c r="BI20" i="10"/>
  <c r="BH20" i="10"/>
  <c r="BG20" i="10"/>
  <c r="BF20" i="10"/>
  <c r="BE20" i="10"/>
  <c r="BD20" i="10"/>
  <c r="BC20" i="10"/>
  <c r="BB20" i="10"/>
  <c r="BA20" i="10"/>
  <c r="BL20" i="10" s="1"/>
  <c r="AY20" i="10"/>
  <c r="AX20" i="10"/>
  <c r="AW20" i="10"/>
  <c r="AV20" i="10"/>
  <c r="AU20" i="10"/>
  <c r="AT20" i="10"/>
  <c r="AS20" i="10"/>
  <c r="AR20" i="10"/>
  <c r="AQ20" i="10"/>
  <c r="AP20" i="10"/>
  <c r="AO20" i="10"/>
  <c r="AM20" i="10"/>
  <c r="M20" i="10"/>
  <c r="I20" i="10" s="1"/>
  <c r="H20" i="10"/>
  <c r="F20" i="10"/>
  <c r="E20" i="10"/>
  <c r="BK19" i="10"/>
  <c r="BJ19" i="10"/>
  <c r="BI19" i="10"/>
  <c r="BH19" i="10"/>
  <c r="BG19" i="10"/>
  <c r="BF19" i="10"/>
  <c r="BE19" i="10"/>
  <c r="BD19" i="10"/>
  <c r="BC19" i="10"/>
  <c r="BB19" i="10"/>
  <c r="BA19" i="10"/>
  <c r="AY19" i="10"/>
  <c r="AX19" i="10"/>
  <c r="AW19" i="10"/>
  <c r="AV19" i="10"/>
  <c r="AU19" i="10"/>
  <c r="AT19" i="10"/>
  <c r="AS19" i="10"/>
  <c r="AR19" i="10"/>
  <c r="AQ19" i="10"/>
  <c r="AP19" i="10"/>
  <c r="AO19" i="10"/>
  <c r="AM19" i="10"/>
  <c r="BK18" i="10"/>
  <c r="BJ18" i="10"/>
  <c r="BI18" i="10"/>
  <c r="BH18" i="10"/>
  <c r="BG18" i="10"/>
  <c r="BF18" i="10"/>
  <c r="BE18" i="10"/>
  <c r="BD18" i="10"/>
  <c r="BC18" i="10"/>
  <c r="BB18" i="10"/>
  <c r="BA18" i="10"/>
  <c r="AY18" i="10"/>
  <c r="AX18" i="10"/>
  <c r="AW18" i="10"/>
  <c r="AV18" i="10"/>
  <c r="AU18" i="10"/>
  <c r="AT18" i="10"/>
  <c r="AS18" i="10"/>
  <c r="AR18" i="10"/>
  <c r="AQ18" i="10"/>
  <c r="AP18" i="10"/>
  <c r="AO18" i="10"/>
  <c r="AM18" i="10"/>
  <c r="BK17" i="10"/>
  <c r="BJ17" i="10"/>
  <c r="BI17" i="10"/>
  <c r="BH17" i="10"/>
  <c r="BG17" i="10"/>
  <c r="BF17" i="10"/>
  <c r="BE17" i="10"/>
  <c r="BD17" i="10"/>
  <c r="BC17" i="10"/>
  <c r="BB17" i="10"/>
  <c r="BA17" i="10"/>
  <c r="AY17" i="10"/>
  <c r="AX17" i="10"/>
  <c r="AW17" i="10"/>
  <c r="AV17" i="10"/>
  <c r="AU17" i="10"/>
  <c r="AT17" i="10"/>
  <c r="AS17" i="10"/>
  <c r="AR17" i="10"/>
  <c r="AQ17" i="10"/>
  <c r="AP17" i="10"/>
  <c r="AO17" i="10"/>
  <c r="AM17" i="10"/>
  <c r="BK16" i="10"/>
  <c r="BJ16" i="10"/>
  <c r="BI16" i="10"/>
  <c r="BH16" i="10"/>
  <c r="BG16" i="10"/>
  <c r="BF16" i="10"/>
  <c r="BE16" i="10"/>
  <c r="BD16" i="10"/>
  <c r="BC16" i="10"/>
  <c r="BB16" i="10"/>
  <c r="BA16" i="10"/>
  <c r="AY16" i="10"/>
  <c r="AX16" i="10"/>
  <c r="AW16" i="10"/>
  <c r="AV16" i="10"/>
  <c r="AU16" i="10"/>
  <c r="AT16" i="10"/>
  <c r="AS16" i="10"/>
  <c r="AR16" i="10"/>
  <c r="AQ16" i="10"/>
  <c r="AP16" i="10"/>
  <c r="AO16" i="10"/>
  <c r="AM16" i="10"/>
  <c r="BK15" i="10"/>
  <c r="BJ15" i="10"/>
  <c r="BI15" i="10"/>
  <c r="BH15" i="10"/>
  <c r="BG15" i="10"/>
  <c r="BF15" i="10"/>
  <c r="BE15" i="10"/>
  <c r="BD15" i="10"/>
  <c r="BC15" i="10"/>
  <c r="BB15" i="10"/>
  <c r="BA15" i="10"/>
  <c r="AY15" i="10"/>
  <c r="AX15" i="10"/>
  <c r="AW15" i="10"/>
  <c r="AV15" i="10"/>
  <c r="AU15" i="10"/>
  <c r="AT15" i="10"/>
  <c r="AS15" i="10"/>
  <c r="AR15" i="10"/>
  <c r="AQ15" i="10"/>
  <c r="AP15" i="10"/>
  <c r="AO15" i="10"/>
  <c r="AM15" i="10"/>
  <c r="BK14" i="10"/>
  <c r="BJ14" i="10"/>
  <c r="BI14" i="10"/>
  <c r="BH14" i="10"/>
  <c r="BG14" i="10"/>
  <c r="BF14" i="10"/>
  <c r="BE14" i="10"/>
  <c r="BD14" i="10"/>
  <c r="BC14" i="10"/>
  <c r="BB14" i="10"/>
  <c r="BA14" i="10"/>
  <c r="AY14" i="10"/>
  <c r="AX14" i="10"/>
  <c r="AW14" i="10"/>
  <c r="AV14" i="10"/>
  <c r="AU14" i="10"/>
  <c r="AT14" i="10"/>
  <c r="AS14" i="10"/>
  <c r="AR14" i="10"/>
  <c r="AQ14" i="10"/>
  <c r="AP14" i="10"/>
  <c r="AO14" i="10"/>
  <c r="AM14" i="10"/>
  <c r="BK13" i="10"/>
  <c r="BJ13" i="10"/>
  <c r="BI13" i="10"/>
  <c r="BH13" i="10"/>
  <c r="BG13" i="10"/>
  <c r="BF13" i="10"/>
  <c r="BE13" i="10"/>
  <c r="BD13" i="10"/>
  <c r="BC13" i="10"/>
  <c r="BB13" i="10"/>
  <c r="BA13" i="10"/>
  <c r="AY13" i="10"/>
  <c r="AX13" i="10"/>
  <c r="AW13" i="10"/>
  <c r="AV13" i="10"/>
  <c r="AU13" i="10"/>
  <c r="AT13" i="10"/>
  <c r="AS13" i="10"/>
  <c r="AR13" i="10"/>
  <c r="AQ13" i="10"/>
  <c r="AP13" i="10"/>
  <c r="AO13" i="10"/>
  <c r="AM13" i="10"/>
  <c r="BK12" i="10"/>
  <c r="BJ12" i="10"/>
  <c r="BI12" i="10"/>
  <c r="BH12" i="10"/>
  <c r="BG12" i="10"/>
  <c r="BF12" i="10"/>
  <c r="BE12" i="10"/>
  <c r="BD12" i="10"/>
  <c r="BC12" i="10"/>
  <c r="BB12" i="10"/>
  <c r="BA12" i="10"/>
  <c r="AY12" i="10"/>
  <c r="AX12" i="10"/>
  <c r="AW12" i="10"/>
  <c r="AV12" i="10"/>
  <c r="AU12" i="10"/>
  <c r="AT12" i="10"/>
  <c r="AS12" i="10"/>
  <c r="AR12" i="10"/>
  <c r="AQ12" i="10"/>
  <c r="AP12" i="10"/>
  <c r="AO12" i="10"/>
  <c r="AM12" i="10"/>
  <c r="BK11" i="10"/>
  <c r="BJ11" i="10"/>
  <c r="BI11" i="10"/>
  <c r="BH11" i="10"/>
  <c r="BG11" i="10"/>
  <c r="BF11" i="10"/>
  <c r="BE11" i="10"/>
  <c r="BD11" i="10"/>
  <c r="BC11" i="10"/>
  <c r="BB11" i="10"/>
  <c r="BA11" i="10"/>
  <c r="AY11" i="10"/>
  <c r="AX11" i="10"/>
  <c r="AW11" i="10"/>
  <c r="AV11" i="10"/>
  <c r="AU11" i="10"/>
  <c r="AT11" i="10"/>
  <c r="AS11" i="10"/>
  <c r="AR11" i="10"/>
  <c r="AQ11" i="10"/>
  <c r="AP11" i="10"/>
  <c r="AO11" i="10"/>
  <c r="AM11" i="10"/>
  <c r="BK10" i="10"/>
  <c r="BJ10" i="10"/>
  <c r="BI10" i="10"/>
  <c r="BH10" i="10"/>
  <c r="BG10" i="10"/>
  <c r="BF10" i="10"/>
  <c r="BE10" i="10"/>
  <c r="BD10" i="10"/>
  <c r="BC10" i="10"/>
  <c r="BB10" i="10"/>
  <c r="BA10" i="10"/>
  <c r="AY10" i="10"/>
  <c r="AX10" i="10"/>
  <c r="AW10" i="10"/>
  <c r="AV10" i="10"/>
  <c r="AU10" i="10"/>
  <c r="AT10" i="10"/>
  <c r="AS10" i="10"/>
  <c r="AR10" i="10"/>
  <c r="AQ10" i="10"/>
  <c r="AP10" i="10"/>
  <c r="AO10" i="10"/>
  <c r="AM10" i="10"/>
  <c r="BK9" i="10"/>
  <c r="BJ9" i="10"/>
  <c r="BI9" i="10"/>
  <c r="BH9" i="10"/>
  <c r="BG9" i="10"/>
  <c r="BF9" i="10"/>
  <c r="BE9" i="10"/>
  <c r="BD9" i="10"/>
  <c r="BC9" i="10"/>
  <c r="BB9" i="10"/>
  <c r="BA9" i="10"/>
  <c r="AY9" i="10"/>
  <c r="AX9" i="10"/>
  <c r="AW9" i="10"/>
  <c r="AV9" i="10"/>
  <c r="AU9" i="10"/>
  <c r="AT9" i="10"/>
  <c r="AS9" i="10"/>
  <c r="AR9" i="10"/>
  <c r="AQ9" i="10"/>
  <c r="AP9" i="10"/>
  <c r="AO9" i="10"/>
  <c r="AM9" i="10"/>
  <c r="BK8" i="10"/>
  <c r="BJ8" i="10"/>
  <c r="BI8" i="10"/>
  <c r="BH8" i="10"/>
  <c r="BG8" i="10"/>
  <c r="BF8" i="10"/>
  <c r="BE8" i="10"/>
  <c r="BD8" i="10"/>
  <c r="BC8" i="10"/>
  <c r="BB8" i="10"/>
  <c r="BA8" i="10"/>
  <c r="AY8" i="10"/>
  <c r="AX8" i="10"/>
  <c r="AW8" i="10"/>
  <c r="AV8" i="10"/>
  <c r="AU8" i="10"/>
  <c r="AT8" i="10"/>
  <c r="AS8" i="10"/>
  <c r="AR8" i="10"/>
  <c r="AQ8" i="10"/>
  <c r="AP8" i="10"/>
  <c r="AO8" i="10"/>
  <c r="AM8" i="10"/>
  <c r="BK7" i="10"/>
  <c r="BJ7" i="10"/>
  <c r="BI7" i="10"/>
  <c r="BH7" i="10"/>
  <c r="BG7" i="10"/>
  <c r="BF7" i="10"/>
  <c r="BE7" i="10"/>
  <c r="BD7" i="10"/>
  <c r="BC7" i="10"/>
  <c r="BB7" i="10"/>
  <c r="BA7" i="10"/>
  <c r="BL7" i="10" s="1"/>
  <c r="AY7" i="10"/>
  <c r="AX7" i="10"/>
  <c r="AW7" i="10"/>
  <c r="AV7" i="10"/>
  <c r="AU7" i="10"/>
  <c r="AT7" i="10"/>
  <c r="AS7" i="10"/>
  <c r="AR7" i="10"/>
  <c r="AQ7" i="10"/>
  <c r="AP7" i="10"/>
  <c r="M7" i="10" s="1"/>
  <c r="I7" i="10" s="1"/>
  <c r="F7" i="10" s="1"/>
  <c r="E7" i="10" s="1"/>
  <c r="AO7" i="10"/>
  <c r="AM7" i="10"/>
  <c r="BK6" i="10"/>
  <c r="BJ6" i="10"/>
  <c r="BI6" i="10"/>
  <c r="BH6" i="10"/>
  <c r="BG6" i="10"/>
  <c r="BF6" i="10"/>
  <c r="BE6" i="10"/>
  <c r="BD6" i="10"/>
  <c r="BC6" i="10"/>
  <c r="BB6" i="10"/>
  <c r="BA6" i="10"/>
  <c r="AY6" i="10"/>
  <c r="AX6" i="10"/>
  <c r="AW6" i="10"/>
  <c r="AV6" i="10"/>
  <c r="AU6" i="10"/>
  <c r="AT6" i="10"/>
  <c r="AS6" i="10"/>
  <c r="AR6" i="10"/>
  <c r="AQ6" i="10"/>
  <c r="AP6" i="10"/>
  <c r="AO6" i="10"/>
  <c r="AM6" i="10"/>
  <c r="BK5" i="10"/>
  <c r="BJ5" i="10"/>
  <c r="BI5" i="10"/>
  <c r="BH5" i="10"/>
  <c r="BG5" i="10"/>
  <c r="BF5" i="10"/>
  <c r="BE5" i="10"/>
  <c r="BD5" i="10"/>
  <c r="BC5" i="10"/>
  <c r="BB5" i="10"/>
  <c r="BA5" i="10"/>
  <c r="AY5" i="10"/>
  <c r="AX5" i="10"/>
  <c r="AW5" i="10"/>
  <c r="AV5" i="10"/>
  <c r="AU5" i="10"/>
  <c r="AT5" i="10"/>
  <c r="AS5" i="10"/>
  <c r="AR5" i="10"/>
  <c r="AQ5" i="10"/>
  <c r="AP5" i="10"/>
  <c r="AO5" i="10"/>
  <c r="AM5" i="10"/>
  <c r="H3" i="10"/>
  <c r="AX1" i="10"/>
  <c r="BM24" i="10" s="1"/>
  <c r="AQ1" i="10"/>
  <c r="AU1" i="10" s="1"/>
  <c r="BO24" i="10" l="1"/>
  <c r="O24" i="10" s="1"/>
  <c r="M5" i="10"/>
  <c r="I5" i="10" s="1"/>
  <c r="F5" i="10" s="1"/>
  <c r="E5" i="10" s="1"/>
  <c r="BL5" i="10"/>
  <c r="N5" i="10" s="1"/>
  <c r="M6" i="10"/>
  <c r="I6" i="10" s="1"/>
  <c r="F6" i="10" s="1"/>
  <c r="E6" i="10" s="1"/>
  <c r="BL6" i="10"/>
  <c r="M8" i="10"/>
  <c r="I8" i="10" s="1"/>
  <c r="F8" i="10" s="1"/>
  <c r="E8" i="10" s="1"/>
  <c r="BL8" i="10"/>
  <c r="N8" i="10" s="1"/>
  <c r="M9" i="10"/>
  <c r="I9" i="10" s="1"/>
  <c r="F9" i="10" s="1"/>
  <c r="E9" i="10" s="1"/>
  <c r="BL9" i="10"/>
  <c r="N9" i="10" s="1"/>
  <c r="M10" i="10"/>
  <c r="I10" i="10" s="1"/>
  <c r="F10" i="10" s="1"/>
  <c r="E10" i="10" s="1"/>
  <c r="BL10" i="10"/>
  <c r="N10" i="10" s="1"/>
  <c r="M11" i="10"/>
  <c r="I11" i="10" s="1"/>
  <c r="F11" i="10" s="1"/>
  <c r="E11" i="10" s="1"/>
  <c r="BL11" i="10"/>
  <c r="N11" i="10" s="1"/>
  <c r="M12" i="10"/>
  <c r="I12" i="10" s="1"/>
  <c r="F12" i="10" s="1"/>
  <c r="E12" i="10" s="1"/>
  <c r="BL12" i="10"/>
  <c r="N12" i="10" s="1"/>
  <c r="M13" i="10"/>
  <c r="I13" i="10" s="1"/>
  <c r="F13" i="10" s="1"/>
  <c r="E13" i="10" s="1"/>
  <c r="BL13" i="10"/>
  <c r="N13" i="10" s="1"/>
  <c r="M14" i="10"/>
  <c r="I14" i="10" s="1"/>
  <c r="F14" i="10" s="1"/>
  <c r="E14" i="10" s="1"/>
  <c r="BL14" i="10"/>
  <c r="N14" i="10" s="1"/>
  <c r="M15" i="10"/>
  <c r="I15" i="10" s="1"/>
  <c r="F15" i="10" s="1"/>
  <c r="E15" i="10" s="1"/>
  <c r="BL15" i="10"/>
  <c r="N15" i="10" s="1"/>
  <c r="M16" i="10"/>
  <c r="I16" i="10" s="1"/>
  <c r="F16" i="10" s="1"/>
  <c r="E16" i="10" s="1"/>
  <c r="BL16" i="10"/>
  <c r="N16" i="10" s="1"/>
  <c r="M17" i="10"/>
  <c r="I17" i="10" s="1"/>
  <c r="F17" i="10" s="1"/>
  <c r="E17" i="10" s="1"/>
  <c r="BL17" i="10"/>
  <c r="N17" i="10" s="1"/>
  <c r="M18" i="10"/>
  <c r="I18" i="10" s="1"/>
  <c r="F18" i="10" s="1"/>
  <c r="E18" i="10" s="1"/>
  <c r="BL18" i="10"/>
  <c r="N18" i="10" s="1"/>
  <c r="M19" i="10"/>
  <c r="I19" i="10" s="1"/>
  <c r="F19" i="10" s="1"/>
  <c r="E19" i="10" s="1"/>
  <c r="BL19" i="10"/>
  <c r="N19" i="10" s="1"/>
  <c r="N20" i="10"/>
  <c r="BM20" i="10"/>
  <c r="BO20" i="10" s="1"/>
  <c r="O20" i="10" s="1"/>
  <c r="BL21" i="10"/>
  <c r="N21" i="10" s="1"/>
  <c r="N22" i="10"/>
  <c r="BM22" i="10"/>
  <c r="BO22" i="10" s="1"/>
  <c r="O22" i="10" s="1"/>
  <c r="BL23" i="10"/>
  <c r="N23" i="10" s="1"/>
  <c r="N24" i="10"/>
  <c r="H8" i="10"/>
  <c r="H7" i="10"/>
  <c r="H6" i="10"/>
  <c r="H5" i="10"/>
  <c r="N7" i="10"/>
  <c r="BM5" i="10"/>
  <c r="BO5" i="10" s="1"/>
  <c r="O5" i="10" s="1"/>
  <c r="N6" i="10"/>
  <c r="BM6" i="10"/>
  <c r="BO6" i="10" s="1"/>
  <c r="O6" i="10" s="1"/>
  <c r="BM7" i="10"/>
  <c r="BO7" i="10" s="1"/>
  <c r="O7" i="10" s="1"/>
  <c r="BN24" i="10"/>
  <c r="BN23" i="10"/>
  <c r="BN22" i="10"/>
  <c r="BN21" i="10"/>
  <c r="BN20" i="10"/>
  <c r="BN19" i="10"/>
  <c r="BN18" i="10"/>
  <c r="BN17" i="10"/>
  <c r="BN16" i="10"/>
  <c r="BN15" i="10"/>
  <c r="BN14" i="10"/>
  <c r="BN13" i="10"/>
  <c r="BN12" i="10"/>
  <c r="BN11" i="10"/>
  <c r="BN10" i="10"/>
  <c r="BN9" i="10"/>
  <c r="BN8" i="10"/>
  <c r="BN5" i="10"/>
  <c r="BN6" i="10"/>
  <c r="BN7" i="10"/>
  <c r="BM8" i="10"/>
  <c r="BO8" i="10" s="1"/>
  <c r="O8" i="10" s="1"/>
  <c r="BM9" i="10"/>
  <c r="BO9" i="10" s="1"/>
  <c r="O9" i="10" s="1"/>
  <c r="BM10" i="10"/>
  <c r="BO10" i="10" s="1"/>
  <c r="O10" i="10" s="1"/>
  <c r="BM11" i="10"/>
  <c r="BO11" i="10" s="1"/>
  <c r="O11" i="10" s="1"/>
  <c r="BM12" i="10"/>
  <c r="BO12" i="10" s="1"/>
  <c r="O12" i="10" s="1"/>
  <c r="BM13" i="10"/>
  <c r="BO13" i="10" s="1"/>
  <c r="O13" i="10" s="1"/>
  <c r="BM14" i="10"/>
  <c r="BO14" i="10" s="1"/>
  <c r="O14" i="10" s="1"/>
  <c r="BM15" i="10"/>
  <c r="BO15" i="10" s="1"/>
  <c r="O15" i="10" s="1"/>
  <c r="BM16" i="10"/>
  <c r="BO16" i="10" s="1"/>
  <c r="O16" i="10" s="1"/>
  <c r="BM17" i="10"/>
  <c r="BO17" i="10" s="1"/>
  <c r="O17" i="10" s="1"/>
  <c r="BM18" i="10"/>
  <c r="BO18" i="10" s="1"/>
  <c r="O18" i="10" s="1"/>
  <c r="BM19" i="10"/>
  <c r="BO19" i="10" s="1"/>
  <c r="O19" i="10" s="1"/>
  <c r="BM21" i="10"/>
  <c r="BO21" i="10" s="1"/>
  <c r="O21" i="10" s="1"/>
  <c r="BM23" i="10"/>
  <c r="BO23" i="10" s="1"/>
  <c r="O23" i="10" s="1"/>
  <c r="H19" i="10"/>
  <c r="H18" i="10"/>
  <c r="H17" i="10"/>
  <c r="H16" i="10"/>
  <c r="H15" i="10"/>
  <c r="H14" i="10"/>
  <c r="H13" i="10"/>
  <c r="H12" i="10"/>
  <c r="H11" i="10"/>
  <c r="H10" i="10"/>
  <c r="H9" i="10"/>
  <c r="H3" i="9"/>
  <c r="AX1" i="9"/>
  <c r="AQ1" i="9"/>
  <c r="AU1" i="9" s="1"/>
  <c r="A21" i="9"/>
  <c r="A20" i="9"/>
  <c r="BK18" i="9"/>
  <c r="BJ18" i="9"/>
  <c r="BI18" i="9"/>
  <c r="BH18" i="9"/>
  <c r="BG18" i="9"/>
  <c r="BF18" i="9"/>
  <c r="BE18" i="9"/>
  <c r="BD18" i="9"/>
  <c r="BC18" i="9"/>
  <c r="BB18" i="9"/>
  <c r="BL18" i="9" s="1"/>
  <c r="BA18" i="9"/>
  <c r="AY18" i="9"/>
  <c r="AX18" i="9"/>
  <c r="AW18" i="9"/>
  <c r="AV18" i="9"/>
  <c r="AU18" i="9"/>
  <c r="AT18" i="9"/>
  <c r="AS18" i="9"/>
  <c r="AR18" i="9"/>
  <c r="AQ18" i="9"/>
  <c r="AP18" i="9"/>
  <c r="AO18" i="9"/>
  <c r="AM18" i="9"/>
  <c r="M18" i="9"/>
  <c r="I18" i="9" s="1"/>
  <c r="F18" i="9" s="1"/>
  <c r="E18" i="9" s="1"/>
  <c r="BK17" i="9"/>
  <c r="BJ17" i="9"/>
  <c r="BI17" i="9"/>
  <c r="BH17" i="9"/>
  <c r="BG17" i="9"/>
  <c r="BF17" i="9"/>
  <c r="BE17" i="9"/>
  <c r="BD17" i="9"/>
  <c r="BC17" i="9"/>
  <c r="BB17" i="9"/>
  <c r="BA17" i="9"/>
  <c r="AY17" i="9"/>
  <c r="AX17" i="9"/>
  <c r="AW17" i="9"/>
  <c r="AV17" i="9"/>
  <c r="AU17" i="9"/>
  <c r="AT17" i="9"/>
  <c r="AS17" i="9"/>
  <c r="AR17" i="9"/>
  <c r="AQ17" i="9"/>
  <c r="AP17" i="9"/>
  <c r="M17" i="9" s="1"/>
  <c r="I17" i="9" s="1"/>
  <c r="F17" i="9" s="1"/>
  <c r="E17" i="9" s="1"/>
  <c r="AO17" i="9"/>
  <c r="AM17" i="9"/>
  <c r="BK16" i="9"/>
  <c r="BJ16" i="9"/>
  <c r="BI16" i="9"/>
  <c r="BH16" i="9"/>
  <c r="BG16" i="9"/>
  <c r="BF16" i="9"/>
  <c r="BE16" i="9"/>
  <c r="BD16" i="9"/>
  <c r="BC16" i="9"/>
  <c r="BB16" i="9"/>
  <c r="BL16" i="9" s="1"/>
  <c r="BA16" i="9"/>
  <c r="AY16" i="9"/>
  <c r="AX16" i="9"/>
  <c r="AW16" i="9"/>
  <c r="AV16" i="9"/>
  <c r="AU16" i="9"/>
  <c r="AT16" i="9"/>
  <c r="AS16" i="9"/>
  <c r="AR16" i="9"/>
  <c r="AQ16" i="9"/>
  <c r="AP16" i="9"/>
  <c r="AO16" i="9"/>
  <c r="AM16" i="9"/>
  <c r="M16" i="9"/>
  <c r="I16" i="9" s="1"/>
  <c r="F16" i="9" s="1"/>
  <c r="E16" i="9" s="1"/>
  <c r="BK15" i="9"/>
  <c r="BJ15" i="9"/>
  <c r="BI15" i="9"/>
  <c r="BH15" i="9"/>
  <c r="BG15" i="9"/>
  <c r="BF15" i="9"/>
  <c r="BE15" i="9"/>
  <c r="BD15" i="9"/>
  <c r="BC15" i="9"/>
  <c r="BB15" i="9"/>
  <c r="BA15" i="9"/>
  <c r="AY15" i="9"/>
  <c r="AX15" i="9"/>
  <c r="AW15" i="9"/>
  <c r="AV15" i="9"/>
  <c r="AU15" i="9"/>
  <c r="AT15" i="9"/>
  <c r="AS15" i="9"/>
  <c r="AR15" i="9"/>
  <c r="AQ15" i="9"/>
  <c r="AP15" i="9"/>
  <c r="M15" i="9" s="1"/>
  <c r="I15" i="9" s="1"/>
  <c r="F15" i="9" s="1"/>
  <c r="E15" i="9" s="1"/>
  <c r="AO15" i="9"/>
  <c r="AM15" i="9"/>
  <c r="BK14" i="9"/>
  <c r="BJ14" i="9"/>
  <c r="BI14" i="9"/>
  <c r="BH14" i="9"/>
  <c r="BG14" i="9"/>
  <c r="BF14" i="9"/>
  <c r="BE14" i="9"/>
  <c r="BD14" i="9"/>
  <c r="BC14" i="9"/>
  <c r="BB14" i="9"/>
  <c r="BA14" i="9"/>
  <c r="AY14" i="9"/>
  <c r="AX14" i="9"/>
  <c r="AW14" i="9"/>
  <c r="AV14" i="9"/>
  <c r="AU14" i="9"/>
  <c r="AT14" i="9"/>
  <c r="AS14" i="9"/>
  <c r="AR14" i="9"/>
  <c r="AQ14" i="9"/>
  <c r="AP14" i="9"/>
  <c r="AO14" i="9"/>
  <c r="AM14" i="9"/>
  <c r="BK13" i="9"/>
  <c r="BJ13" i="9"/>
  <c r="BI13" i="9"/>
  <c r="BH13" i="9"/>
  <c r="BG13" i="9"/>
  <c r="BF13" i="9"/>
  <c r="BE13" i="9"/>
  <c r="BD13" i="9"/>
  <c r="BC13" i="9"/>
  <c r="BB13" i="9"/>
  <c r="BA13" i="9"/>
  <c r="AY13" i="9"/>
  <c r="AX13" i="9"/>
  <c r="AW13" i="9"/>
  <c r="AV13" i="9"/>
  <c r="AU13" i="9"/>
  <c r="AT13" i="9"/>
  <c r="AS13" i="9"/>
  <c r="AR13" i="9"/>
  <c r="AQ13" i="9"/>
  <c r="AP13" i="9"/>
  <c r="M13" i="9" s="1"/>
  <c r="I13" i="9" s="1"/>
  <c r="F13" i="9" s="1"/>
  <c r="E13" i="9" s="1"/>
  <c r="AO13" i="9"/>
  <c r="AM13" i="9"/>
  <c r="BK12" i="9"/>
  <c r="BJ12" i="9"/>
  <c r="BI12" i="9"/>
  <c r="BH12" i="9"/>
  <c r="BG12" i="9"/>
  <c r="BF12" i="9"/>
  <c r="BE12" i="9"/>
  <c r="BD12" i="9"/>
  <c r="BC12" i="9"/>
  <c r="BB12" i="9"/>
  <c r="BA12" i="9"/>
  <c r="AY12" i="9"/>
  <c r="AX12" i="9"/>
  <c r="AW12" i="9"/>
  <c r="AV12" i="9"/>
  <c r="AU12" i="9"/>
  <c r="AT12" i="9"/>
  <c r="AS12" i="9"/>
  <c r="AR12" i="9"/>
  <c r="AQ12" i="9"/>
  <c r="AP12" i="9"/>
  <c r="AO12" i="9"/>
  <c r="AM12" i="9"/>
  <c r="BK11" i="9"/>
  <c r="BJ11" i="9"/>
  <c r="BI11" i="9"/>
  <c r="BH11" i="9"/>
  <c r="BG11" i="9"/>
  <c r="BF11" i="9"/>
  <c r="BE11" i="9"/>
  <c r="BD11" i="9"/>
  <c r="BC11" i="9"/>
  <c r="BB11" i="9"/>
  <c r="BA11" i="9"/>
  <c r="AY11" i="9"/>
  <c r="AX11" i="9"/>
  <c r="AW11" i="9"/>
  <c r="AV11" i="9"/>
  <c r="AU11" i="9"/>
  <c r="AT11" i="9"/>
  <c r="AS11" i="9"/>
  <c r="AR11" i="9"/>
  <c r="AQ11" i="9"/>
  <c r="AP11" i="9"/>
  <c r="M11" i="9" s="1"/>
  <c r="I11" i="9" s="1"/>
  <c r="F11" i="9" s="1"/>
  <c r="E11" i="9" s="1"/>
  <c r="AO11" i="9"/>
  <c r="AM11" i="9"/>
  <c r="BK10" i="9"/>
  <c r="BJ10" i="9"/>
  <c r="BI10" i="9"/>
  <c r="BH10" i="9"/>
  <c r="BG10" i="9"/>
  <c r="BF10" i="9"/>
  <c r="BE10" i="9"/>
  <c r="BD10" i="9"/>
  <c r="BC10" i="9"/>
  <c r="BB10" i="9"/>
  <c r="BA10" i="9"/>
  <c r="AY10" i="9"/>
  <c r="AX10" i="9"/>
  <c r="AW10" i="9"/>
  <c r="AV10" i="9"/>
  <c r="AU10" i="9"/>
  <c r="AT10" i="9"/>
  <c r="AS10" i="9"/>
  <c r="AR10" i="9"/>
  <c r="AQ10" i="9"/>
  <c r="AP10" i="9"/>
  <c r="AO10" i="9"/>
  <c r="AM10" i="9"/>
  <c r="BK9" i="9"/>
  <c r="BJ9" i="9"/>
  <c r="BI9" i="9"/>
  <c r="BH9" i="9"/>
  <c r="BG9" i="9"/>
  <c r="BF9" i="9"/>
  <c r="BE9" i="9"/>
  <c r="BD9" i="9"/>
  <c r="BC9" i="9"/>
  <c r="BB9" i="9"/>
  <c r="BA9" i="9"/>
  <c r="AY9" i="9"/>
  <c r="AX9" i="9"/>
  <c r="AW9" i="9"/>
  <c r="AV9" i="9"/>
  <c r="AU9" i="9"/>
  <c r="AT9" i="9"/>
  <c r="AS9" i="9"/>
  <c r="AR9" i="9"/>
  <c r="AQ9" i="9"/>
  <c r="AP9" i="9"/>
  <c r="M9" i="9" s="1"/>
  <c r="I9" i="9" s="1"/>
  <c r="F9" i="9" s="1"/>
  <c r="E9" i="9" s="1"/>
  <c r="AO9" i="9"/>
  <c r="AM9" i="9"/>
  <c r="BK8" i="9"/>
  <c r="BJ8" i="9"/>
  <c r="BI8" i="9"/>
  <c r="BH8" i="9"/>
  <c r="BG8" i="9"/>
  <c r="BF8" i="9"/>
  <c r="BE8" i="9"/>
  <c r="BD8" i="9"/>
  <c r="BC8" i="9"/>
  <c r="BB8" i="9"/>
  <c r="BA8" i="9"/>
  <c r="AY8" i="9"/>
  <c r="AX8" i="9"/>
  <c r="AW8" i="9"/>
  <c r="AV8" i="9"/>
  <c r="AU8" i="9"/>
  <c r="AT8" i="9"/>
  <c r="AS8" i="9"/>
  <c r="AR8" i="9"/>
  <c r="AQ8" i="9"/>
  <c r="AP8" i="9"/>
  <c r="AO8" i="9"/>
  <c r="AM8" i="9"/>
  <c r="BK7" i="9"/>
  <c r="BJ7" i="9"/>
  <c r="BI7" i="9"/>
  <c r="BH7" i="9"/>
  <c r="BG7" i="9"/>
  <c r="BF7" i="9"/>
  <c r="BE7" i="9"/>
  <c r="BD7" i="9"/>
  <c r="BC7" i="9"/>
  <c r="BB7" i="9"/>
  <c r="BA7" i="9"/>
  <c r="AY7" i="9"/>
  <c r="AX7" i="9"/>
  <c r="AW7" i="9"/>
  <c r="AV7" i="9"/>
  <c r="AU7" i="9"/>
  <c r="AT7" i="9"/>
  <c r="AS7" i="9"/>
  <c r="AR7" i="9"/>
  <c r="AQ7" i="9"/>
  <c r="AP7" i="9"/>
  <c r="M7" i="9" s="1"/>
  <c r="I7" i="9" s="1"/>
  <c r="F7" i="9" s="1"/>
  <c r="E7" i="9" s="1"/>
  <c r="AO7" i="9"/>
  <c r="AM7" i="9"/>
  <c r="BK6" i="9"/>
  <c r="BJ6" i="9"/>
  <c r="BI6" i="9"/>
  <c r="BH6" i="9"/>
  <c r="BG6" i="9"/>
  <c r="BF6" i="9"/>
  <c r="BE6" i="9"/>
  <c r="BD6" i="9"/>
  <c r="BC6" i="9"/>
  <c r="BB6" i="9"/>
  <c r="BA6" i="9"/>
  <c r="AY6" i="9"/>
  <c r="AX6" i="9"/>
  <c r="AW6" i="9"/>
  <c r="AV6" i="9"/>
  <c r="AU6" i="9"/>
  <c r="AT6" i="9"/>
  <c r="AS6" i="9"/>
  <c r="AR6" i="9"/>
  <c r="AQ6" i="9"/>
  <c r="AP6" i="9"/>
  <c r="AO6" i="9"/>
  <c r="AM6" i="9"/>
  <c r="BK5" i="9"/>
  <c r="BJ5" i="9"/>
  <c r="BI5" i="9"/>
  <c r="BH5" i="9"/>
  <c r="BG5" i="9"/>
  <c r="BF5" i="9"/>
  <c r="BE5" i="9"/>
  <c r="BD5" i="9"/>
  <c r="BC5" i="9"/>
  <c r="BB5" i="9"/>
  <c r="BA5" i="9"/>
  <c r="AY5" i="9"/>
  <c r="AX5" i="9"/>
  <c r="AW5" i="9"/>
  <c r="AV5" i="9"/>
  <c r="AU5" i="9"/>
  <c r="AT5" i="9"/>
  <c r="AS5" i="9"/>
  <c r="AR5" i="9"/>
  <c r="AQ5" i="9"/>
  <c r="AP5" i="9"/>
  <c r="M5" i="9" s="1"/>
  <c r="I5" i="9" s="1"/>
  <c r="F5" i="9" s="1"/>
  <c r="E5" i="9" s="1"/>
  <c r="AO5" i="9"/>
  <c r="AM5" i="9"/>
  <c r="H18" i="9"/>
  <c r="H5" i="9" l="1"/>
  <c r="H7" i="9"/>
  <c r="H9" i="9"/>
  <c r="H11" i="9"/>
  <c r="H13" i="9"/>
  <c r="H15" i="9"/>
  <c r="H17" i="9"/>
  <c r="BL5" i="9"/>
  <c r="N5" i="9" s="1"/>
  <c r="H6" i="9"/>
  <c r="M6" i="9"/>
  <c r="I6" i="9" s="1"/>
  <c r="F6" i="9" s="1"/>
  <c r="E6" i="9" s="1"/>
  <c r="BL6" i="9"/>
  <c r="BL7" i="9"/>
  <c r="N7" i="9" s="1"/>
  <c r="H8" i="9"/>
  <c r="M8" i="9"/>
  <c r="I8" i="9" s="1"/>
  <c r="F8" i="9" s="1"/>
  <c r="E8" i="9" s="1"/>
  <c r="BL8" i="9"/>
  <c r="BL9" i="9"/>
  <c r="N9" i="9" s="1"/>
  <c r="H10" i="9"/>
  <c r="M10" i="9"/>
  <c r="I10" i="9" s="1"/>
  <c r="F10" i="9" s="1"/>
  <c r="E10" i="9" s="1"/>
  <c r="BL10" i="9"/>
  <c r="BL11" i="9"/>
  <c r="N11" i="9" s="1"/>
  <c r="H12" i="9"/>
  <c r="M12" i="9"/>
  <c r="I12" i="9" s="1"/>
  <c r="F12" i="9" s="1"/>
  <c r="E12" i="9" s="1"/>
  <c r="BL12" i="9"/>
  <c r="BL13" i="9"/>
  <c r="N13" i="9" s="1"/>
  <c r="H14" i="9"/>
  <c r="M14" i="9"/>
  <c r="I14" i="9" s="1"/>
  <c r="F14" i="9" s="1"/>
  <c r="E14" i="9" s="1"/>
  <c r="BL14" i="9"/>
  <c r="BL15" i="9"/>
  <c r="N15" i="9" s="1"/>
  <c r="H16" i="9"/>
  <c r="BL17" i="9"/>
  <c r="N6" i="9"/>
  <c r="N8" i="9"/>
  <c r="N10" i="9"/>
  <c r="N12" i="9"/>
  <c r="N14" i="9"/>
  <c r="BM18" i="9"/>
  <c r="BO18" i="9" s="1"/>
  <c r="O18" i="9" s="1"/>
  <c r="BM17" i="9"/>
  <c r="BO17" i="9" s="1"/>
  <c r="O17" i="9" s="1"/>
  <c r="BM16" i="9"/>
  <c r="BO16" i="9" s="1"/>
  <c r="O16" i="9" s="1"/>
  <c r="BM15" i="9"/>
  <c r="BO15" i="9" s="1"/>
  <c r="O15" i="9" s="1"/>
  <c r="BM14" i="9"/>
  <c r="BO14" i="9" s="1"/>
  <c r="O14" i="9" s="1"/>
  <c r="BM13" i="9"/>
  <c r="BO13" i="9" s="1"/>
  <c r="O13" i="9" s="1"/>
  <c r="BM12" i="9"/>
  <c r="BO12" i="9" s="1"/>
  <c r="O12" i="9" s="1"/>
  <c r="BM11" i="9"/>
  <c r="BO11" i="9" s="1"/>
  <c r="O11" i="9" s="1"/>
  <c r="BM10" i="9"/>
  <c r="BO10" i="9" s="1"/>
  <c r="O10" i="9" s="1"/>
  <c r="BM9" i="9"/>
  <c r="BO9" i="9" s="1"/>
  <c r="O9" i="9" s="1"/>
  <c r="BM8" i="9"/>
  <c r="BO8" i="9" s="1"/>
  <c r="O8" i="9" s="1"/>
  <c r="BM7" i="9"/>
  <c r="BO7" i="9" s="1"/>
  <c r="O7" i="9" s="1"/>
  <c r="BM6" i="9"/>
  <c r="BO6" i="9" s="1"/>
  <c r="O6" i="9" s="1"/>
  <c r="BM5" i="9"/>
  <c r="BO5" i="9" s="1"/>
  <c r="O5" i="9" s="1"/>
  <c r="BN18" i="9"/>
  <c r="BN17" i="9"/>
  <c r="BN16" i="9"/>
  <c r="BN15" i="9"/>
  <c r="BN5" i="9"/>
  <c r="BN7" i="9"/>
  <c r="BN9" i="9"/>
  <c r="BN11" i="9"/>
  <c r="BN13" i="9"/>
  <c r="N16" i="9"/>
  <c r="N18" i="9"/>
  <c r="BN6" i="9"/>
  <c r="BN8" i="9"/>
  <c r="BN10" i="9"/>
  <c r="BN12" i="9"/>
  <c r="BN14" i="9"/>
  <c r="N17" i="9"/>
  <c r="G19" i="8"/>
  <c r="J18" i="8"/>
  <c r="J17" i="8"/>
  <c r="J16" i="8"/>
  <c r="J15" i="8"/>
  <c r="J14" i="8"/>
  <c r="J13" i="8"/>
  <c r="J12" i="8"/>
  <c r="J11" i="8"/>
  <c r="J10" i="8"/>
  <c r="J9" i="8"/>
  <c r="J8" i="8"/>
  <c r="J7" i="8"/>
  <c r="J6" i="8"/>
  <c r="H3" i="8"/>
  <c r="AB6" i="7" l="1"/>
  <c r="AB8" i="7"/>
  <c r="AB10" i="7"/>
  <c r="AB12" i="7"/>
  <c r="AB14" i="7"/>
  <c r="AB16" i="7"/>
  <c r="Z6" i="7"/>
  <c r="Z8" i="7"/>
  <c r="Z10" i="7"/>
  <c r="Z12" i="7"/>
  <c r="Z14" i="7"/>
  <c r="Z16" i="7"/>
  <c r="Y6" i="7"/>
  <c r="Y8" i="7"/>
  <c r="Y10" i="7"/>
  <c r="Y12" i="7"/>
  <c r="Y14" i="7"/>
  <c r="Y16" i="7"/>
  <c r="AB4" i="7"/>
  <c r="Z4" i="7"/>
  <c r="Y4" i="7"/>
  <c r="U22" i="1" l="1"/>
  <c r="U10" i="1"/>
  <c r="A26" i="6"/>
  <c r="A25" i="6"/>
  <c r="BK23" i="6"/>
  <c r="BJ23" i="6"/>
  <c r="BI23" i="6"/>
  <c r="BH23" i="6"/>
  <c r="BG23" i="6"/>
  <c r="BF23" i="6"/>
  <c r="BE23" i="6"/>
  <c r="BD23" i="6"/>
  <c r="BC23" i="6"/>
  <c r="BB23" i="6"/>
  <c r="BL23" i="6" s="1"/>
  <c r="BA23" i="6"/>
  <c r="AY23" i="6"/>
  <c r="AX23" i="6"/>
  <c r="AW23" i="6"/>
  <c r="AV23" i="6"/>
  <c r="AU23" i="6"/>
  <c r="AT23" i="6"/>
  <c r="AS23" i="6"/>
  <c r="AR23" i="6"/>
  <c r="AQ23" i="6"/>
  <c r="AP23" i="6"/>
  <c r="AO23" i="6"/>
  <c r="M23" i="6" s="1"/>
  <c r="I23" i="6" s="1"/>
  <c r="F23" i="6" s="1"/>
  <c r="E23" i="6" s="1"/>
  <c r="AM23" i="6"/>
  <c r="BN22" i="6"/>
  <c r="BK22" i="6"/>
  <c r="BJ22" i="6"/>
  <c r="BI22" i="6"/>
  <c r="BH22" i="6"/>
  <c r="BG22" i="6"/>
  <c r="BF22" i="6"/>
  <c r="BE22" i="6"/>
  <c r="BD22" i="6"/>
  <c r="BC22" i="6"/>
  <c r="BB22" i="6"/>
  <c r="BL22" i="6" s="1"/>
  <c r="BA22" i="6"/>
  <c r="AY22" i="6"/>
  <c r="AX22" i="6"/>
  <c r="AW22" i="6"/>
  <c r="AV22" i="6"/>
  <c r="AU22" i="6"/>
  <c r="AT22" i="6"/>
  <c r="AS22" i="6"/>
  <c r="AR22" i="6"/>
  <c r="AQ22" i="6"/>
  <c r="AP22" i="6"/>
  <c r="AO22" i="6"/>
  <c r="AM22" i="6"/>
  <c r="M22" i="6"/>
  <c r="I22" i="6" s="1"/>
  <c r="F22" i="6" s="1"/>
  <c r="E22" i="6" s="1"/>
  <c r="BK21" i="6"/>
  <c r="BJ21" i="6"/>
  <c r="BI21" i="6"/>
  <c r="BH21" i="6"/>
  <c r="BG21" i="6"/>
  <c r="BF21" i="6"/>
  <c r="BE21" i="6"/>
  <c r="BD21" i="6"/>
  <c r="BC21" i="6"/>
  <c r="BB21" i="6"/>
  <c r="BA21" i="6"/>
  <c r="AY21" i="6"/>
  <c r="AX21" i="6"/>
  <c r="AW21" i="6"/>
  <c r="AV21" i="6"/>
  <c r="AU21" i="6"/>
  <c r="AT21" i="6"/>
  <c r="AS21" i="6"/>
  <c r="AR21" i="6"/>
  <c r="AQ21" i="6"/>
  <c r="AP21" i="6"/>
  <c r="AO21" i="6"/>
  <c r="AM21" i="6"/>
  <c r="BN20" i="6"/>
  <c r="BK20" i="6"/>
  <c r="BJ20" i="6"/>
  <c r="BI20" i="6"/>
  <c r="BH20" i="6"/>
  <c r="BG20" i="6"/>
  <c r="BF20" i="6"/>
  <c r="BE20" i="6"/>
  <c r="BD20" i="6"/>
  <c r="BC20" i="6"/>
  <c r="BB20" i="6"/>
  <c r="BA20" i="6"/>
  <c r="AY20" i="6"/>
  <c r="AX20" i="6"/>
  <c r="AW20" i="6"/>
  <c r="AV20" i="6"/>
  <c r="AU20" i="6"/>
  <c r="AT20" i="6"/>
  <c r="AS20" i="6"/>
  <c r="AR20" i="6"/>
  <c r="AQ20" i="6"/>
  <c r="AP20" i="6"/>
  <c r="AO20" i="6"/>
  <c r="AM20" i="6"/>
  <c r="BK19" i="6"/>
  <c r="BJ19" i="6"/>
  <c r="BI19" i="6"/>
  <c r="BH19" i="6"/>
  <c r="BG19" i="6"/>
  <c r="BF19" i="6"/>
  <c r="BE19" i="6"/>
  <c r="BD19" i="6"/>
  <c r="BC19" i="6"/>
  <c r="BB19" i="6"/>
  <c r="BA19" i="6"/>
  <c r="AY19" i="6"/>
  <c r="AX19" i="6"/>
  <c r="AW19" i="6"/>
  <c r="AV19" i="6"/>
  <c r="AU19" i="6"/>
  <c r="AT19" i="6"/>
  <c r="AS19" i="6"/>
  <c r="AR19" i="6"/>
  <c r="AQ19" i="6"/>
  <c r="AP19" i="6"/>
  <c r="AO19" i="6"/>
  <c r="AM19" i="6"/>
  <c r="BN18" i="6"/>
  <c r="BK18" i="6"/>
  <c r="BJ18" i="6"/>
  <c r="BI18" i="6"/>
  <c r="BH18" i="6"/>
  <c r="BG18" i="6"/>
  <c r="BF18" i="6"/>
  <c r="BE18" i="6"/>
  <c r="BD18" i="6"/>
  <c r="BC18" i="6"/>
  <c r="BB18" i="6"/>
  <c r="BA18" i="6"/>
  <c r="AY18" i="6"/>
  <c r="AX18" i="6"/>
  <c r="AW18" i="6"/>
  <c r="AV18" i="6"/>
  <c r="AU18" i="6"/>
  <c r="AT18" i="6"/>
  <c r="AS18" i="6"/>
  <c r="AR18" i="6"/>
  <c r="AQ18" i="6"/>
  <c r="AP18" i="6"/>
  <c r="M18" i="6" s="1"/>
  <c r="I18" i="6" s="1"/>
  <c r="F18" i="6" s="1"/>
  <c r="E18" i="6" s="1"/>
  <c r="AO18" i="6"/>
  <c r="AM18" i="6"/>
  <c r="BK17" i="6"/>
  <c r="BJ17" i="6"/>
  <c r="BI17" i="6"/>
  <c r="BH17" i="6"/>
  <c r="BG17" i="6"/>
  <c r="BF17" i="6"/>
  <c r="BE17" i="6"/>
  <c r="BD17" i="6"/>
  <c r="BC17" i="6"/>
  <c r="BB17" i="6"/>
  <c r="BA17" i="6"/>
  <c r="AY17" i="6"/>
  <c r="AX17" i="6"/>
  <c r="AW17" i="6"/>
  <c r="AV17" i="6"/>
  <c r="AU17" i="6"/>
  <c r="AT17" i="6"/>
  <c r="AS17" i="6"/>
  <c r="AR17" i="6"/>
  <c r="AQ17" i="6"/>
  <c r="AP17" i="6"/>
  <c r="AO17" i="6"/>
  <c r="AM17" i="6"/>
  <c r="BN16" i="6"/>
  <c r="BK16" i="6"/>
  <c r="BJ16" i="6"/>
  <c r="BI16" i="6"/>
  <c r="BH16" i="6"/>
  <c r="BG16" i="6"/>
  <c r="BF16" i="6"/>
  <c r="BE16" i="6"/>
  <c r="BD16" i="6"/>
  <c r="BC16" i="6"/>
  <c r="BB16" i="6"/>
  <c r="BA16" i="6"/>
  <c r="AY16" i="6"/>
  <c r="AX16" i="6"/>
  <c r="AW16" i="6"/>
  <c r="AV16" i="6"/>
  <c r="AU16" i="6"/>
  <c r="AT16" i="6"/>
  <c r="AS16" i="6"/>
  <c r="AR16" i="6"/>
  <c r="AQ16" i="6"/>
  <c r="AP16" i="6"/>
  <c r="M16" i="6" s="1"/>
  <c r="I16" i="6" s="1"/>
  <c r="F16" i="6" s="1"/>
  <c r="E16" i="6" s="1"/>
  <c r="AO16" i="6"/>
  <c r="AM16" i="6"/>
  <c r="BK15" i="6"/>
  <c r="BJ15" i="6"/>
  <c r="BI15" i="6"/>
  <c r="BH15" i="6"/>
  <c r="BG15" i="6"/>
  <c r="BF15" i="6"/>
  <c r="BE15" i="6"/>
  <c r="BD15" i="6"/>
  <c r="BC15" i="6"/>
  <c r="BB15" i="6"/>
  <c r="BL15" i="6" s="1"/>
  <c r="BA15" i="6"/>
  <c r="AY15" i="6"/>
  <c r="AX15" i="6"/>
  <c r="AW15" i="6"/>
  <c r="AV15" i="6"/>
  <c r="AU15" i="6"/>
  <c r="AT15" i="6"/>
  <c r="AS15" i="6"/>
  <c r="AR15" i="6"/>
  <c r="AQ15" i="6"/>
  <c r="AP15" i="6"/>
  <c r="AO15" i="6"/>
  <c r="M15" i="6" s="1"/>
  <c r="I15" i="6" s="1"/>
  <c r="F15" i="6" s="1"/>
  <c r="E15" i="6" s="1"/>
  <c r="AM15" i="6"/>
  <c r="BN14" i="6"/>
  <c r="BK14" i="6"/>
  <c r="BJ14" i="6"/>
  <c r="BI14" i="6"/>
  <c r="BH14" i="6"/>
  <c r="BG14" i="6"/>
  <c r="BF14" i="6"/>
  <c r="BE14" i="6"/>
  <c r="BD14" i="6"/>
  <c r="BC14" i="6"/>
  <c r="BB14" i="6"/>
  <c r="BL14" i="6" s="1"/>
  <c r="BA14" i="6"/>
  <c r="AY14" i="6"/>
  <c r="AX14" i="6"/>
  <c r="AW14" i="6"/>
  <c r="AV14" i="6"/>
  <c r="AU14" i="6"/>
  <c r="AT14" i="6"/>
  <c r="AS14" i="6"/>
  <c r="AR14" i="6"/>
  <c r="AQ14" i="6"/>
  <c r="AP14" i="6"/>
  <c r="AO14" i="6"/>
  <c r="AM14" i="6"/>
  <c r="M14" i="6"/>
  <c r="I14" i="6" s="1"/>
  <c r="F14" i="6" s="1"/>
  <c r="E14" i="6" s="1"/>
  <c r="BK13" i="6"/>
  <c r="BJ13" i="6"/>
  <c r="BI13" i="6"/>
  <c r="BH13" i="6"/>
  <c r="BG13" i="6"/>
  <c r="BF13" i="6"/>
  <c r="BE13" i="6"/>
  <c r="BD13" i="6"/>
  <c r="BC13" i="6"/>
  <c r="BB13" i="6"/>
  <c r="BA13" i="6"/>
  <c r="AY13" i="6"/>
  <c r="AX13" i="6"/>
  <c r="AW13" i="6"/>
  <c r="AV13" i="6"/>
  <c r="AU13" i="6"/>
  <c r="AT13" i="6"/>
  <c r="AS13" i="6"/>
  <c r="AR13" i="6"/>
  <c r="AQ13" i="6"/>
  <c r="AP13" i="6"/>
  <c r="AO13" i="6"/>
  <c r="AM13" i="6"/>
  <c r="BN12" i="6"/>
  <c r="BK12" i="6"/>
  <c r="BJ12" i="6"/>
  <c r="BI12" i="6"/>
  <c r="BH12" i="6"/>
  <c r="BG12" i="6"/>
  <c r="BF12" i="6"/>
  <c r="BE12" i="6"/>
  <c r="BD12" i="6"/>
  <c r="BC12" i="6"/>
  <c r="BB12" i="6"/>
  <c r="BA12" i="6"/>
  <c r="AY12" i="6"/>
  <c r="AX12" i="6"/>
  <c r="AW12" i="6"/>
  <c r="AV12" i="6"/>
  <c r="AU12" i="6"/>
  <c r="AT12" i="6"/>
  <c r="AS12" i="6"/>
  <c r="AR12" i="6"/>
  <c r="AQ12" i="6"/>
  <c r="AP12" i="6"/>
  <c r="AO12" i="6"/>
  <c r="AM12" i="6"/>
  <c r="BK11" i="6"/>
  <c r="BJ11" i="6"/>
  <c r="BI11" i="6"/>
  <c r="BH11" i="6"/>
  <c r="BG11" i="6"/>
  <c r="BF11" i="6"/>
  <c r="BE11" i="6"/>
  <c r="BD11" i="6"/>
  <c r="BC11" i="6"/>
  <c r="BB11" i="6"/>
  <c r="BA11" i="6"/>
  <c r="AY11" i="6"/>
  <c r="AX11" i="6"/>
  <c r="AW11" i="6"/>
  <c r="AV11" i="6"/>
  <c r="AU11" i="6"/>
  <c r="AT11" i="6"/>
  <c r="AS11" i="6"/>
  <c r="AR11" i="6"/>
  <c r="AQ11" i="6"/>
  <c r="AP11" i="6"/>
  <c r="AO11" i="6"/>
  <c r="AM11" i="6"/>
  <c r="BN10" i="6"/>
  <c r="BK10" i="6"/>
  <c r="BJ10" i="6"/>
  <c r="BI10" i="6"/>
  <c r="BH10" i="6"/>
  <c r="BG10" i="6"/>
  <c r="BF10" i="6"/>
  <c r="BE10" i="6"/>
  <c r="BD10" i="6"/>
  <c r="BC10" i="6"/>
  <c r="BB10" i="6"/>
  <c r="BA10" i="6"/>
  <c r="AY10" i="6"/>
  <c r="AX10" i="6"/>
  <c r="AW10" i="6"/>
  <c r="AV10" i="6"/>
  <c r="AU10" i="6"/>
  <c r="AT10" i="6"/>
  <c r="AS10" i="6"/>
  <c r="AR10" i="6"/>
  <c r="AQ10" i="6"/>
  <c r="AP10" i="6"/>
  <c r="M10" i="6" s="1"/>
  <c r="I10" i="6" s="1"/>
  <c r="F10" i="6" s="1"/>
  <c r="E10" i="6" s="1"/>
  <c r="AO10" i="6"/>
  <c r="AM10" i="6"/>
  <c r="BK9" i="6"/>
  <c r="BJ9" i="6"/>
  <c r="BI9" i="6"/>
  <c r="BH9" i="6"/>
  <c r="BG9" i="6"/>
  <c r="BF9" i="6"/>
  <c r="BE9" i="6"/>
  <c r="BD9" i="6"/>
  <c r="BC9" i="6"/>
  <c r="BB9" i="6"/>
  <c r="BA9" i="6"/>
  <c r="AY9" i="6"/>
  <c r="AX9" i="6"/>
  <c r="AW9" i="6"/>
  <c r="AV9" i="6"/>
  <c r="AU9" i="6"/>
  <c r="AT9" i="6"/>
  <c r="AS9" i="6"/>
  <c r="AR9" i="6"/>
  <c r="AQ9" i="6"/>
  <c r="AP9" i="6"/>
  <c r="AO9" i="6"/>
  <c r="AM9" i="6"/>
  <c r="BN8" i="6"/>
  <c r="BK8" i="6"/>
  <c r="BJ8" i="6"/>
  <c r="BI8" i="6"/>
  <c r="BH8" i="6"/>
  <c r="BG8" i="6"/>
  <c r="BF8" i="6"/>
  <c r="BE8" i="6"/>
  <c r="BD8" i="6"/>
  <c r="BC8" i="6"/>
  <c r="BB8" i="6"/>
  <c r="BA8" i="6"/>
  <c r="AY8" i="6"/>
  <c r="AX8" i="6"/>
  <c r="AW8" i="6"/>
  <c r="AV8" i="6"/>
  <c r="AU8" i="6"/>
  <c r="AT8" i="6"/>
  <c r="AS8" i="6"/>
  <c r="AR8" i="6"/>
  <c r="AQ8" i="6"/>
  <c r="AP8" i="6"/>
  <c r="M8" i="6" s="1"/>
  <c r="I8" i="6" s="1"/>
  <c r="F8" i="6" s="1"/>
  <c r="E8" i="6" s="1"/>
  <c r="AO8" i="6"/>
  <c r="AM8" i="6"/>
  <c r="BK7" i="6"/>
  <c r="BJ7" i="6"/>
  <c r="BI7" i="6"/>
  <c r="BH7" i="6"/>
  <c r="BG7" i="6"/>
  <c r="BF7" i="6"/>
  <c r="BE7" i="6"/>
  <c r="BD7" i="6"/>
  <c r="BC7" i="6"/>
  <c r="BB7" i="6"/>
  <c r="BL7" i="6" s="1"/>
  <c r="BA7" i="6"/>
  <c r="AY7" i="6"/>
  <c r="AX7" i="6"/>
  <c r="AW7" i="6"/>
  <c r="AV7" i="6"/>
  <c r="AU7" i="6"/>
  <c r="AT7" i="6"/>
  <c r="AS7" i="6"/>
  <c r="AR7" i="6"/>
  <c r="AQ7" i="6"/>
  <c r="AP7" i="6"/>
  <c r="AO7" i="6"/>
  <c r="M7" i="6" s="1"/>
  <c r="I7" i="6" s="1"/>
  <c r="F7" i="6" s="1"/>
  <c r="E7" i="6" s="1"/>
  <c r="AM7" i="6"/>
  <c r="BK6" i="6"/>
  <c r="BJ6" i="6"/>
  <c r="BI6" i="6"/>
  <c r="BH6" i="6"/>
  <c r="BG6" i="6"/>
  <c r="BF6" i="6"/>
  <c r="BE6" i="6"/>
  <c r="BD6" i="6"/>
  <c r="BC6" i="6"/>
  <c r="BB6" i="6"/>
  <c r="BA6" i="6"/>
  <c r="BL6" i="6" s="1"/>
  <c r="AY6" i="6"/>
  <c r="AX6" i="6"/>
  <c r="AW6" i="6"/>
  <c r="AV6" i="6"/>
  <c r="AU6" i="6"/>
  <c r="AT6" i="6"/>
  <c r="AS6" i="6"/>
  <c r="AR6" i="6"/>
  <c r="AQ6" i="6"/>
  <c r="AP6" i="6"/>
  <c r="M6" i="6" s="1"/>
  <c r="I6" i="6" s="1"/>
  <c r="F6" i="6" s="1"/>
  <c r="E6" i="6" s="1"/>
  <c r="AO6" i="6"/>
  <c r="AM6" i="6"/>
  <c r="H4" i="6"/>
  <c r="H22" i="6" s="1"/>
  <c r="BL10" i="6" l="1"/>
  <c r="M11" i="6"/>
  <c r="I11" i="6" s="1"/>
  <c r="F11" i="6" s="1"/>
  <c r="E11" i="6" s="1"/>
  <c r="BL11" i="6"/>
  <c r="M12" i="6"/>
  <c r="I12" i="6" s="1"/>
  <c r="F12" i="6" s="1"/>
  <c r="E12" i="6" s="1"/>
  <c r="BL18" i="6"/>
  <c r="M19" i="6"/>
  <c r="I19" i="6" s="1"/>
  <c r="F19" i="6" s="1"/>
  <c r="E19" i="6" s="1"/>
  <c r="BL19" i="6"/>
  <c r="M20" i="6"/>
  <c r="I20" i="6" s="1"/>
  <c r="F20" i="6" s="1"/>
  <c r="E20" i="6" s="1"/>
  <c r="BL8" i="6"/>
  <c r="M9" i="6"/>
  <c r="I9" i="6" s="1"/>
  <c r="F9" i="6" s="1"/>
  <c r="E9" i="6" s="1"/>
  <c r="BL9" i="6"/>
  <c r="BL12" i="6"/>
  <c r="N12" i="6" s="1"/>
  <c r="M13" i="6"/>
  <c r="I13" i="6" s="1"/>
  <c r="F13" i="6" s="1"/>
  <c r="E13" i="6" s="1"/>
  <c r="BL13" i="6"/>
  <c r="N13" i="6" s="1"/>
  <c r="BL16" i="6"/>
  <c r="M17" i="6"/>
  <c r="I17" i="6" s="1"/>
  <c r="F17" i="6" s="1"/>
  <c r="E17" i="6" s="1"/>
  <c r="BL17" i="6"/>
  <c r="BL20" i="6"/>
  <c r="N20" i="6" s="1"/>
  <c r="M21" i="6"/>
  <c r="I21" i="6" s="1"/>
  <c r="F21" i="6" s="1"/>
  <c r="E21" i="6" s="1"/>
  <c r="BL21" i="6"/>
  <c r="N6" i="6"/>
  <c r="N7" i="6"/>
  <c r="N10" i="6"/>
  <c r="N11" i="6"/>
  <c r="N14" i="6"/>
  <c r="N15" i="6"/>
  <c r="N18" i="6"/>
  <c r="N19" i="6"/>
  <c r="N22" i="6"/>
  <c r="N23" i="6"/>
  <c r="N8" i="6"/>
  <c r="N9" i="6"/>
  <c r="N16" i="6"/>
  <c r="N17" i="6"/>
  <c r="N21" i="6"/>
  <c r="BM6" i="6"/>
  <c r="BO6" i="6" s="1"/>
  <c r="O6" i="6" s="1"/>
  <c r="H7" i="6"/>
  <c r="H9" i="6"/>
  <c r="H11" i="6"/>
  <c r="H13" i="6"/>
  <c r="H15" i="6"/>
  <c r="H17" i="6"/>
  <c r="H19" i="6"/>
  <c r="H21" i="6"/>
  <c r="H23" i="6"/>
  <c r="BM23" i="6"/>
  <c r="BO23" i="6" s="1"/>
  <c r="O23" i="6" s="1"/>
  <c r="BM22" i="6"/>
  <c r="BO22" i="6" s="1"/>
  <c r="O22" i="6" s="1"/>
  <c r="BM21" i="6"/>
  <c r="BM20" i="6"/>
  <c r="BO20" i="6" s="1"/>
  <c r="O20" i="6" s="1"/>
  <c r="BM19" i="6"/>
  <c r="BO19" i="6" s="1"/>
  <c r="O19" i="6" s="1"/>
  <c r="BM18" i="6"/>
  <c r="BO18" i="6" s="1"/>
  <c r="O18" i="6" s="1"/>
  <c r="BM17" i="6"/>
  <c r="BO17" i="6" s="1"/>
  <c r="O17" i="6" s="1"/>
  <c r="BM16" i="6"/>
  <c r="BO16" i="6" s="1"/>
  <c r="O16" i="6" s="1"/>
  <c r="BM15" i="6"/>
  <c r="BO15" i="6" s="1"/>
  <c r="O15" i="6" s="1"/>
  <c r="BM14" i="6"/>
  <c r="BO14" i="6" s="1"/>
  <c r="O14" i="6" s="1"/>
  <c r="BM13" i="6"/>
  <c r="BM12" i="6"/>
  <c r="BO12" i="6" s="1"/>
  <c r="O12" i="6" s="1"/>
  <c r="BM11" i="6"/>
  <c r="BO11" i="6" s="1"/>
  <c r="O11" i="6" s="1"/>
  <c r="BM10" i="6"/>
  <c r="BO10" i="6" s="1"/>
  <c r="O10" i="6" s="1"/>
  <c r="BM9" i="6"/>
  <c r="BO9" i="6" s="1"/>
  <c r="O9" i="6" s="1"/>
  <c r="BM8" i="6"/>
  <c r="BO8" i="6" s="1"/>
  <c r="O8" i="6" s="1"/>
  <c r="BM7" i="6"/>
  <c r="BO7" i="6" s="1"/>
  <c r="O7" i="6" s="1"/>
  <c r="H6" i="6"/>
  <c r="BN6" i="6"/>
  <c r="BN7" i="6"/>
  <c r="H8" i="6"/>
  <c r="BN9" i="6"/>
  <c r="H10" i="6"/>
  <c r="BN11" i="6"/>
  <c r="H12" i="6"/>
  <c r="BN13" i="6"/>
  <c r="H14" i="6"/>
  <c r="BN15" i="6"/>
  <c r="H16" i="6"/>
  <c r="BN17" i="6"/>
  <c r="H18" i="6"/>
  <c r="BN19" i="6"/>
  <c r="H20" i="6"/>
  <c r="BN21" i="6"/>
  <c r="BN23" i="6"/>
  <c r="AK22" i="4"/>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BO13" i="6" l="1"/>
  <c r="O13" i="6" s="1"/>
  <c r="BO21" i="6"/>
  <c r="O21" i="6" s="1"/>
  <c r="H3" i="3"/>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47" i="1"/>
  <c r="U43" i="1"/>
  <c r="U46" i="1"/>
  <c r="U44" i="1"/>
  <c r="U45" i="1"/>
  <c r="U42" i="1"/>
  <c r="U18" i="1"/>
  <c r="U40" i="1"/>
  <c r="U9" i="1"/>
  <c r="U39" i="1"/>
  <c r="U12" i="1"/>
  <c r="U38" i="1"/>
  <c r="U37" i="1"/>
  <c r="U15" i="1"/>
  <c r="U36" i="1"/>
  <c r="U11" i="1"/>
  <c r="U20" i="1"/>
  <c r="U8" i="1"/>
  <c r="U35" i="1"/>
  <c r="U17" i="1"/>
  <c r="U34" i="1"/>
  <c r="U13" i="1"/>
  <c r="U6" i="1"/>
  <c r="U19" i="1"/>
  <c r="U4" i="1"/>
  <c r="U33" i="1"/>
  <c r="U23" i="1"/>
  <c r="U32" i="1"/>
  <c r="U31" i="1"/>
  <c r="U24" i="1"/>
  <c r="U30" i="1"/>
  <c r="U29" i="1"/>
  <c r="U21" i="1"/>
  <c r="U28" i="1"/>
  <c r="U16" i="1"/>
  <c r="U14" i="1"/>
  <c r="U27" i="1"/>
  <c r="U7" i="1"/>
  <c r="U5" i="1"/>
  <c r="U26" i="1"/>
  <c r="U25" i="1"/>
</calcChain>
</file>

<file path=xl/sharedStrings.xml><?xml version="1.0" encoding="utf-8"?>
<sst xmlns="http://schemas.openxmlformats.org/spreadsheetml/2006/main" count="925" uniqueCount="295">
  <si>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</si>
  <si>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</si>
  <si>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</si>
  <si>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</si>
  <si>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</si>
  <si>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</si>
  <si>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</si>
  <si>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</si>
  <si>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</si>
  <si>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</si>
  <si>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</si>
  <si>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</si>
  <si>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</si>
  <si>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</si>
  <si>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</si>
  <si>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</si>
  <si>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</si>
  <si>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</si>
  <si>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</si>
  <si>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Normunds Laumanis</t>
  </si>
  <si>
    <t>Andris Lapsiņš</t>
  </si>
  <si>
    <t>Jūrmala</t>
  </si>
  <si>
    <t>Aivars Pumpiņš</t>
  </si>
  <si>
    <t>Edvards Vilks</t>
  </si>
  <si>
    <t>Alfrēds Probaks</t>
  </si>
  <si>
    <t>Līči</t>
  </si>
  <si>
    <t>Matīss Deksnis</t>
  </si>
  <si>
    <t>Baldone</t>
  </si>
  <si>
    <t>Arje Ferbers</t>
  </si>
  <si>
    <t>Velga Nestore</t>
  </si>
  <si>
    <t>Dimitrijs Gordejevs</t>
  </si>
  <si>
    <t>Zaķumuiža</t>
  </si>
  <si>
    <t>Andris Briņķis</t>
  </si>
  <si>
    <t>Arnis Redbergs</t>
  </si>
  <si>
    <t>Agris Porietis</t>
  </si>
  <si>
    <t>Rūdolfs Petrovskis</t>
  </si>
  <si>
    <t>Santa Maļika</t>
  </si>
  <si>
    <t>Raivo Piuss</t>
  </si>
  <si>
    <t>Kristiāne Jansone</t>
  </si>
  <si>
    <t>Ulbroka</t>
  </si>
  <si>
    <t>Jānis Kusiņš</t>
  </si>
  <si>
    <t>Aivars Lapiņš</t>
  </si>
  <si>
    <t>Gints Pumpiņš</t>
  </si>
  <si>
    <t>Rainers Kreitāls</t>
  </si>
  <si>
    <t>Sēja</t>
  </si>
  <si>
    <t>Rolands Silavnieks</t>
  </si>
  <si>
    <t>Juris Andrukovičs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</si>
  <si>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</si>
  <si>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</si>
  <si>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</si>
  <si>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</si>
  <si>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</si>
  <si>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</si>
  <si>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</si>
  <si>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</si>
  <si>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</si>
  <si>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</si>
  <si>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</si>
  <si>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</si>
  <si>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</si>
  <si>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</si>
  <si>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</si>
  <si>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</si>
  <si>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</si>
  <si>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</si>
  <si>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</si>
  <si>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</si>
  <si>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</si>
  <si>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</si>
  <si>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</si>
  <si>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</si>
  <si>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</si>
  <si>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</si>
  <si>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</si>
  <si>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</si>
  <si>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</si>
  <si>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</si>
  <si>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</si>
  <si>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</si>
  <si>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</si>
  <si>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</si>
  <si>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</si>
  <si>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</si>
  <si>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</si>
  <si>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</si>
  <si>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</si>
  <si>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</si>
  <si>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</si>
  <si>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</si>
  <si>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</si>
  <si>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</si>
  <si>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</si>
  <si>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</si>
  <si>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</si>
  <si>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</si>
  <si>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</si>
  <si>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</si>
  <si>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</si>
  <si>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</si>
  <si>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</si>
  <si>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</si>
  <si>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</si>
  <si>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</si>
  <si>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</si>
  <si>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</si>
  <si>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</si>
  <si>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</si>
  <si>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</si>
  <si>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</si>
  <si>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</si>
  <si>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</si>
  <si>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</si>
  <si>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</si>
  <si>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</si>
  <si>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</si>
  <si>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</si>
  <si>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</si>
  <si>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</si>
  <si>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</si>
  <si>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</si>
  <si>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</si>
  <si>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</si>
  <si>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</si>
  <si>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</si>
  <si>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</si>
  <si>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</si>
  <si>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</si>
  <si>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</si>
  <si>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</si>
  <si>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</si>
  <si>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</si>
  <si>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</si>
  <si>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</si>
  <si>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</si>
  <si>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</si>
  <si>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</si>
  <si>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</si>
  <si>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</si>
  <si>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</si>
  <si>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</si>
  <si>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</si>
  <si>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</si>
  <si>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</si>
  <si>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</si>
  <si>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</si>
  <si>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</si>
  <si>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</si>
  <si>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</si>
  <si>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</si>
  <si>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</si>
  <si>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</si>
  <si>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</si>
  <si>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</si>
  <si>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</si>
  <si>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</si>
  <si>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</si>
  <si>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</si>
  <si>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</si>
  <si>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</si>
  <si>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</si>
  <si>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</si>
  <si>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</si>
  <si>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</si>
  <si>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</si>
  <si>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</si>
  <si>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</si>
  <si>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</si>
  <si>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</si>
  <si>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</si>
  <si>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</si>
  <si>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</si>
  <si>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</si>
  <si>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Ropažu pagasta 2024. gada čempionāts novusā</t>
  </si>
  <si>
    <t xml:space="preserve">6.posms .09 </t>
  </si>
  <si>
    <t>7.posms .10</t>
  </si>
  <si>
    <t>8.posms .11</t>
  </si>
  <si>
    <t>9.posms .12</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</si>
  <si>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</si>
  <si>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</si>
  <si>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</si>
  <si>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</si>
  <si>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</si>
  <si>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</si>
  <si>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</si>
  <si>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</si>
  <si>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</si>
  <si>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</si>
  <si>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</si>
  <si>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</si>
  <si>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</si>
  <si>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</si>
  <si>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</si>
  <si>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</si>
  <si>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</si>
  <si>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</si>
  <si>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</si>
  <si>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</si>
  <si>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</si>
  <si>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</si>
  <si>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</si>
  <si>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</si>
  <si>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</si>
  <si>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</si>
  <si>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</si>
  <si>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</si>
  <si>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</si>
  <si>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</si>
  <si>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</si>
  <si>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</si>
  <si>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</si>
  <si>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</si>
  <si>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</si>
  <si>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</si>
  <si>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</si>
  <si>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</si>
  <si>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</si>
  <si>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</si>
  <si>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</si>
  <si>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</si>
  <si>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</si>
  <si>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2</t>
  </si>
  <si>
    <t>4</t>
  </si>
  <si>
    <t>13.janvāris 2024 Zaķumuiža pāru spēles novusā_ ziema</t>
  </si>
  <si>
    <t>Aivars Rudzītis</t>
  </si>
  <si>
    <t xml:space="preserve"> </t>
  </si>
  <si>
    <t>Jānis Smiltiņš</t>
  </si>
  <si>
    <t>Par  3. - 6.vietu</t>
  </si>
  <si>
    <t>7-5</t>
  </si>
  <si>
    <t>5-7</t>
  </si>
  <si>
    <t>4-7</t>
  </si>
  <si>
    <t>7-4</t>
  </si>
  <si>
    <t>Elvis Šauriņš</t>
  </si>
  <si>
    <t>Ralfs Jagmins</t>
  </si>
  <si>
    <t>Ņikita Logins</t>
  </si>
  <si>
    <t>Maksims Kļimanovs</t>
  </si>
  <si>
    <t>Cekule</t>
  </si>
  <si>
    <t>Zaķumuiža novuss 2.posms_24.februāris 2024.gads</t>
  </si>
  <si>
    <t>3.</t>
  </si>
  <si>
    <t>Signija Šauriņa</t>
  </si>
  <si>
    <t xml:space="preserve">       2.marts(2024) 2023 Zaķumuiža pāru spēles novusā_ rudens(atliktais)</t>
  </si>
  <si>
    <t>I</t>
  </si>
  <si>
    <t>II</t>
  </si>
  <si>
    <t>III</t>
  </si>
  <si>
    <t>IV</t>
  </si>
  <si>
    <t xml:space="preserve">VI </t>
  </si>
  <si>
    <t>VII</t>
  </si>
  <si>
    <t>+10</t>
  </si>
  <si>
    <t>+11</t>
  </si>
  <si>
    <t>Zaķumuiža novuss 3.posms 30.marts 2024.gads</t>
  </si>
  <si>
    <t>Nr.p.k</t>
  </si>
  <si>
    <t>Vārds, uzvārds</t>
  </si>
  <si>
    <t>Dzīves vieta</t>
  </si>
  <si>
    <t>Buh Hilo</t>
  </si>
  <si>
    <t>Aivars Lapins</t>
  </si>
  <si>
    <t>Andris Brinkis</t>
  </si>
  <si>
    <t>Andris Lapsins</t>
  </si>
  <si>
    <t>Ilmars Vitols</t>
  </si>
  <si>
    <t>Janis Kusins</t>
  </si>
  <si>
    <t>Juris Krastins</t>
  </si>
  <si>
    <t>Juris Pitkevics</t>
  </si>
  <si>
    <t>Rodrigo Saurins</t>
  </si>
  <si>
    <t>BRIVS</t>
  </si>
  <si>
    <t>999*</t>
  </si>
  <si>
    <t>2.posms 24.02</t>
  </si>
  <si>
    <t>3.posms 30.03</t>
  </si>
  <si>
    <t>4.posms  13.04</t>
  </si>
  <si>
    <t>Aleksejs Fiļipenko</t>
  </si>
  <si>
    <t>Baiba Miglāne</t>
  </si>
  <si>
    <t>Zaķumuiža novuss 4.posms_13.aprīlis 2024.gads</t>
  </si>
  <si>
    <t>Didzis Tupureins</t>
  </si>
  <si>
    <t xml:space="preserve">  </t>
  </si>
  <si>
    <t>11-05-2024</t>
  </si>
  <si>
    <t>Tatjana Stivka</t>
  </si>
  <si>
    <t>Meļko Zigfrīds</t>
  </si>
  <si>
    <t>5.posms 11.05</t>
  </si>
  <si>
    <t>Kopvērtējums pēc 5.posma</t>
  </si>
  <si>
    <t>5</t>
  </si>
  <si>
    <t>6</t>
  </si>
  <si>
    <t>7/9</t>
  </si>
  <si>
    <t>11</t>
  </si>
  <si>
    <t>12</t>
  </si>
  <si>
    <t>13/16</t>
  </si>
  <si>
    <t>17/18</t>
  </si>
  <si>
    <t>19/21</t>
  </si>
  <si>
    <t>Zaķumuiža novuss 5.posms_11.maijs 2024.gads</t>
  </si>
  <si>
    <t>8.jūnijs 2024 Zaķumuiža pāru spēles novusā_ pavasaris</t>
  </si>
  <si>
    <t>Juris Firsts</t>
  </si>
  <si>
    <t>Ķekava</t>
  </si>
  <si>
    <t>Gatis Ukstiņš</t>
  </si>
  <si>
    <t>0</t>
  </si>
  <si>
    <t>VoldemārsSusejs</t>
  </si>
  <si>
    <t>4-4</t>
  </si>
  <si>
    <t>2-5</t>
  </si>
  <si>
    <t>5-2</t>
  </si>
  <si>
    <t>Par  3. - 5.vietu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</si>
</sst>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5"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
      <sz val="14"/>
      <color indexed="8"/>
      <name val="Arial Black"/>
      <family val="2"/>
      <charset val="186"/>
    </font>
    <font>
      <b/>
      <sz val="13"/>
      <name val="Arial"/>
      <family val="2"/>
      <charset val="186"/>
    </font>
    <font>
      <b/>
      <sz val="11"/>
      <color theme="1"/>
      <name val="Calibri"/>
      <family val="2"/>
      <charset val="186"/>
      <scheme val="minor"/>
    </font>
    <font>
      <sz val="10"/>
      <name val="Arial"/>
    </font>
    <font>
      <b/>
      <sz val="11"/>
      <color indexed="52"/>
      <name val="Calibri"/>
      <family val="2"/>
      <charset val="186"/>
    </font>
    <font>
      <b/>
      <sz val="12"/>
      <name val="Verdana"/>
      <family val="2"/>
      <charset val="186"/>
    </font>
    <font>
      <b/>
      <sz val="10"/>
      <name val="Verdana"/>
      <family val="2"/>
      <charset val="186"/>
    </font>
    <font>
      <b/>
      <sz val="16"/>
      <name val="Verdana"/>
      <family val="2"/>
      <charset val="186"/>
    </font>
  </fonts>
  <fills count="1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6" tint="0.59999389629810485"/>
        <bgColor indexed="65"/>
      </patternFill>
    </fill>
    <fill>
      <patternFill patternType="solid">
        <fgColor indexed="22"/>
      </patternFill>
    </fill>
    <fill>
      <patternFill patternType="solid">
        <fgColor indexed="26"/>
      </patternFill>
    </fill>
  </fills>
  <borders count="78">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8"/>
      </right>
      <top style="hair">
        <color indexed="64"/>
      </top>
      <bottom style="thin">
        <color indexed="64"/>
      </bottom>
      <diagonal/>
    </border>
    <border>
      <left style="hair">
        <color indexed="8"/>
      </left>
      <right style="thin">
        <color indexed="64"/>
      </right>
      <top/>
      <bottom style="thin">
        <color indexed="64"/>
      </bottom>
      <diagonal/>
    </border>
    <border>
      <left style="thin">
        <color indexed="64"/>
      </left>
      <right style="hair">
        <color indexed="8"/>
      </right>
      <top/>
      <bottom style="thin">
        <color indexed="64"/>
      </bottom>
      <diagonal/>
    </border>
    <border>
      <left style="hair">
        <color indexed="8"/>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s>
  <cellStyleXfs count="17">
    <xf numFmtId="0" fontId="0"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56" fillId="11" borderId="0" applyNumberFormat="0" applyBorder="0" applyAlignment="0" applyProtection="0"/>
    <xf numFmtId="0" fontId="4" fillId="0" borderId="0"/>
    <xf numFmtId="0" fontId="2" fillId="0" borderId="0"/>
    <xf numFmtId="0" fontId="80" fillId="0" borderId="0"/>
    <xf numFmtId="0" fontId="81" fillId="16" borderId="76" applyNumberFormat="0" applyAlignment="0" applyProtection="0"/>
    <xf numFmtId="0" fontId="1" fillId="15" borderId="0" applyNumberFormat="0" applyBorder="0" applyAlignment="0" applyProtection="0"/>
    <xf numFmtId="0" fontId="80" fillId="17" borderId="77" applyNumberFormat="0" applyFont="0" applyAlignment="0" applyProtection="0"/>
    <xf numFmtId="0" fontId="4" fillId="17" borderId="77" applyNumberFormat="0" applyFont="0" applyAlignment="0" applyProtection="0"/>
  </cellStyleXfs>
  <cellXfs count="581">
    <xf numFmtId="0" fontId="0" fillId="0" borderId="0" xfId="0"/>
    <xf numFmtId="0" fontId="5" fillId="2" borderId="0" xfId="1" applyFont="1" applyFill="1" applyAlignment="1">
      <alignment horizontal="center" vertical="center"/>
    </xf>
    <xf numFmtId="0" fontId="4" fillId="0" borderId="0" xfId="1" applyAlignment="1">
      <alignment vertical="center"/>
    </xf>
    <xf numFmtId="0" fontId="7" fillId="2" borderId="0" xfId="1" applyFont="1" applyFill="1" applyBorder="1" applyAlignment="1">
      <alignment horizontal="right" vertical="center"/>
    </xf>
    <xf numFmtId="0" fontId="4" fillId="3" borderId="0" xfId="1" applyFill="1" applyBorder="1" applyAlignment="1">
      <alignment vertical="center"/>
    </xf>
    <xf numFmtId="0" fontId="6" fillId="3" borderId="0" xfId="1" applyFont="1" applyFill="1" applyBorder="1" applyAlignment="1">
      <alignment horizontal="center" vertical="center"/>
    </xf>
    <xf numFmtId="0" fontId="4" fillId="0" borderId="0" xfId="1" applyBorder="1" applyAlignment="1">
      <alignment vertical="center"/>
    </xf>
    <xf numFmtId="0" fontId="8" fillId="2" borderId="0" xfId="1" applyFont="1" applyFill="1" applyBorder="1" applyAlignment="1">
      <alignment horizontal="center" vertical="center" wrapText="1"/>
    </xf>
    <xf numFmtId="0" fontId="9" fillId="4" borderId="0" xfId="1" applyFont="1" applyFill="1" applyBorder="1" applyAlignment="1">
      <alignment horizontal="left" vertical="center" wrapText="1"/>
    </xf>
    <xf numFmtId="0" fontId="11" fillId="4" borderId="2" xfId="1" applyFont="1" applyFill="1" applyBorder="1" applyAlignment="1">
      <alignment horizontal="center" vertical="center" wrapText="1"/>
    </xf>
    <xf numFmtId="0" fontId="12" fillId="2" borderId="3" xfId="2" applyFont="1" applyFill="1" applyBorder="1" applyAlignment="1">
      <alignment horizontal="center" vertical="center"/>
    </xf>
    <xf numFmtId="0" fontId="13" fillId="2" borderId="3" xfId="3" applyFont="1" applyFill="1" applyBorder="1" applyAlignment="1">
      <alignment horizontal="center" vertical="center"/>
    </xf>
    <xf numFmtId="49" fontId="14" fillId="3" borderId="4" xfId="1" applyNumberFormat="1" applyFont="1" applyFill="1" applyBorder="1" applyAlignment="1">
      <alignment horizontal="center" vertical="center"/>
    </xf>
    <xf numFmtId="49" fontId="14" fillId="2" borderId="4" xfId="1" applyNumberFormat="1" applyFont="1" applyFill="1" applyBorder="1" applyAlignment="1">
      <alignment horizontal="center" vertical="center"/>
    </xf>
    <xf numFmtId="0" fontId="14" fillId="2" borderId="6" xfId="1" applyFont="1" applyFill="1" applyBorder="1" applyAlignment="1">
      <alignment horizontal="center" vertical="center"/>
    </xf>
    <xf numFmtId="49" fontId="15" fillId="3" borderId="4" xfId="1" applyNumberFormat="1" applyFont="1" applyFill="1" applyBorder="1" applyAlignment="1">
      <alignment horizontal="center" vertical="center"/>
    </xf>
    <xf numFmtId="0" fontId="14" fillId="2" borderId="5" xfId="1" applyFont="1" applyFill="1" applyBorder="1" applyAlignment="1">
      <alignment horizontal="center" vertical="center"/>
    </xf>
    <xf numFmtId="49" fontId="18" fillId="3" borderId="3" xfId="1" applyNumberFormat="1" applyFont="1" applyFill="1" applyBorder="1" applyAlignment="1">
      <alignment horizontal="center" vertical="center"/>
    </xf>
    <xf numFmtId="49" fontId="19" fillId="2" borderId="7" xfId="1" applyNumberFormat="1" applyFont="1" applyFill="1" applyBorder="1" applyAlignment="1">
      <alignment horizontal="center" vertical="center"/>
    </xf>
    <xf numFmtId="0" fontId="19" fillId="2" borderId="9" xfId="1" applyFont="1" applyFill="1" applyBorder="1" applyAlignment="1">
      <alignment horizontal="center" vertical="center"/>
    </xf>
    <xf numFmtId="49" fontId="14" fillId="2" borderId="7" xfId="1" applyNumberFormat="1" applyFont="1" applyFill="1" applyBorder="1" applyAlignment="1">
      <alignment horizontal="center" vertical="center"/>
    </xf>
    <xf numFmtId="0" fontId="14" fillId="2" borderId="9" xfId="1" applyFont="1" applyFill="1" applyBorder="1" applyAlignment="1">
      <alignment horizontal="center" vertical="center"/>
    </xf>
    <xf numFmtId="0" fontId="13" fillId="3" borderId="3" xfId="3" applyFont="1" applyFill="1" applyBorder="1" applyAlignment="1">
      <alignment horizontal="center" vertical="center"/>
    </xf>
    <xf numFmtId="49" fontId="19" fillId="2" borderId="4" xfId="1" applyNumberFormat="1" applyFont="1" applyFill="1" applyBorder="1" applyAlignment="1">
      <alignment horizontal="center" vertical="center"/>
    </xf>
    <xf numFmtId="0" fontId="19" fillId="2" borderId="5" xfId="1" applyFont="1" applyFill="1" applyBorder="1" applyAlignment="1">
      <alignment horizontal="center" vertical="center"/>
    </xf>
    <xf numFmtId="0" fontId="14" fillId="5" borderId="9" xfId="1" applyFont="1" applyFill="1" applyBorder="1" applyAlignment="1">
      <alignment horizontal="center" vertical="center"/>
    </xf>
    <xf numFmtId="0" fontId="19" fillId="2" borderId="8" xfId="1" applyFont="1" applyFill="1" applyBorder="1" applyAlignment="1">
      <alignment horizontal="center" vertical="center"/>
    </xf>
    <xf numFmtId="49" fontId="15" fillId="2" borderId="4" xfId="1" applyNumberFormat="1" applyFont="1" applyFill="1" applyBorder="1" applyAlignment="1">
      <alignment horizontal="center" vertical="center"/>
    </xf>
    <xf numFmtId="0" fontId="16" fillId="2" borderId="5" xfId="1" applyFont="1" applyFill="1" applyBorder="1" applyAlignment="1">
      <alignment horizontal="center" vertical="center"/>
    </xf>
    <xf numFmtId="49" fontId="18" fillId="2" borderId="3" xfId="1" applyNumberFormat="1" applyFont="1" applyFill="1" applyBorder="1" applyAlignment="1">
      <alignment horizontal="center" vertical="center"/>
    </xf>
    <xf numFmtId="0" fontId="19" fillId="2" borderId="6" xfId="1" applyFont="1" applyFill="1" applyBorder="1" applyAlignment="1">
      <alignment horizontal="center" vertical="center"/>
    </xf>
    <xf numFmtId="49" fontId="17" fillId="2" borderId="4" xfId="1" applyNumberFormat="1" applyFont="1" applyFill="1" applyBorder="1" applyAlignment="1">
      <alignment horizontal="center" vertical="center"/>
    </xf>
    <xf numFmtId="0" fontId="17" fillId="2" borderId="6" xfId="1" applyFont="1" applyFill="1" applyBorder="1" applyAlignment="1">
      <alignment horizontal="center" vertical="center"/>
    </xf>
    <xf numFmtId="0" fontId="14" fillId="2" borderId="8" xfId="1" applyFont="1" applyFill="1" applyBorder="1" applyAlignment="1">
      <alignment horizontal="center" vertical="center"/>
    </xf>
    <xf numFmtId="49" fontId="14" fillId="0" borderId="7" xfId="1" applyNumberFormat="1" applyFont="1" applyBorder="1" applyAlignment="1">
      <alignment horizontal="center" vertical="center"/>
    </xf>
    <xf numFmtId="0" fontId="17" fillId="2" borderId="5" xfId="1" applyFont="1" applyFill="1" applyBorder="1" applyAlignment="1">
      <alignment horizontal="center" vertical="center"/>
    </xf>
    <xf numFmtId="49" fontId="15" fillId="2" borderId="7" xfId="1" applyNumberFormat="1" applyFont="1" applyFill="1" applyBorder="1" applyAlignment="1">
      <alignment horizontal="center" vertical="center"/>
    </xf>
    <xf numFmtId="0" fontId="16" fillId="2" borderId="8" xfId="1" applyFont="1" applyFill="1" applyBorder="1" applyAlignment="1">
      <alignment horizontal="center" vertical="center"/>
    </xf>
    <xf numFmtId="0" fontId="20" fillId="2" borderId="3" xfId="3" applyFont="1" applyFill="1" applyBorder="1" applyAlignment="1">
      <alignment horizontal="center" vertical="center"/>
    </xf>
    <xf numFmtId="49" fontId="17" fillId="2" borderId="7" xfId="1" applyNumberFormat="1" applyFont="1" applyFill="1" applyBorder="1" applyAlignment="1">
      <alignment horizontal="center" vertical="center"/>
    </xf>
    <xf numFmtId="0" fontId="17" fillId="2" borderId="9" xfId="1" applyFont="1" applyFill="1" applyBorder="1" applyAlignment="1">
      <alignment horizontal="center" vertical="center"/>
    </xf>
    <xf numFmtId="0" fontId="16" fillId="2" borderId="9" xfId="1" applyFont="1" applyFill="1" applyBorder="1" applyAlignment="1">
      <alignment horizontal="center" vertical="center"/>
    </xf>
    <xf numFmtId="0" fontId="18" fillId="0" borderId="0" xfId="1" applyFont="1" applyAlignment="1">
      <alignment vertical="center"/>
    </xf>
    <xf numFmtId="0" fontId="12" fillId="6" borderId="3" xfId="4" applyFont="1" applyFill="1" applyBorder="1" applyAlignment="1">
      <alignment horizontal="center" vertical="center"/>
    </xf>
    <xf numFmtId="0" fontId="17" fillId="2" borderId="8" xfId="1" applyFont="1" applyFill="1" applyBorder="1" applyAlignment="1">
      <alignment horizontal="center" vertical="center"/>
    </xf>
    <xf numFmtId="0" fontId="20" fillId="7" borderId="3" xfId="0" applyFont="1" applyFill="1" applyBorder="1" applyAlignment="1">
      <alignment horizontal="center" vertical="center"/>
    </xf>
    <xf numFmtId="0" fontId="5" fillId="8" borderId="0" xfId="1" applyFont="1" applyFill="1" applyAlignment="1">
      <alignment horizontal="center" vertical="center"/>
    </xf>
    <xf numFmtId="0" fontId="4" fillId="8" borderId="0" xfId="1" applyFill="1" applyAlignment="1">
      <alignment vertical="center"/>
    </xf>
    <xf numFmtId="0" fontId="21" fillId="8" borderId="0" xfId="1" applyFont="1" applyFill="1" applyAlignment="1">
      <alignment vertical="center"/>
    </xf>
    <xf numFmtId="0" fontId="13" fillId="3" borderId="5" xfId="3" applyFont="1" applyFill="1" applyBorder="1" applyAlignment="1">
      <alignment horizontal="center" vertical="center"/>
    </xf>
    <xf numFmtId="0" fontId="14" fillId="2" borderId="3" xfId="1" applyFont="1" applyFill="1" applyBorder="1" applyAlignment="1">
      <alignment horizontal="center" vertical="center"/>
    </xf>
    <xf numFmtId="0" fontId="21" fillId="0" borderId="0" xfId="1" applyFont="1" applyAlignment="1">
      <alignment vertical="center"/>
    </xf>
    <xf numFmtId="0" fontId="22" fillId="0" borderId="0" xfId="1" applyFont="1" applyBorder="1" applyAlignment="1">
      <alignment vertical="center"/>
    </xf>
    <xf numFmtId="0" fontId="9" fillId="4" borderId="14" xfId="1" applyFont="1" applyFill="1" applyBorder="1" applyAlignment="1">
      <alignment horizontal="center" vertical="center" wrapText="1"/>
    </xf>
    <xf numFmtId="0" fontId="9" fillId="4" borderId="15" xfId="1" applyFont="1" applyFill="1" applyBorder="1" applyAlignment="1">
      <alignment horizontal="center" vertical="center" wrapText="1"/>
    </xf>
    <xf numFmtId="0" fontId="23" fillId="3" borderId="4" xfId="1" applyFont="1" applyFill="1" applyBorder="1" applyAlignment="1">
      <alignment vertical="center"/>
    </xf>
    <xf numFmtId="0" fontId="23" fillId="3" borderId="6" xfId="1" applyFont="1" applyFill="1" applyBorder="1" applyAlignment="1">
      <alignment vertical="center"/>
    </xf>
    <xf numFmtId="0" fontId="23" fillId="3" borderId="5" xfId="1" applyFont="1" applyFill="1" applyBorder="1" applyAlignment="1">
      <alignment vertical="center"/>
    </xf>
    <xf numFmtId="0" fontId="4" fillId="3" borderId="5" xfId="1" applyFill="1" applyBorder="1" applyAlignment="1">
      <alignment vertical="center"/>
    </xf>
    <xf numFmtId="0" fontId="24" fillId="0" borderId="0" xfId="1" applyFont="1" applyFill="1" applyBorder="1" applyAlignment="1">
      <alignment horizontal="center" vertical="center"/>
    </xf>
    <xf numFmtId="0" fontId="4" fillId="0" borderId="3" xfId="1" applyBorder="1" applyAlignment="1">
      <alignment horizontal="center" vertical="center"/>
    </xf>
    <xf numFmtId="0" fontId="3" fillId="0" borderId="16" xfId="5" applyBorder="1"/>
    <xf numFmtId="0" fontId="4" fillId="0" borderId="17" xfId="1" applyBorder="1" applyAlignment="1">
      <alignment vertical="center"/>
    </xf>
    <xf numFmtId="0" fontId="4" fillId="0" borderId="18" xfId="1" applyBorder="1" applyAlignment="1">
      <alignment vertical="center"/>
    </xf>
    <xf numFmtId="0" fontId="20" fillId="7" borderId="3" xfId="4" applyFont="1" applyFill="1" applyBorder="1" applyAlignment="1">
      <alignment horizontal="center" vertical="center"/>
    </xf>
    <xf numFmtId="0" fontId="25" fillId="7" borderId="3" xfId="2" applyFont="1" applyFill="1" applyBorder="1" applyAlignment="1">
      <alignment horizontal="center" vertical="center"/>
    </xf>
    <xf numFmtId="0" fontId="3" fillId="0" borderId="19" xfId="5" applyBorder="1"/>
    <xf numFmtId="0" fontId="4" fillId="0" borderId="20" xfId="1" applyBorder="1" applyAlignment="1">
      <alignment vertical="center"/>
    </xf>
    <xf numFmtId="0" fontId="20" fillId="6" borderId="3" xfId="4" applyFont="1" applyFill="1" applyBorder="1" applyAlignment="1">
      <alignment horizontal="center" vertical="center"/>
    </xf>
    <xf numFmtId="0" fontId="3" fillId="0" borderId="7" xfId="5" applyBorder="1"/>
    <xf numFmtId="0" fontId="4" fillId="0" borderId="8" xfId="1" applyBorder="1" applyAlignment="1">
      <alignment vertical="center"/>
    </xf>
    <xf numFmtId="0" fontId="4" fillId="0" borderId="9" xfId="1" applyBorder="1" applyAlignment="1">
      <alignment vertical="center"/>
    </xf>
    <xf numFmtId="0" fontId="4" fillId="6" borderId="3" xfId="1" applyFill="1" applyBorder="1" applyAlignment="1">
      <alignment horizontal="center" vertical="center"/>
    </xf>
    <xf numFmtId="0" fontId="20" fillId="7" borderId="0" xfId="4" applyFont="1" applyFill="1" applyBorder="1" applyAlignment="1">
      <alignment horizontal="center" vertical="center"/>
    </xf>
    <xf numFmtId="0" fontId="25" fillId="7" borderId="0" xfId="2" applyFont="1" applyFill="1" applyBorder="1" applyAlignment="1">
      <alignment horizontal="center" vertical="center"/>
    </xf>
    <xf numFmtId="0" fontId="25" fillId="7" borderId="3" xfId="6" applyFont="1" applyFill="1" applyBorder="1" applyAlignment="1">
      <alignment horizontal="center" vertical="center"/>
    </xf>
    <xf numFmtId="0" fontId="26" fillId="4" borderId="3" xfId="4" applyFont="1" applyFill="1" applyBorder="1" applyAlignment="1">
      <alignment horizontal="center" vertical="center"/>
    </xf>
    <xf numFmtId="0" fontId="22" fillId="0" borderId="0" xfId="1" applyFont="1" applyAlignment="1">
      <alignment vertical="center"/>
    </xf>
    <xf numFmtId="0" fontId="25" fillId="7" borderId="3" xfId="0" applyFont="1" applyFill="1" applyBorder="1" applyAlignment="1">
      <alignment horizontal="center" vertical="center"/>
    </xf>
    <xf numFmtId="0" fontId="27" fillId="4" borderId="3" xfId="1" applyFont="1" applyFill="1" applyBorder="1" applyAlignment="1">
      <alignment horizontal="center" vertical="center"/>
    </xf>
    <xf numFmtId="0" fontId="25" fillId="7" borderId="3" xfId="7" applyFont="1" applyFill="1" applyBorder="1" applyAlignment="1">
      <alignment horizontal="center" vertical="center"/>
    </xf>
    <xf numFmtId="0" fontId="20" fillId="2" borderId="3" xfId="4" applyFont="1" applyFill="1" applyBorder="1" applyAlignment="1">
      <alignment horizontal="center" vertical="center"/>
    </xf>
    <xf numFmtId="0" fontId="25" fillId="7" borderId="3" xfId="3" applyFont="1" applyFill="1" applyBorder="1" applyAlignment="1">
      <alignment horizontal="center" vertical="center"/>
    </xf>
    <xf numFmtId="0" fontId="4" fillId="0" borderId="0" xfId="1" applyAlignment="1">
      <alignment horizontal="center" vertical="center"/>
    </xf>
    <xf numFmtId="0" fontId="16" fillId="2" borderId="6" xfId="1" applyFont="1" applyFill="1" applyBorder="1" applyAlignment="1">
      <alignment horizontal="center" vertical="center"/>
    </xf>
    <xf numFmtId="0" fontId="16" fillId="5" borderId="5" xfId="1" applyFont="1" applyFill="1" applyBorder="1" applyAlignment="1">
      <alignment horizontal="center" vertical="center"/>
    </xf>
    <xf numFmtId="0" fontId="0" fillId="7" borderId="0" xfId="0" applyFill="1"/>
    <xf numFmtId="0" fontId="29" fillId="7" borderId="0" xfId="0" applyFont="1" applyFill="1" applyAlignment="1">
      <alignment horizontal="center"/>
    </xf>
    <xf numFmtId="0" fontId="23" fillId="9" borderId="23" xfId="0" applyFont="1" applyFill="1" applyBorder="1" applyAlignment="1">
      <alignment horizontal="center"/>
    </xf>
    <xf numFmtId="1" fontId="23" fillId="9" borderId="23" xfId="0" applyNumberFormat="1" applyFont="1" applyFill="1" applyBorder="1" applyAlignment="1">
      <alignment horizontal="center"/>
    </xf>
    <xf numFmtId="1" fontId="23" fillId="9" borderId="10" xfId="0" applyNumberFormat="1" applyFont="1" applyFill="1" applyBorder="1" applyAlignment="1">
      <alignment horizontal="center"/>
    </xf>
    <xf numFmtId="0" fontId="30" fillId="7" borderId="0" xfId="0" applyFont="1" applyFill="1"/>
    <xf numFmtId="0" fontId="30" fillId="0" borderId="0" xfId="0" applyFont="1" applyFill="1"/>
    <xf numFmtId="0" fontId="28" fillId="7" borderId="0" xfId="0" applyFont="1" applyFill="1" applyAlignment="1"/>
    <xf numFmtId="0" fontId="31" fillId="7" borderId="0" xfId="0" applyFont="1" applyFill="1"/>
    <xf numFmtId="0" fontId="32" fillId="7" borderId="0" xfId="0" applyFont="1" applyFill="1"/>
    <xf numFmtId="2" fontId="34" fillId="7" borderId="0" xfId="0" applyNumberFormat="1" applyFont="1" applyFill="1" applyAlignment="1">
      <alignment horizontal="center"/>
    </xf>
    <xf numFmtId="0" fontId="35" fillId="7" borderId="0" xfId="0" applyFont="1" applyFill="1" applyBorder="1" applyAlignment="1">
      <alignment horizontal="right"/>
    </xf>
    <xf numFmtId="0" fontId="37" fillId="5" borderId="24" xfId="0" applyFont="1" applyFill="1" applyBorder="1" applyAlignment="1">
      <alignment horizontal="center" vertical="center"/>
    </xf>
    <xf numFmtId="0" fontId="37" fillId="5" borderId="25" xfId="0" applyFont="1" applyFill="1" applyBorder="1" applyAlignment="1">
      <alignment horizontal="center" vertical="center"/>
    </xf>
    <xf numFmtId="0" fontId="38" fillId="5" borderId="26" xfId="0" applyFont="1" applyFill="1" applyBorder="1" applyAlignment="1">
      <alignment horizontal="center" vertical="center" wrapText="1"/>
    </xf>
    <xf numFmtId="0" fontId="38" fillId="5" borderId="18" xfId="0" applyFont="1" applyFill="1" applyBorder="1" applyAlignment="1">
      <alignment horizontal="center" vertical="center" wrapText="1"/>
    </xf>
    <xf numFmtId="0" fontId="39" fillId="5" borderId="18" xfId="0" applyFont="1" applyFill="1" applyBorder="1" applyAlignment="1">
      <alignment horizontal="center" vertical="center"/>
    </xf>
    <xf numFmtId="0" fontId="39" fillId="5" borderId="27" xfId="0" applyFont="1" applyFill="1" applyBorder="1" applyAlignment="1">
      <alignment horizontal="center" vertical="center"/>
    </xf>
    <xf numFmtId="0" fontId="39" fillId="5" borderId="16" xfId="0" applyFont="1" applyFill="1" applyBorder="1" applyAlignment="1">
      <alignment horizontal="center" vertical="center" wrapText="1"/>
    </xf>
    <xf numFmtId="0" fontId="40" fillId="7" borderId="0" xfId="0" applyFont="1" applyFill="1" applyBorder="1" applyAlignment="1" applyProtection="1">
      <alignment horizontal="center" vertical="center"/>
      <protection hidden="1"/>
    </xf>
    <xf numFmtId="0" fontId="23" fillId="5" borderId="27" xfId="0" applyFont="1" applyFill="1" applyBorder="1" applyAlignment="1">
      <alignment horizontal="center" vertical="center"/>
    </xf>
    <xf numFmtId="0" fontId="23" fillId="7" borderId="0" xfId="0" applyFont="1" applyFill="1" applyAlignment="1">
      <alignment vertical="center"/>
    </xf>
    <xf numFmtId="0" fontId="41" fillId="5" borderId="27" xfId="0" applyFont="1" applyFill="1" applyBorder="1" applyAlignment="1">
      <alignment horizontal="center" vertical="center"/>
    </xf>
    <xf numFmtId="0" fontId="23" fillId="5" borderId="27" xfId="0" applyFont="1" applyFill="1" applyBorder="1" applyAlignment="1">
      <alignment vertical="center"/>
    </xf>
    <xf numFmtId="0" fontId="23" fillId="7" borderId="29" xfId="0" applyFont="1" applyFill="1" applyBorder="1" applyAlignment="1">
      <alignment horizontal="center" vertical="center"/>
    </xf>
    <xf numFmtId="0" fontId="25" fillId="7" borderId="30" xfId="0" applyFont="1" applyFill="1" applyBorder="1" applyAlignment="1">
      <alignment horizontal="left" vertical="center"/>
    </xf>
    <xf numFmtId="0" fontId="20" fillId="7" borderId="30" xfId="0" applyFont="1" applyFill="1" applyBorder="1" applyAlignment="1">
      <alignment vertical="center"/>
    </xf>
    <xf numFmtId="1" fontId="36" fillId="7" borderId="31" xfId="0" applyNumberFormat="1" applyFont="1" applyFill="1" applyBorder="1" applyAlignment="1">
      <alignment horizontal="center" vertical="center"/>
    </xf>
    <xf numFmtId="1" fontId="20" fillId="7" borderId="30" xfId="0" applyNumberFormat="1" applyFont="1" applyFill="1" applyBorder="1" applyAlignment="1">
      <alignment horizontal="center" vertical="center"/>
    </xf>
    <xf numFmtId="0" fontId="20" fillId="7" borderId="30" xfId="0" applyFont="1" applyFill="1" applyBorder="1" applyAlignment="1">
      <alignment horizontal="center" vertical="center"/>
    </xf>
    <xf numFmtId="164" fontId="30" fillId="7" borderId="30" xfId="0" applyNumberFormat="1" applyFont="1" applyFill="1" applyBorder="1" applyAlignment="1">
      <alignment horizontal="center" vertical="center" wrapText="1"/>
    </xf>
    <xf numFmtId="1" fontId="30" fillId="7" borderId="31" xfId="0" applyNumberFormat="1" applyFont="1" applyFill="1" applyBorder="1" applyAlignment="1">
      <alignment horizontal="center" vertical="center" wrapText="1"/>
    </xf>
    <xf numFmtId="1" fontId="42" fillId="7" borderId="31" xfId="0" applyNumberFormat="1" applyFont="1" applyFill="1" applyBorder="1" applyAlignment="1">
      <alignment horizontal="center" vertical="center" wrapText="1"/>
    </xf>
    <xf numFmtId="0" fontId="21" fillId="6" borderId="30" xfId="0" applyFont="1" applyFill="1" applyBorder="1" applyAlignment="1">
      <alignment horizontal="center" vertical="center"/>
    </xf>
    <xf numFmtId="1" fontId="4" fillId="7" borderId="30" xfId="0" applyNumberFormat="1" applyFont="1" applyFill="1" applyBorder="1" applyAlignment="1">
      <alignment horizontal="center" vertical="center"/>
    </xf>
    <xf numFmtId="1" fontId="30" fillId="7" borderId="30" xfId="0" applyNumberFormat="1" applyFont="1" applyFill="1" applyBorder="1" applyAlignment="1">
      <alignment horizontal="center" vertical="center"/>
    </xf>
    <xf numFmtId="1" fontId="30" fillId="7" borderId="26" xfId="0" applyNumberFormat="1" applyFont="1" applyFill="1" applyBorder="1" applyAlignment="1">
      <alignment horizontal="center" vertical="center" wrapText="1"/>
    </xf>
    <xf numFmtId="0" fontId="5" fillId="7" borderId="25" xfId="0" applyFont="1" applyFill="1" applyBorder="1" applyAlignment="1" applyProtection="1">
      <alignment horizontal="center" vertical="center"/>
      <protection hidden="1"/>
    </xf>
    <xf numFmtId="0" fontId="23" fillId="7" borderId="32" xfId="0" applyFont="1" applyFill="1" applyBorder="1" applyAlignment="1" applyProtection="1">
      <alignment horizontal="center" vertical="center"/>
      <protection hidden="1"/>
    </xf>
    <xf numFmtId="0" fontId="5" fillId="7" borderId="16" xfId="0" applyFont="1" applyFill="1" applyBorder="1" applyAlignment="1" applyProtection="1">
      <alignment horizontal="center" vertical="center"/>
      <protection hidden="1"/>
    </xf>
    <xf numFmtId="0" fontId="5" fillId="7" borderId="33" xfId="0" applyFont="1" applyFill="1" applyBorder="1" applyAlignment="1" applyProtection="1">
      <alignment horizontal="center" vertical="center"/>
      <protection hidden="1"/>
    </xf>
    <xf numFmtId="0" fontId="23" fillId="7" borderId="34" xfId="0" applyFont="1" applyFill="1" applyBorder="1" applyAlignment="1" applyProtection="1">
      <alignment horizontal="center" vertical="center"/>
      <protection hidden="1"/>
    </xf>
    <xf numFmtId="0" fontId="5" fillId="7" borderId="35" xfId="0" applyFont="1" applyFill="1" applyBorder="1" applyAlignment="1" applyProtection="1">
      <alignment horizontal="center" vertical="center"/>
      <protection hidden="1"/>
    </xf>
    <xf numFmtId="0" fontId="23" fillId="7" borderId="36" xfId="0" applyFont="1" applyFill="1" applyBorder="1" applyAlignment="1" applyProtection="1">
      <alignment horizontal="center" vertical="center"/>
      <protection hidden="1"/>
    </xf>
    <xf numFmtId="0" fontId="5" fillId="7" borderId="29" xfId="0" applyFont="1" applyFill="1" applyBorder="1" applyAlignment="1" applyProtection="1">
      <alignment horizontal="center" vertical="center"/>
      <protection hidden="1"/>
    </xf>
    <xf numFmtId="0" fontId="23" fillId="7" borderId="26" xfId="0" applyFont="1" applyFill="1" applyBorder="1" applyAlignment="1" applyProtection="1">
      <alignment horizontal="center" vertical="center"/>
      <protection hidden="1"/>
    </xf>
    <xf numFmtId="0" fontId="43" fillId="7" borderId="0" xfId="0" applyFont="1" applyFill="1" applyBorder="1" applyAlignment="1" applyProtection="1">
      <alignment horizontal="center" vertical="center"/>
      <protection hidden="1"/>
    </xf>
    <xf numFmtId="0" fontId="44" fillId="7" borderId="0" xfId="0" applyFont="1" applyFill="1" applyBorder="1" applyAlignment="1" applyProtection="1">
      <alignment horizontal="center" vertical="center"/>
      <protection hidden="1"/>
    </xf>
    <xf numFmtId="0" fontId="30" fillId="7" borderId="29" xfId="0" applyFont="1" applyFill="1" applyBorder="1" applyAlignment="1">
      <alignment horizontal="center"/>
    </xf>
    <xf numFmtId="0" fontId="30" fillId="7" borderId="30" xfId="0" applyFont="1" applyFill="1" applyBorder="1" applyAlignment="1">
      <alignment horizontal="center"/>
    </xf>
    <xf numFmtId="0" fontId="30" fillId="7" borderId="31" xfId="0" applyFont="1" applyFill="1" applyBorder="1" applyAlignment="1">
      <alignment horizontal="center"/>
    </xf>
    <xf numFmtId="0" fontId="30"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3" fillId="7" borderId="30" xfId="0" applyFont="1" applyFill="1" applyBorder="1" applyAlignment="1">
      <alignment horizontal="center"/>
    </xf>
    <xf numFmtId="0" fontId="23" fillId="7" borderId="32" xfId="0" applyFont="1" applyFill="1" applyBorder="1" applyAlignment="1">
      <alignment horizontal="center"/>
    </xf>
    <xf numFmtId="0" fontId="23" fillId="7" borderId="38" xfId="0" applyFont="1" applyFill="1" applyBorder="1" applyAlignment="1">
      <alignment horizontal="center" vertical="center"/>
    </xf>
    <xf numFmtId="0" fontId="25" fillId="7" borderId="23" xfId="0" applyFont="1" applyFill="1" applyBorder="1" applyAlignment="1">
      <alignment horizontal="left" vertical="center"/>
    </xf>
    <xf numFmtId="0" fontId="20" fillId="7" borderId="10" xfId="0" applyFont="1" applyFill="1" applyBorder="1" applyAlignment="1">
      <alignment vertical="center"/>
    </xf>
    <xf numFmtId="1" fontId="36" fillId="7" borderId="21" xfId="0" applyNumberFormat="1" applyFont="1" applyFill="1" applyBorder="1" applyAlignment="1">
      <alignment horizontal="center" vertical="center"/>
    </xf>
    <xf numFmtId="1" fontId="20" fillId="7" borderId="10" xfId="0" applyNumberFormat="1" applyFont="1" applyFill="1" applyBorder="1" applyAlignment="1">
      <alignment horizontal="center" vertical="center"/>
    </xf>
    <xf numFmtId="0" fontId="20" fillId="7" borderId="10" xfId="0" applyFont="1" applyFill="1" applyBorder="1" applyAlignment="1">
      <alignment horizontal="center" vertical="center"/>
    </xf>
    <xf numFmtId="164" fontId="30" fillId="7" borderId="39" xfId="0" applyNumberFormat="1" applyFont="1" applyFill="1" applyBorder="1" applyAlignment="1">
      <alignment horizontal="center" vertical="center" wrapText="1"/>
    </xf>
    <xf numFmtId="1" fontId="30" fillId="7" borderId="10" xfId="0" applyNumberFormat="1" applyFont="1" applyFill="1" applyBorder="1" applyAlignment="1">
      <alignment horizontal="center" vertical="center" wrapText="1"/>
    </xf>
    <xf numFmtId="1" fontId="42" fillId="7" borderId="10" xfId="0" applyNumberFormat="1" applyFont="1" applyFill="1" applyBorder="1" applyAlignment="1">
      <alignment horizontal="center" vertical="center" wrapText="1"/>
    </xf>
    <xf numFmtId="0" fontId="21" fillId="6" borderId="39" xfId="0" applyFont="1" applyFill="1" applyBorder="1" applyAlignment="1">
      <alignment horizontal="center" vertical="center"/>
    </xf>
    <xf numFmtId="1" fontId="4" fillId="7" borderId="10" xfId="0" applyNumberFormat="1" applyFont="1" applyFill="1" applyBorder="1" applyAlignment="1">
      <alignment horizontal="center" vertical="center"/>
    </xf>
    <xf numFmtId="1" fontId="30" fillId="7" borderId="40" xfId="0" applyNumberFormat="1" applyFont="1" applyFill="1" applyBorder="1" applyAlignment="1">
      <alignment horizontal="center" vertical="center"/>
    </xf>
    <xf numFmtId="1" fontId="30" fillId="7" borderId="41" xfId="0" applyNumberFormat="1" applyFont="1" applyFill="1" applyBorder="1" applyAlignment="1">
      <alignment horizontal="center" vertical="center" wrapText="1"/>
    </xf>
    <xf numFmtId="0" fontId="5" fillId="7" borderId="38" xfId="0" applyFont="1" applyFill="1" applyBorder="1" applyAlignment="1" applyProtection="1">
      <alignment horizontal="center" vertical="center"/>
      <protection hidden="1"/>
    </xf>
    <xf numFmtId="0" fontId="23" fillId="7" borderId="41" xfId="0" applyFont="1" applyFill="1" applyBorder="1" applyAlignment="1" applyProtection="1">
      <alignment horizontal="center" vertical="center"/>
      <protection hidden="1"/>
    </xf>
    <xf numFmtId="0" fontId="5" fillId="7" borderId="42" xfId="0" applyFont="1" applyFill="1" applyBorder="1" applyAlignment="1" applyProtection="1">
      <alignment horizontal="center" vertical="center"/>
      <protection hidden="1"/>
    </xf>
    <xf numFmtId="0" fontId="23" fillId="7" borderId="43" xfId="0" applyFont="1" applyFill="1" applyBorder="1" applyAlignment="1" applyProtection="1">
      <alignment horizontal="center" vertical="center"/>
      <protection hidden="1"/>
    </xf>
    <xf numFmtId="0" fontId="5" fillId="7" borderId="44" xfId="0" applyFont="1" applyFill="1" applyBorder="1" applyAlignment="1" applyProtection="1">
      <alignment horizontal="center" vertical="center"/>
      <protection hidden="1"/>
    </xf>
    <xf numFmtId="0" fontId="23" fillId="7" borderId="45" xfId="0" applyFont="1" applyFill="1" applyBorder="1" applyAlignment="1" applyProtection="1">
      <alignment horizontal="center" vertical="center"/>
      <protection hidden="1"/>
    </xf>
    <xf numFmtId="0" fontId="5" fillId="7" borderId="46" xfId="0" applyFont="1" applyFill="1" applyBorder="1" applyAlignment="1" applyProtection="1">
      <alignment horizontal="center" vertical="center"/>
      <protection hidden="1"/>
    </xf>
    <xf numFmtId="0" fontId="30" fillId="7" borderId="47" xfId="0" applyFont="1" applyFill="1" applyBorder="1" applyAlignment="1">
      <alignment horizontal="center"/>
    </xf>
    <xf numFmtId="0" fontId="30" fillId="7" borderId="39" xfId="0" applyFont="1" applyFill="1" applyBorder="1" applyAlignment="1">
      <alignment horizontal="center"/>
    </xf>
    <xf numFmtId="0" fontId="30" fillId="7" borderId="10" xfId="0" applyFont="1" applyFill="1" applyBorder="1" applyAlignment="1">
      <alignment horizontal="center"/>
    </xf>
    <xf numFmtId="0" fontId="30"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3" fillId="7" borderId="39" xfId="0" applyFont="1" applyFill="1" applyBorder="1" applyAlignment="1">
      <alignment horizontal="center"/>
    </xf>
    <xf numFmtId="0" fontId="23" fillId="7" borderId="48" xfId="0" applyFont="1" applyFill="1" applyBorder="1" applyAlignment="1">
      <alignment horizontal="center"/>
    </xf>
    <xf numFmtId="0" fontId="20" fillId="7" borderId="10" xfId="0" applyFont="1" applyFill="1" applyBorder="1" applyAlignment="1">
      <alignment horizontal="left" vertical="center"/>
    </xf>
    <xf numFmtId="1" fontId="36" fillId="7" borderId="10" xfId="0" applyNumberFormat="1" applyFont="1" applyFill="1" applyBorder="1" applyAlignment="1">
      <alignment horizontal="center" vertical="center"/>
    </xf>
    <xf numFmtId="0" fontId="5" fillId="7" borderId="49" xfId="0" applyFont="1" applyFill="1" applyBorder="1" applyAlignment="1" applyProtection="1">
      <alignment horizontal="center" vertical="center"/>
      <protection hidden="1"/>
    </xf>
    <xf numFmtId="0" fontId="5" fillId="7" borderId="50" xfId="0" applyFont="1" applyFill="1" applyBorder="1" applyAlignment="1" applyProtection="1">
      <alignment horizontal="center" vertical="center"/>
      <protection hidden="1"/>
    </xf>
    <xf numFmtId="0" fontId="45" fillId="7" borderId="10" xfId="0" applyFont="1" applyFill="1" applyBorder="1" applyAlignment="1">
      <alignment vertical="center"/>
    </xf>
    <xf numFmtId="0" fontId="41" fillId="9" borderId="51" xfId="0" applyFont="1" applyFill="1" applyBorder="1" applyAlignment="1">
      <alignment horizontal="center" vertical="center"/>
    </xf>
    <xf numFmtId="0" fontId="25" fillId="7" borderId="0" xfId="0" applyFont="1" applyFill="1" applyBorder="1" applyAlignment="1">
      <alignment horizontal="left" vertical="center"/>
    </xf>
    <xf numFmtId="0" fontId="20" fillId="7" borderId="0" xfId="0" applyFont="1" applyFill="1" applyBorder="1" applyAlignment="1">
      <alignment horizontal="left" vertical="center"/>
    </xf>
    <xf numFmtId="0" fontId="47" fillId="7" borderId="0" xfId="0" applyFont="1" applyFill="1" applyBorder="1" applyAlignment="1">
      <alignment vertical="center" wrapText="1"/>
    </xf>
    <xf numFmtId="1" fontId="36" fillId="7" borderId="0" xfId="0" applyNumberFormat="1" applyFont="1" applyFill="1" applyBorder="1" applyAlignment="1">
      <alignment horizontal="center" vertical="center"/>
    </xf>
    <xf numFmtId="1" fontId="20" fillId="7" borderId="0" xfId="0" applyNumberFormat="1" applyFont="1" applyFill="1" applyBorder="1" applyAlignment="1">
      <alignment horizontal="center" vertical="center"/>
    </xf>
    <xf numFmtId="1" fontId="30" fillId="9" borderId="0" xfId="0" applyNumberFormat="1" applyFont="1" applyFill="1" applyBorder="1" applyAlignment="1">
      <alignment horizontal="center" vertical="center" wrapText="1"/>
    </xf>
    <xf numFmtId="164" fontId="30" fillId="7" borderId="0" xfId="0" applyNumberFormat="1" applyFont="1" applyFill="1" applyBorder="1" applyAlignment="1">
      <alignment horizontal="center" vertical="center" wrapText="1"/>
    </xf>
    <xf numFmtId="1" fontId="30" fillId="7" borderId="0" xfId="0" applyNumberFormat="1" applyFont="1" applyFill="1" applyBorder="1" applyAlignment="1">
      <alignment horizontal="center" vertical="center" wrapText="1"/>
    </xf>
    <xf numFmtId="1" fontId="42" fillId="7" borderId="0" xfId="0" applyNumberFormat="1" applyFont="1" applyFill="1" applyBorder="1" applyAlignment="1">
      <alignment horizontal="center" vertical="center" wrapText="1"/>
    </xf>
    <xf numFmtId="0" fontId="4" fillId="7" borderId="0" xfId="0" applyFont="1" applyFill="1" applyBorder="1" applyAlignment="1">
      <alignment horizontal="center" vertical="center"/>
    </xf>
    <xf numFmtId="1" fontId="4" fillId="7" borderId="0" xfId="0" applyNumberFormat="1" applyFont="1" applyFill="1" applyBorder="1" applyAlignment="1">
      <alignment horizontal="center" vertical="center"/>
    </xf>
    <xf numFmtId="1" fontId="30" fillId="7" borderId="0" xfId="0" applyNumberFormat="1" applyFont="1" applyFill="1" applyBorder="1" applyAlignment="1">
      <alignment horizontal="center" vertical="center"/>
    </xf>
    <xf numFmtId="0" fontId="5" fillId="7" borderId="0" xfId="0" applyFont="1" applyFill="1" applyBorder="1" applyAlignment="1" applyProtection="1">
      <alignment horizontal="center" vertical="center"/>
      <protection hidden="1"/>
    </xf>
    <xf numFmtId="0" fontId="23" fillId="7" borderId="0" xfId="0" applyFont="1" applyFill="1" applyBorder="1" applyAlignment="1" applyProtection="1">
      <alignment horizontal="center" vertical="center"/>
      <protection hidden="1"/>
    </xf>
    <xf numFmtId="0" fontId="46" fillId="7" borderId="0" xfId="0" applyFont="1" applyFill="1" applyBorder="1" applyAlignment="1">
      <alignment horizontal="center"/>
    </xf>
    <xf numFmtId="0" fontId="0" fillId="7" borderId="0" xfId="0" applyFill="1" applyBorder="1" applyAlignment="1">
      <alignment horizontal="center"/>
    </xf>
    <xf numFmtId="0" fontId="23" fillId="7" borderId="0" xfId="0" applyFont="1" applyFill="1" applyBorder="1" applyAlignment="1">
      <alignment horizontal="center"/>
    </xf>
    <xf numFmtId="0" fontId="30" fillId="7" borderId="0" xfId="0" applyFont="1" applyFill="1" applyBorder="1" applyAlignment="1">
      <alignment horizontal="center"/>
    </xf>
    <xf numFmtId="0" fontId="41" fillId="9" borderId="3" xfId="0" applyFont="1" applyFill="1" applyBorder="1" applyAlignment="1">
      <alignment horizontal="center" vertical="center"/>
    </xf>
    <xf numFmtId="0" fontId="48" fillId="7" borderId="0" xfId="0" applyFont="1" applyFill="1" applyBorder="1" applyAlignment="1">
      <alignment horizontal="left" vertical="center"/>
    </xf>
    <xf numFmtId="0" fontId="49" fillId="7" borderId="0" xfId="0" applyFont="1" applyFill="1" applyBorder="1" applyAlignment="1">
      <alignment vertical="center" wrapText="1"/>
    </xf>
    <xf numFmtId="1" fontId="50" fillId="7" borderId="0" xfId="0" applyNumberFormat="1" applyFont="1" applyFill="1" applyBorder="1" applyAlignment="1">
      <alignment horizontal="center" vertical="center"/>
    </xf>
    <xf numFmtId="1" fontId="48" fillId="7" borderId="0" xfId="0" applyNumberFormat="1" applyFont="1" applyFill="1" applyBorder="1" applyAlignment="1">
      <alignment horizontal="center" vertical="center" wrapText="1"/>
    </xf>
    <xf numFmtId="0" fontId="51" fillId="7" borderId="0" xfId="0" applyFont="1" applyFill="1" applyBorder="1" applyAlignment="1" applyProtection="1">
      <alignment horizontal="center" vertical="center"/>
      <protection hidden="1"/>
    </xf>
    <xf numFmtId="0" fontId="23" fillId="9" borderId="3" xfId="0" applyFont="1" applyFill="1" applyBorder="1" applyAlignment="1">
      <alignment horizontal="center" vertical="center"/>
    </xf>
    <xf numFmtId="0" fontId="30" fillId="7" borderId="0" xfId="0" applyFont="1" applyFill="1" applyAlignment="1">
      <alignment horizontal="left"/>
    </xf>
    <xf numFmtId="0" fontId="37" fillId="7" borderId="0" xfId="0" applyFont="1" applyFill="1" applyBorder="1" applyAlignment="1">
      <alignment horizontal="center"/>
    </xf>
    <xf numFmtId="1" fontId="52" fillId="7" borderId="0" xfId="0" applyNumberFormat="1" applyFont="1" applyFill="1" applyBorder="1" applyAlignment="1">
      <alignment horizontal="center"/>
    </xf>
    <xf numFmtId="1" fontId="37" fillId="7" borderId="0" xfId="0" applyNumberFormat="1" applyFont="1" applyFill="1" applyBorder="1" applyAlignment="1">
      <alignment horizontal="center"/>
    </xf>
    <xf numFmtId="0" fontId="40" fillId="7" borderId="0" xfId="0" applyFont="1" applyFill="1" applyBorder="1" applyAlignment="1">
      <alignment horizontal="center"/>
    </xf>
    <xf numFmtId="0" fontId="30" fillId="7" borderId="0" xfId="0" applyFont="1" applyFill="1" applyBorder="1"/>
    <xf numFmtId="0" fontId="31" fillId="0" borderId="0" xfId="0" applyFont="1"/>
    <xf numFmtId="0" fontId="4" fillId="10" borderId="0" xfId="8" applyFill="1" applyAlignment="1">
      <alignment horizontal="center"/>
    </xf>
    <xf numFmtId="0" fontId="4" fillId="0" borderId="0" xfId="4"/>
    <xf numFmtId="0" fontId="4" fillId="0" borderId="0" xfId="1"/>
    <xf numFmtId="0" fontId="23" fillId="10" borderId="0" xfId="8" applyFont="1" applyFill="1" applyAlignment="1">
      <alignment horizontal="center" vertical="center"/>
    </xf>
    <xf numFmtId="0" fontId="4" fillId="10" borderId="0" xfId="8" applyFill="1" applyAlignment="1">
      <alignment horizontal="left"/>
    </xf>
    <xf numFmtId="0" fontId="4" fillId="10" borderId="0" xfId="8" applyFill="1" applyAlignment="1">
      <alignment horizontal="right"/>
    </xf>
    <xf numFmtId="0" fontId="4" fillId="10" borderId="0" xfId="8" applyFill="1"/>
    <xf numFmtId="0" fontId="53" fillId="10" borderId="0" xfId="8" applyFont="1" applyFill="1" applyAlignment="1"/>
    <xf numFmtId="0" fontId="53" fillId="10" borderId="0" xfId="8" applyFont="1" applyFill="1" applyAlignment="1">
      <alignment horizontal="center"/>
    </xf>
    <xf numFmtId="0" fontId="20" fillId="6" borderId="3" xfId="0" applyFont="1" applyFill="1" applyBorder="1" applyAlignment="1">
      <alignment horizontal="center" vertical="center"/>
    </xf>
    <xf numFmtId="0" fontId="12" fillId="2" borderId="0" xfId="2" applyFont="1" applyFill="1" applyBorder="1" applyAlignment="1">
      <alignment horizontal="center" vertical="center"/>
    </xf>
    <xf numFmtId="49" fontId="19" fillId="0" borderId="4" xfId="1" applyNumberFormat="1" applyFont="1" applyBorder="1" applyAlignment="1">
      <alignment horizontal="center" vertical="center"/>
    </xf>
    <xf numFmtId="49" fontId="17" fillId="0" borderId="7" xfId="1" applyNumberFormat="1" applyFont="1" applyBorder="1" applyAlignment="1">
      <alignment horizontal="center" vertical="center"/>
    </xf>
    <xf numFmtId="49" fontId="14" fillId="0" borderId="4" xfId="1" applyNumberFormat="1" applyFont="1" applyBorder="1" applyAlignment="1">
      <alignment horizontal="center" vertical="center"/>
    </xf>
    <xf numFmtId="0" fontId="14" fillId="5" borderId="8" xfId="1" applyFont="1" applyFill="1" applyBorder="1" applyAlignment="1">
      <alignment horizontal="center" vertical="center"/>
    </xf>
    <xf numFmtId="0" fontId="14" fillId="5" borderId="6" xfId="1" applyFont="1" applyFill="1" applyBorder="1" applyAlignment="1">
      <alignment horizontal="center" vertical="center"/>
    </xf>
    <xf numFmtId="0" fontId="19" fillId="5" borderId="5" xfId="1" applyFont="1" applyFill="1" applyBorder="1" applyAlignment="1">
      <alignment horizontal="center" vertical="center"/>
    </xf>
    <xf numFmtId="0" fontId="17" fillId="5" borderId="8" xfId="1" applyFont="1" applyFill="1" applyBorder="1" applyAlignment="1">
      <alignment horizontal="center" vertical="center"/>
    </xf>
    <xf numFmtId="1" fontId="30" fillId="3" borderId="31" xfId="0" applyNumberFormat="1" applyFont="1" applyFill="1" applyBorder="1" applyAlignment="1">
      <alignment horizontal="center" vertical="center" wrapText="1"/>
    </xf>
    <xf numFmtId="1" fontId="30" fillId="3" borderId="10" xfId="0" applyNumberFormat="1" applyFont="1" applyFill="1" applyBorder="1" applyAlignment="1">
      <alignment horizontal="center" vertical="center" wrapText="1"/>
    </xf>
    <xf numFmtId="0" fontId="54" fillId="0" borderId="0" xfId="8" applyFont="1"/>
    <xf numFmtId="0" fontId="4" fillId="0" borderId="0" xfId="8"/>
    <xf numFmtId="0" fontId="4" fillId="0" borderId="0" xfId="8" applyAlignment="1">
      <alignment horizontal="right"/>
    </xf>
    <xf numFmtId="0" fontId="4" fillId="0" borderId="0" xfId="8" applyAlignment="1">
      <alignment horizontal="center"/>
    </xf>
    <xf numFmtId="0" fontId="4" fillId="0" borderId="0" xfId="8" applyAlignment="1">
      <alignment horizontal="left"/>
    </xf>
    <xf numFmtId="0" fontId="57" fillId="11" borderId="6" xfId="9" applyFont="1" applyBorder="1" applyAlignment="1">
      <alignment horizontal="center"/>
    </xf>
    <xf numFmtId="0" fontId="58" fillId="11" borderId="17" xfId="9" applyFont="1" applyBorder="1" applyAlignment="1">
      <alignment horizontal="center"/>
    </xf>
    <xf numFmtId="0" fontId="59" fillId="11" borderId="6" xfId="9" applyFont="1" applyBorder="1" applyAlignment="1">
      <alignment horizontal="center"/>
    </xf>
    <xf numFmtId="0" fontId="58" fillId="11" borderId="6" xfId="9" applyFont="1" applyBorder="1" applyAlignment="1">
      <alignment horizontal="center"/>
    </xf>
    <xf numFmtId="0" fontId="60" fillId="6" borderId="27" xfId="8" applyFont="1" applyFill="1" applyBorder="1" applyAlignment="1">
      <alignment horizontal="center" vertical="center"/>
    </xf>
    <xf numFmtId="0" fontId="23" fillId="2" borderId="18" xfId="10" applyFont="1" applyFill="1" applyBorder="1" applyAlignment="1" applyProtection="1">
      <alignment horizontal="center" vertical="center"/>
      <protection locked="0"/>
    </xf>
    <xf numFmtId="0" fontId="61" fillId="12" borderId="17" xfId="8" applyFont="1" applyFill="1" applyBorder="1" applyAlignment="1"/>
    <xf numFmtId="0" fontId="61" fillId="12" borderId="0" xfId="8" applyFont="1" applyFill="1" applyBorder="1" applyAlignment="1">
      <alignment horizontal="center"/>
    </xf>
    <xf numFmtId="0" fontId="61" fillId="12" borderId="20" xfId="8" applyFont="1" applyFill="1" applyBorder="1" applyAlignment="1">
      <alignment horizontal="left"/>
    </xf>
    <xf numFmtId="0" fontId="62" fillId="0" borderId="16" xfId="8" applyFont="1" applyBorder="1" applyAlignment="1"/>
    <xf numFmtId="0" fontId="62" fillId="0" borderId="17" xfId="8" applyFont="1" applyBorder="1" applyAlignment="1">
      <alignment horizontal="center"/>
    </xf>
    <xf numFmtId="0" fontId="62" fillId="0" borderId="18" xfId="8" applyFont="1" applyBorder="1" applyAlignment="1">
      <alignment horizontal="left"/>
    </xf>
    <xf numFmtId="0" fontId="63" fillId="0" borderId="16" xfId="8" applyFont="1" applyBorder="1" applyAlignment="1"/>
    <xf numFmtId="0" fontId="63" fillId="0" borderId="17" xfId="8" applyFont="1" applyBorder="1" applyAlignment="1">
      <alignment horizontal="center"/>
    </xf>
    <xf numFmtId="0" fontId="63" fillId="0" borderId="17" xfId="8" applyFont="1" applyBorder="1" applyAlignment="1">
      <alignment horizontal="left"/>
    </xf>
    <xf numFmtId="0" fontId="64" fillId="0" borderId="17" xfId="8" applyFont="1" applyBorder="1"/>
    <xf numFmtId="0" fontId="65" fillId="0" borderId="16" xfId="8" applyFont="1" applyBorder="1" applyAlignment="1"/>
    <xf numFmtId="0" fontId="65" fillId="0" borderId="17" xfId="8" applyFont="1" applyBorder="1" applyAlignment="1">
      <alignment horizontal="center"/>
    </xf>
    <xf numFmtId="0" fontId="65" fillId="0" borderId="18" xfId="8" applyFont="1" applyBorder="1" applyAlignment="1">
      <alignment horizontal="left"/>
    </xf>
    <xf numFmtId="0" fontId="63" fillId="0" borderId="18" xfId="8" applyFont="1" applyBorder="1" applyAlignment="1">
      <alignment horizontal="left"/>
    </xf>
    <xf numFmtId="0" fontId="62" fillId="0" borderId="17" xfId="8" applyFont="1" applyBorder="1" applyAlignment="1">
      <alignment horizontal="right"/>
    </xf>
    <xf numFmtId="0" fontId="62" fillId="0" borderId="17" xfId="8" applyFont="1" applyBorder="1" applyAlignment="1">
      <alignment horizontal="left"/>
    </xf>
    <xf numFmtId="0" fontId="62" fillId="0" borderId="19" xfId="8" applyFont="1" applyBorder="1" applyAlignment="1">
      <alignment horizontal="right"/>
    </xf>
    <xf numFmtId="0" fontId="62" fillId="0" borderId="0" xfId="8" applyFont="1" applyBorder="1" applyAlignment="1">
      <alignment horizontal="center"/>
    </xf>
    <xf numFmtId="0" fontId="62" fillId="0" borderId="20" xfId="8" applyFont="1" applyBorder="1" applyAlignment="1">
      <alignment horizontal="left"/>
    </xf>
    <xf numFmtId="0" fontId="60" fillId="2" borderId="27" xfId="8" applyFont="1" applyFill="1" applyBorder="1" applyAlignment="1">
      <alignment horizontal="center" vertical="center"/>
    </xf>
    <xf numFmtId="0" fontId="23" fillId="2" borderId="20" xfId="10" applyFont="1" applyFill="1" applyBorder="1" applyAlignment="1" applyProtection="1">
      <alignment horizontal="center" vertical="center"/>
      <protection locked="0"/>
    </xf>
    <xf numFmtId="0" fontId="61" fillId="12" borderId="8" xfId="8" applyFont="1" applyFill="1" applyBorder="1" applyAlignment="1"/>
    <xf numFmtId="0" fontId="61" fillId="12" borderId="8" xfId="8" applyFont="1" applyFill="1" applyBorder="1" applyAlignment="1">
      <alignment horizontal="center"/>
    </xf>
    <xf numFmtId="0" fontId="61" fillId="12" borderId="9" xfId="8" applyFont="1" applyFill="1" applyBorder="1" applyAlignment="1">
      <alignment horizontal="left"/>
    </xf>
    <xf numFmtId="0" fontId="62" fillId="0" borderId="7" xfId="8" applyFont="1" applyBorder="1" applyAlignment="1"/>
    <xf numFmtId="0" fontId="62" fillId="0" borderId="8" xfId="8" applyFont="1" applyBorder="1" applyAlignment="1">
      <alignment horizontal="center"/>
    </xf>
    <xf numFmtId="0" fontId="62" fillId="0" borderId="9" xfId="8" applyFont="1" applyBorder="1" applyAlignment="1">
      <alignment horizontal="left"/>
    </xf>
    <xf numFmtId="0" fontId="63" fillId="0" borderId="7" xfId="8" applyFont="1" applyBorder="1" applyAlignment="1"/>
    <xf numFmtId="0" fontId="63" fillId="0" borderId="8" xfId="8" applyFont="1" applyBorder="1" applyAlignment="1">
      <alignment horizontal="center"/>
    </xf>
    <xf numFmtId="0" fontId="63" fillId="0" borderId="8" xfId="8" applyFont="1" applyBorder="1" applyAlignment="1">
      <alignment horizontal="left"/>
    </xf>
    <xf numFmtId="0" fontId="62" fillId="0" borderId="7" xfId="8" applyFont="1" applyBorder="1" applyAlignment="1">
      <alignment horizontal="left"/>
    </xf>
    <xf numFmtId="0" fontId="62" fillId="0" borderId="8" xfId="8" applyFont="1" applyBorder="1" applyAlignment="1">
      <alignment horizontal="left"/>
    </xf>
    <xf numFmtId="0" fontId="65" fillId="0" borderId="7" xfId="8" applyFont="1" applyBorder="1" applyAlignment="1"/>
    <xf numFmtId="0" fontId="65" fillId="0" borderId="8" xfId="8" applyFont="1" applyBorder="1" applyAlignment="1">
      <alignment horizontal="center"/>
    </xf>
    <xf numFmtId="0" fontId="65" fillId="0" borderId="9" xfId="8" applyFont="1" applyBorder="1" applyAlignment="1">
      <alignment horizontal="left"/>
    </xf>
    <xf numFmtId="0" fontId="63" fillId="0" borderId="9" xfId="8" applyFont="1" applyBorder="1" applyAlignment="1">
      <alignment horizontal="left"/>
    </xf>
    <xf numFmtId="0" fontId="62" fillId="0" borderId="8" xfId="8" applyFont="1" applyBorder="1" applyAlignment="1">
      <alignment horizontal="right"/>
    </xf>
    <xf numFmtId="0" fontId="62" fillId="0" borderId="7" xfId="8" applyFont="1" applyBorder="1" applyAlignment="1">
      <alignment horizontal="right"/>
    </xf>
    <xf numFmtId="0" fontId="23" fillId="2" borderId="27" xfId="3" applyFont="1" applyFill="1" applyBorder="1" applyAlignment="1" applyProtection="1">
      <alignment horizontal="center" vertical="center"/>
      <protection locked="0"/>
    </xf>
    <xf numFmtId="0" fontId="69" fillId="0" borderId="0" xfId="8" applyFont="1" applyBorder="1" applyAlignment="1">
      <alignment horizontal="center"/>
    </xf>
    <xf numFmtId="0" fontId="69" fillId="0" borderId="20" xfId="8" applyFont="1" applyBorder="1" applyAlignment="1">
      <alignment horizontal="left"/>
    </xf>
    <xf numFmtId="0" fontId="61" fillId="12" borderId="0" xfId="8" applyFont="1" applyFill="1" applyAlignment="1"/>
    <xf numFmtId="0" fontId="61" fillId="12" borderId="0" xfId="8" applyFont="1" applyFill="1" applyAlignment="1">
      <alignment horizontal="center"/>
    </xf>
    <xf numFmtId="0" fontId="61" fillId="12" borderId="0" xfId="8" applyFont="1" applyFill="1" applyAlignment="1">
      <alignment horizontal="left"/>
    </xf>
    <xf numFmtId="0" fontId="69" fillId="0" borderId="19" xfId="8" applyFont="1" applyBorder="1" applyAlignment="1"/>
    <xf numFmtId="0" fontId="62" fillId="0" borderId="19" xfId="8" applyFont="1" applyBorder="1" applyAlignment="1"/>
    <xf numFmtId="0" fontId="62" fillId="0" borderId="0" xfId="8" applyFont="1" applyBorder="1" applyAlignment="1">
      <alignment horizontal="left"/>
    </xf>
    <xf numFmtId="0" fontId="69" fillId="0" borderId="16" xfId="8" applyFont="1" applyBorder="1" applyAlignment="1"/>
    <xf numFmtId="0" fontId="69" fillId="0" borderId="17" xfId="8" applyFont="1" applyBorder="1" applyAlignment="1">
      <alignment horizontal="center"/>
    </xf>
    <xf numFmtId="0" fontId="69" fillId="0" borderId="18" xfId="8" applyFont="1" applyBorder="1" applyAlignment="1">
      <alignment horizontal="left"/>
    </xf>
    <xf numFmtId="0" fontId="60" fillId="6" borderId="51" xfId="8" applyFont="1" applyFill="1" applyBorder="1" applyAlignment="1">
      <alignment horizontal="center" vertical="center"/>
    </xf>
    <xf numFmtId="0" fontId="23" fillId="2" borderId="51" xfId="3" applyFont="1" applyFill="1" applyBorder="1" applyAlignment="1" applyProtection="1">
      <alignment horizontal="center" vertical="center"/>
      <protection locked="0"/>
    </xf>
    <xf numFmtId="0" fontId="69" fillId="0" borderId="7" xfId="8" applyFont="1" applyBorder="1" applyAlignment="1"/>
    <xf numFmtId="0" fontId="69" fillId="0" borderId="8" xfId="8" applyFont="1" applyBorder="1" applyAlignment="1">
      <alignment horizontal="center"/>
    </xf>
    <xf numFmtId="0" fontId="69" fillId="0" borderId="9" xfId="8" applyFont="1" applyBorder="1" applyAlignment="1">
      <alignment horizontal="left"/>
    </xf>
    <xf numFmtId="0" fontId="63" fillId="0" borderId="7" xfId="8" applyFont="1" applyBorder="1" applyAlignment="1">
      <alignment horizontal="right"/>
    </xf>
    <xf numFmtId="0" fontId="62" fillId="0" borderId="17" xfId="8" applyFont="1" applyBorder="1" applyAlignment="1"/>
    <xf numFmtId="0" fontId="61" fillId="12" borderId="16" xfId="8" applyFont="1" applyFill="1" applyBorder="1" applyAlignment="1"/>
    <xf numFmtId="0" fontId="61" fillId="12" borderId="17" xfId="8" applyFont="1" applyFill="1" applyBorder="1" applyAlignment="1">
      <alignment horizontal="center"/>
    </xf>
    <xf numFmtId="0" fontId="61" fillId="12" borderId="18" xfId="8" applyFont="1" applyFill="1" applyBorder="1" applyAlignment="1">
      <alignment horizontal="left"/>
    </xf>
    <xf numFmtId="0" fontId="69" fillId="0" borderId="17" xfId="8" applyFont="1" applyBorder="1" applyAlignment="1">
      <alignment horizontal="right"/>
    </xf>
    <xf numFmtId="0" fontId="69" fillId="0" borderId="17" xfId="8" applyFont="1" applyBorder="1" applyAlignment="1">
      <alignment horizontal="left"/>
    </xf>
    <xf numFmtId="0" fontId="60" fillId="2" borderId="51" xfId="8" applyFont="1" applyFill="1" applyBorder="1" applyAlignment="1">
      <alignment horizontal="center" vertical="center"/>
    </xf>
    <xf numFmtId="0" fontId="62" fillId="0" borderId="8" xfId="8" applyFont="1" applyBorder="1" applyAlignment="1"/>
    <xf numFmtId="0" fontId="61" fillId="12" borderId="7" xfId="8" applyFont="1" applyFill="1" applyBorder="1" applyAlignment="1"/>
    <xf numFmtId="0" fontId="69" fillId="0" borderId="8" xfId="8" applyFont="1" applyBorder="1" applyAlignment="1">
      <alignment horizontal="right"/>
    </xf>
    <xf numFmtId="0" fontId="69" fillId="0" borderId="8" xfId="8" applyFont="1" applyBorder="1" applyAlignment="1">
      <alignment horizontal="left"/>
    </xf>
    <xf numFmtId="0" fontId="63" fillId="0" borderId="0" xfId="8" applyFont="1" applyAlignment="1"/>
    <xf numFmtId="0" fontId="63" fillId="0" borderId="0" xfId="8" applyFont="1" applyAlignment="1">
      <alignment horizontal="center"/>
    </xf>
    <xf numFmtId="0" fontId="63" fillId="0" borderId="0" xfId="8" applyFont="1" applyAlignment="1">
      <alignment horizontal="left"/>
    </xf>
    <xf numFmtId="0" fontId="63" fillId="0" borderId="17" xfId="8" applyFont="1" applyBorder="1" applyAlignment="1">
      <alignment horizontal="right"/>
    </xf>
    <xf numFmtId="0" fontId="69" fillId="0" borderId="19" xfId="8" applyFont="1" applyBorder="1" applyAlignment="1">
      <alignment horizontal="right"/>
    </xf>
    <xf numFmtId="49" fontId="69" fillId="0" borderId="19" xfId="8" applyNumberFormat="1" applyFont="1" applyBorder="1" applyAlignment="1"/>
    <xf numFmtId="0" fontId="63" fillId="0" borderId="8" xfId="8" applyFont="1" applyBorder="1" applyAlignment="1">
      <alignment horizontal="right"/>
    </xf>
    <xf numFmtId="0" fontId="69" fillId="0" borderId="17" xfId="8" applyFont="1" applyBorder="1" applyAlignment="1"/>
    <xf numFmtId="0" fontId="63" fillId="0" borderId="19" xfId="8" applyFont="1" applyBorder="1" applyAlignment="1">
      <alignment horizontal="right"/>
    </xf>
    <xf numFmtId="0" fontId="70" fillId="0" borderId="0" xfId="8" applyFont="1"/>
    <xf numFmtId="0" fontId="63" fillId="0" borderId="20" xfId="8" applyFont="1" applyBorder="1" applyAlignment="1">
      <alignment horizontal="left"/>
    </xf>
    <xf numFmtId="0" fontId="61" fillId="12" borderId="17" xfId="8" applyFont="1" applyFill="1" applyBorder="1" applyAlignment="1">
      <alignment horizontal="left"/>
    </xf>
    <xf numFmtId="0" fontId="69" fillId="0" borderId="8" xfId="8" applyFont="1" applyBorder="1" applyAlignment="1"/>
    <xf numFmtId="0" fontId="70" fillId="0" borderId="0" xfId="8" applyFont="1" applyAlignment="1">
      <alignment horizontal="right"/>
    </xf>
    <xf numFmtId="0" fontId="61" fillId="12" borderId="8" xfId="8" applyFont="1" applyFill="1" applyBorder="1" applyAlignment="1">
      <alignment horizontal="left"/>
    </xf>
    <xf numFmtId="0" fontId="23" fillId="2" borderId="27" xfId="10" applyFont="1" applyFill="1" applyBorder="1" applyAlignment="1" applyProtection="1">
      <alignment horizontal="center" vertical="center"/>
      <protection locked="0"/>
    </xf>
    <xf numFmtId="0" fontId="23" fillId="2" borderId="51" xfId="10" applyFont="1" applyFill="1" applyBorder="1" applyAlignment="1" applyProtection="1">
      <alignment horizontal="center" vertical="center"/>
      <protection locked="0"/>
    </xf>
    <xf numFmtId="0" fontId="69" fillId="0" borderId="7" xfId="8" applyFont="1" applyBorder="1" applyAlignment="1">
      <alignment horizontal="right"/>
    </xf>
    <xf numFmtId="0" fontId="63" fillId="0" borderId="0" xfId="8" applyFont="1" applyBorder="1" applyAlignment="1">
      <alignment horizontal="center"/>
    </xf>
    <xf numFmtId="0" fontId="61" fillId="12" borderId="19" xfId="8" applyFont="1" applyFill="1" applyBorder="1" applyAlignment="1">
      <alignment horizontal="left"/>
    </xf>
    <xf numFmtId="0" fontId="61" fillId="12" borderId="0" xfId="8" applyFont="1" applyFill="1" applyBorder="1" applyAlignment="1">
      <alignment horizontal="left"/>
    </xf>
    <xf numFmtId="0" fontId="61" fillId="12" borderId="19" xfId="8" applyFont="1" applyFill="1" applyBorder="1" applyAlignment="1"/>
    <xf numFmtId="0" fontId="4" fillId="2" borderId="0" xfId="8" applyFill="1"/>
    <xf numFmtId="0" fontId="60" fillId="6" borderId="52" xfId="8" applyFont="1" applyFill="1" applyBorder="1" applyAlignment="1">
      <alignment horizontal="center" vertical="center"/>
    </xf>
    <xf numFmtId="0" fontId="23" fillId="2" borderId="0" xfId="3" applyFont="1" applyFill="1" applyBorder="1" applyAlignment="1" applyProtection="1">
      <alignment horizontal="center" vertical="center"/>
      <protection locked="0"/>
    </xf>
    <xf numFmtId="0" fontId="4" fillId="2" borderId="27" xfId="8" applyFill="1" applyBorder="1" applyAlignment="1">
      <alignment horizontal="center"/>
    </xf>
    <xf numFmtId="0" fontId="4" fillId="2" borderId="51" xfId="8" applyFill="1" applyBorder="1" applyAlignment="1">
      <alignment horizontal="center"/>
    </xf>
    <xf numFmtId="0" fontId="55" fillId="0" borderId="0" xfId="8" applyFont="1" applyBorder="1" applyAlignment="1">
      <alignment horizontal="center"/>
    </xf>
    <xf numFmtId="49" fontId="71" fillId="2" borderId="0" xfId="8" applyNumberFormat="1" applyFont="1" applyFill="1" applyBorder="1" applyAlignment="1">
      <alignment horizontal="center" vertical="center"/>
    </xf>
    <xf numFmtId="0" fontId="58" fillId="2" borderId="0" xfId="9" applyFont="1" applyFill="1" applyBorder="1" applyAlignment="1">
      <alignment horizontal="center"/>
    </xf>
    <xf numFmtId="0" fontId="69" fillId="0" borderId="16" xfId="8" applyFont="1" applyFill="1" applyBorder="1" applyAlignment="1"/>
    <xf numFmtId="0" fontId="69" fillId="0" borderId="17" xfId="8" applyFont="1" applyFill="1" applyBorder="1" applyAlignment="1">
      <alignment horizontal="center"/>
    </xf>
    <xf numFmtId="0" fontId="69" fillId="0" borderId="18" xfId="8" applyFont="1" applyFill="1" applyBorder="1" applyAlignment="1">
      <alignment horizontal="left"/>
    </xf>
    <xf numFmtId="0" fontId="69" fillId="0" borderId="7" xfId="8" applyFont="1" applyFill="1" applyBorder="1" applyAlignment="1"/>
    <xf numFmtId="0" fontId="69" fillId="0" borderId="8" xfId="8" applyFont="1" applyFill="1" applyBorder="1" applyAlignment="1">
      <alignment horizontal="center"/>
    </xf>
    <xf numFmtId="0" fontId="69" fillId="0" borderId="9" xfId="8" applyFont="1" applyFill="1" applyBorder="1" applyAlignment="1">
      <alignment horizontal="left"/>
    </xf>
    <xf numFmtId="0" fontId="69" fillId="0" borderId="0" xfId="8" applyFont="1" applyBorder="1" applyAlignment="1">
      <alignment horizontal="left"/>
    </xf>
    <xf numFmtId="0" fontId="69" fillId="0" borderId="16" xfId="8" applyFont="1" applyBorder="1" applyAlignment="1">
      <alignment horizontal="right"/>
    </xf>
    <xf numFmtId="0" fontId="72" fillId="0" borderId="16" xfId="8" applyFont="1" applyBorder="1" applyAlignment="1"/>
    <xf numFmtId="0" fontId="62" fillId="0" borderId="0" xfId="8" applyFont="1" applyAlignment="1"/>
    <xf numFmtId="0" fontId="62" fillId="0" borderId="0" xfId="8" applyFont="1" applyAlignment="1">
      <alignment horizontal="center"/>
    </xf>
    <xf numFmtId="0" fontId="62" fillId="0" borderId="0" xfId="8" applyFont="1" applyAlignment="1">
      <alignment horizontal="left"/>
    </xf>
    <xf numFmtId="0" fontId="62" fillId="0" borderId="16" xfId="8" applyFont="1" applyBorder="1" applyAlignment="1">
      <alignment horizontal="right"/>
    </xf>
    <xf numFmtId="0" fontId="70" fillId="0" borderId="17" xfId="8" applyFont="1" applyBorder="1"/>
    <xf numFmtId="0" fontId="63" fillId="0" borderId="7" xfId="8" applyFont="1" applyBorder="1" applyAlignment="1">
      <alignment horizontal="left"/>
    </xf>
    <xf numFmtId="0" fontId="63" fillId="0" borderId="0" xfId="8" applyFont="1" applyBorder="1" applyAlignment="1"/>
    <xf numFmtId="0" fontId="63" fillId="0" borderId="19" xfId="8" applyFont="1" applyBorder="1" applyAlignment="1"/>
    <xf numFmtId="49" fontId="63" fillId="0" borderId="19" xfId="8" applyNumberFormat="1" applyFont="1" applyBorder="1" applyAlignment="1"/>
    <xf numFmtId="0" fontId="63" fillId="0" borderId="0" xfId="8" applyFont="1" applyBorder="1" applyAlignment="1">
      <alignment horizontal="left"/>
    </xf>
    <xf numFmtId="0" fontId="73" fillId="0" borderId="19" xfId="8" applyFont="1" applyBorder="1" applyAlignment="1">
      <alignment horizontal="right"/>
    </xf>
    <xf numFmtId="0" fontId="73" fillId="0" borderId="0" xfId="8" applyFont="1" applyBorder="1" applyAlignment="1">
      <alignment horizontal="center"/>
    </xf>
    <xf numFmtId="0" fontId="73" fillId="0" borderId="20" xfId="8" applyFont="1" applyBorder="1" applyAlignment="1">
      <alignment horizontal="left"/>
    </xf>
    <xf numFmtId="0" fontId="73" fillId="0" borderId="7" xfId="8" applyFont="1" applyBorder="1" applyAlignment="1">
      <alignment horizontal="right"/>
    </xf>
    <xf numFmtId="0" fontId="73" fillId="0" borderId="8" xfId="8" applyFont="1" applyBorder="1" applyAlignment="1">
      <alignment horizontal="center"/>
    </xf>
    <xf numFmtId="0" fontId="73" fillId="0" borderId="9" xfId="8" applyFont="1" applyBorder="1" applyAlignment="1">
      <alignment horizontal="left"/>
    </xf>
    <xf numFmtId="0" fontId="73" fillId="0" borderId="16" xfId="8" applyFont="1" applyBorder="1" applyAlignment="1">
      <alignment horizontal="right"/>
    </xf>
    <xf numFmtId="0" fontId="73" fillId="0" borderId="17" xfId="8" applyFont="1" applyBorder="1" applyAlignment="1">
      <alignment horizontal="center"/>
    </xf>
    <xf numFmtId="0" fontId="73" fillId="0" borderId="18" xfId="8" applyFont="1" applyBorder="1" applyAlignment="1">
      <alignment horizontal="left"/>
    </xf>
    <xf numFmtId="0" fontId="53" fillId="2" borderId="0" xfId="8" applyFont="1" applyFill="1" applyAlignment="1"/>
    <xf numFmtId="0" fontId="23" fillId="2" borderId="9" xfId="3" applyFont="1" applyFill="1" applyBorder="1" applyAlignment="1" applyProtection="1">
      <alignment horizontal="center" vertical="center"/>
      <protection locked="0"/>
    </xf>
    <xf numFmtId="0" fontId="23" fillId="2" borderId="18" xfId="3" applyFont="1" applyFill="1" applyBorder="1" applyAlignment="1" applyProtection="1">
      <alignment horizontal="center" vertical="center"/>
      <protection locked="0"/>
    </xf>
    <xf numFmtId="0" fontId="60" fillId="2" borderId="52" xfId="8" applyFont="1" applyFill="1" applyBorder="1" applyAlignment="1">
      <alignment horizontal="center" vertical="center"/>
    </xf>
    <xf numFmtId="0" fontId="23" fillId="2" borderId="9" xfId="10" applyFont="1" applyFill="1" applyBorder="1" applyAlignment="1" applyProtection="1">
      <alignment horizontal="center" vertical="center"/>
      <protection locked="0"/>
    </xf>
    <xf numFmtId="1" fontId="42" fillId="3" borderId="10" xfId="0" applyNumberFormat="1" applyFont="1" applyFill="1" applyBorder="1" applyAlignment="1">
      <alignment horizontal="center" vertical="center" wrapText="1"/>
    </xf>
    <xf numFmtId="0" fontId="32" fillId="7" borderId="0" xfId="0" applyFont="1" applyFill="1" applyAlignment="1">
      <alignment horizontal="center"/>
    </xf>
    <xf numFmtId="0" fontId="20" fillId="7" borderId="0" xfId="0" applyFont="1" applyFill="1" applyBorder="1" applyAlignment="1">
      <alignment horizontal="center" vertical="center"/>
    </xf>
    <xf numFmtId="0" fontId="48" fillId="7" borderId="0" xfId="0" applyFont="1" applyFill="1" applyBorder="1" applyAlignment="1">
      <alignment horizontal="center" vertical="center"/>
    </xf>
    <xf numFmtId="0" fontId="0" fillId="0" borderId="0" xfId="0" applyAlignment="1">
      <alignment horizontal="center"/>
    </xf>
    <xf numFmtId="49" fontId="19" fillId="0" borderId="7" xfId="1" applyNumberFormat="1" applyFont="1" applyBorder="1" applyAlignment="1">
      <alignment horizontal="center" vertical="center"/>
    </xf>
    <xf numFmtId="0" fontId="19" fillId="5" borderId="8" xfId="1" applyFont="1" applyFill="1" applyBorder="1" applyAlignment="1">
      <alignment horizontal="center" vertical="center"/>
    </xf>
    <xf numFmtId="0" fontId="59" fillId="11" borderId="6" xfId="9" applyFont="1" applyBorder="1" applyAlignment="1">
      <alignment horizontal="center"/>
    </xf>
    <xf numFmtId="0" fontId="58" fillId="11" borderId="6" xfId="9" applyFont="1" applyBorder="1" applyAlignment="1">
      <alignment horizontal="center"/>
    </xf>
    <xf numFmtId="1" fontId="42" fillId="3" borderId="31" xfId="0" applyNumberFormat="1" applyFont="1" applyFill="1" applyBorder="1" applyAlignment="1">
      <alignment horizontal="center" vertical="center" wrapText="1"/>
    </xf>
    <xf numFmtId="0" fontId="63" fillId="0" borderId="17" xfId="8" applyFont="1" applyBorder="1" applyAlignment="1"/>
    <xf numFmtId="0" fontId="63" fillId="0" borderId="8" xfId="8" applyFont="1" applyBorder="1" applyAlignment="1"/>
    <xf numFmtId="49" fontId="63" fillId="0" borderId="7" xfId="8" applyNumberFormat="1" applyFont="1" applyBorder="1" applyAlignment="1"/>
    <xf numFmtId="0" fontId="63" fillId="0" borderId="16" xfId="8" applyFont="1" applyBorder="1" applyAlignment="1">
      <alignment horizontal="right"/>
    </xf>
    <xf numFmtId="0" fontId="70" fillId="0" borderId="7" xfId="8" applyFont="1" applyBorder="1" applyAlignment="1">
      <alignment horizontal="right"/>
    </xf>
    <xf numFmtId="0" fontId="4" fillId="3" borderId="0" xfId="8" applyFill="1" applyAlignment="1">
      <alignment horizontal="center"/>
    </xf>
    <xf numFmtId="0" fontId="2" fillId="0" borderId="0" xfId="11"/>
    <xf numFmtId="0" fontId="32" fillId="7" borderId="0" xfId="11" applyFont="1" applyFill="1"/>
    <xf numFmtId="2" fontId="34" fillId="7" borderId="0" xfId="11" applyNumberFormat="1" applyFont="1" applyFill="1" applyAlignment="1">
      <alignment horizontal="center"/>
    </xf>
    <xf numFmtId="0" fontId="32" fillId="2" borderId="0" xfId="11" applyFont="1" applyFill="1" applyBorder="1" applyAlignment="1">
      <alignment horizontal="left"/>
    </xf>
    <xf numFmtId="0" fontId="2" fillId="0" borderId="0" xfId="11" applyAlignment="1">
      <alignment horizontal="center"/>
    </xf>
    <xf numFmtId="0" fontId="79" fillId="0" borderId="0" xfId="11" applyFont="1" applyAlignment="1">
      <alignment horizontal="center"/>
    </xf>
    <xf numFmtId="0" fontId="2" fillId="2" borderId="0" xfId="11" applyFill="1"/>
    <xf numFmtId="0" fontId="79" fillId="0" borderId="3" xfId="11" applyFont="1" applyBorder="1"/>
    <xf numFmtId="0" fontId="79" fillId="0" borderId="3" xfId="11" applyFont="1" applyBorder="1" applyAlignment="1">
      <alignment horizontal="center"/>
    </xf>
    <xf numFmtId="49" fontId="4" fillId="7" borderId="3" xfId="11" applyNumberFormat="1" applyFont="1" applyFill="1" applyBorder="1" applyAlignment="1">
      <alignment horizontal="left" vertical="center"/>
    </xf>
    <xf numFmtId="0" fontId="20" fillId="7" borderId="3" xfId="11" applyFont="1" applyFill="1" applyBorder="1" applyAlignment="1">
      <alignment horizontal="center" vertical="center"/>
    </xf>
    <xf numFmtId="0" fontId="2" fillId="0" borderId="3" xfId="11" applyBorder="1"/>
    <xf numFmtId="0" fontId="2" fillId="0" borderId="5" xfId="11" applyBorder="1" applyAlignment="1">
      <alignment horizontal="center"/>
    </xf>
    <xf numFmtId="0" fontId="2" fillId="0" borderId="3" xfId="11" applyBorder="1" applyAlignment="1">
      <alignment horizontal="center"/>
    </xf>
    <xf numFmtId="0" fontId="2" fillId="3" borderId="3" xfId="11" applyFill="1" applyBorder="1" applyAlignment="1">
      <alignment horizontal="center"/>
    </xf>
    <xf numFmtId="0" fontId="79" fillId="6" borderId="3" xfId="11" applyFont="1" applyFill="1" applyBorder="1" applyAlignment="1">
      <alignment horizontal="center"/>
    </xf>
    <xf numFmtId="0" fontId="2" fillId="0" borderId="4" xfId="11" applyBorder="1" applyAlignment="1">
      <alignment horizontal="center"/>
    </xf>
    <xf numFmtId="0" fontId="2" fillId="0" borderId="58" xfId="11" applyBorder="1"/>
    <xf numFmtId="0" fontId="2" fillId="0" borderId="59" xfId="11" applyBorder="1"/>
    <xf numFmtId="0" fontId="2" fillId="3" borderId="59" xfId="11" applyFill="1" applyBorder="1"/>
    <xf numFmtId="0" fontId="20" fillId="6" borderId="3" xfId="11" applyFont="1" applyFill="1" applyBorder="1" applyAlignment="1">
      <alignment horizontal="center" vertical="center"/>
    </xf>
    <xf numFmtId="0" fontId="2" fillId="0" borderId="60" xfId="11" applyBorder="1"/>
    <xf numFmtId="0" fontId="2" fillId="0" borderId="61" xfId="11" applyBorder="1"/>
    <xf numFmtId="0" fontId="2" fillId="14" borderId="60" xfId="11" applyFill="1" applyBorder="1"/>
    <xf numFmtId="0" fontId="2" fillId="3" borderId="61" xfId="11" applyFill="1" applyBorder="1"/>
    <xf numFmtId="0" fontId="25" fillId="7" borderId="3" xfId="11" applyFont="1" applyFill="1" applyBorder="1" applyAlignment="1">
      <alignment horizontal="left" vertical="center"/>
    </xf>
    <xf numFmtId="0" fontId="25" fillId="7" borderId="4" xfId="11" applyFont="1" applyFill="1" applyBorder="1" applyAlignment="1">
      <alignment horizontal="center" vertical="center"/>
    </xf>
    <xf numFmtId="164" fontId="30" fillId="7" borderId="3" xfId="11" applyNumberFormat="1" applyFont="1" applyFill="1" applyBorder="1" applyAlignment="1">
      <alignment horizontal="center" vertical="center" wrapText="1"/>
    </xf>
    <xf numFmtId="0" fontId="2" fillId="0" borderId="62" xfId="11" applyBorder="1"/>
    <xf numFmtId="0" fontId="2" fillId="0" borderId="63" xfId="11" applyBorder="1"/>
    <xf numFmtId="49" fontId="14" fillId="3" borderId="7" xfId="1" applyNumberFormat="1" applyFont="1" applyFill="1" applyBorder="1" applyAlignment="1">
      <alignment horizontal="center" vertical="center"/>
    </xf>
    <xf numFmtId="0" fontId="19" fillId="5" borderId="6" xfId="1" applyFont="1" applyFill="1" applyBorder="1" applyAlignment="1">
      <alignment horizontal="center" vertical="center"/>
    </xf>
    <xf numFmtId="0" fontId="14" fillId="5" borderId="5" xfId="1" applyFont="1" applyFill="1" applyBorder="1" applyAlignment="1">
      <alignment horizontal="center" vertical="center"/>
    </xf>
    <xf numFmtId="0" fontId="16" fillId="5" borderId="6" xfId="1" applyFont="1" applyFill="1" applyBorder="1" applyAlignment="1">
      <alignment horizontal="center" vertical="center"/>
    </xf>
    <xf numFmtId="0" fontId="21" fillId="2" borderId="5" xfId="1" applyFont="1" applyFill="1" applyBorder="1" applyAlignment="1">
      <alignment vertical="center"/>
    </xf>
    <xf numFmtId="0" fontId="23" fillId="3" borderId="43" xfId="0" applyFont="1" applyFill="1" applyBorder="1" applyAlignment="1" applyProtection="1">
      <alignment horizontal="center" vertical="center"/>
      <protection hidden="1"/>
    </xf>
    <xf numFmtId="0" fontId="19" fillId="5" borderId="9" xfId="1" applyFont="1" applyFill="1" applyBorder="1" applyAlignment="1">
      <alignment horizontal="center" vertical="center"/>
    </xf>
    <xf numFmtId="0" fontId="21" fillId="7" borderId="39" xfId="0" applyFont="1" applyFill="1" applyBorder="1" applyAlignment="1">
      <alignment horizontal="center" vertical="center"/>
    </xf>
    <xf numFmtId="0" fontId="23" fillId="7" borderId="64" xfId="0" applyFont="1" applyFill="1" applyBorder="1" applyAlignment="1">
      <alignment horizontal="center" vertical="center"/>
    </xf>
    <xf numFmtId="0" fontId="25" fillId="7" borderId="65" xfId="0" applyFont="1" applyFill="1" applyBorder="1" applyAlignment="1">
      <alignment horizontal="left" vertical="center"/>
    </xf>
    <xf numFmtId="0" fontId="20" fillId="7" borderId="66" xfId="0" applyFont="1" applyFill="1" applyBorder="1" applyAlignment="1">
      <alignment horizontal="left" vertical="center"/>
    </xf>
    <xf numFmtId="0" fontId="20" fillId="7" borderId="66" xfId="0" applyFont="1" applyFill="1" applyBorder="1" applyAlignment="1">
      <alignment vertical="center"/>
    </xf>
    <xf numFmtId="1" fontId="36" fillId="7" borderId="66" xfId="0" applyNumberFormat="1" applyFont="1" applyFill="1" applyBorder="1" applyAlignment="1">
      <alignment horizontal="center" vertical="center"/>
    </xf>
    <xf numFmtId="1" fontId="20" fillId="7" borderId="66" xfId="0" applyNumberFormat="1" applyFont="1" applyFill="1" applyBorder="1" applyAlignment="1">
      <alignment horizontal="center" vertical="center"/>
    </xf>
    <xf numFmtId="0" fontId="20" fillId="7" borderId="66" xfId="0" applyFont="1" applyFill="1" applyBorder="1" applyAlignment="1">
      <alignment horizontal="center" vertical="center"/>
    </xf>
    <xf numFmtId="164" fontId="30" fillId="7" borderId="67" xfId="0" applyNumberFormat="1" applyFont="1" applyFill="1" applyBorder="1" applyAlignment="1">
      <alignment horizontal="center" vertical="center" wrapText="1"/>
    </xf>
    <xf numFmtId="1" fontId="30" fillId="7" borderId="66" xfId="0" applyNumberFormat="1" applyFont="1" applyFill="1" applyBorder="1" applyAlignment="1">
      <alignment horizontal="center" vertical="center" wrapText="1"/>
    </xf>
    <xf numFmtId="1" fontId="42" fillId="7" borderId="66" xfId="0" applyNumberFormat="1" applyFont="1" applyFill="1" applyBorder="1" applyAlignment="1">
      <alignment horizontal="center" vertical="center" wrapText="1"/>
    </xf>
    <xf numFmtId="0" fontId="21" fillId="7" borderId="67" xfId="0" applyFont="1" applyFill="1" applyBorder="1" applyAlignment="1">
      <alignment horizontal="center" vertical="center"/>
    </xf>
    <xf numFmtId="1" fontId="4" fillId="7" borderId="66" xfId="0" applyNumberFormat="1" applyFont="1" applyFill="1" applyBorder="1" applyAlignment="1">
      <alignment horizontal="center" vertical="center"/>
    </xf>
    <xf numFmtId="1" fontId="30" fillId="7" borderId="68" xfId="0" applyNumberFormat="1" applyFont="1" applyFill="1" applyBorder="1" applyAlignment="1">
      <alignment horizontal="center" vertical="center"/>
    </xf>
    <xf numFmtId="1" fontId="30" fillId="7" borderId="69" xfId="0" applyNumberFormat="1" applyFont="1" applyFill="1" applyBorder="1" applyAlignment="1">
      <alignment horizontal="center" vertical="center" wrapText="1"/>
    </xf>
    <xf numFmtId="0" fontId="5" fillId="7" borderId="64" xfId="0" applyFont="1" applyFill="1" applyBorder="1" applyAlignment="1" applyProtection="1">
      <alignment horizontal="center" vertical="center"/>
      <protection hidden="1"/>
    </xf>
    <xf numFmtId="0" fontId="23" fillId="7" borderId="69" xfId="0" applyFont="1" applyFill="1" applyBorder="1" applyAlignment="1" applyProtection="1">
      <alignment horizontal="center" vertical="center"/>
      <protection hidden="1"/>
    </xf>
    <xf numFmtId="0" fontId="5" fillId="7" borderId="70" xfId="0" applyFont="1" applyFill="1" applyBorder="1" applyAlignment="1" applyProtection="1">
      <alignment horizontal="center" vertical="center"/>
      <protection hidden="1"/>
    </xf>
    <xf numFmtId="0" fontId="23" fillId="7" borderId="71" xfId="0" applyFont="1" applyFill="1" applyBorder="1" applyAlignment="1" applyProtection="1">
      <alignment horizontal="center" vertical="center"/>
      <protection hidden="1"/>
    </xf>
    <xf numFmtId="0" fontId="5" fillId="7" borderId="72" xfId="0" applyFont="1" applyFill="1" applyBorder="1" applyAlignment="1" applyProtection="1">
      <alignment horizontal="center" vertical="center"/>
      <protection hidden="1"/>
    </xf>
    <xf numFmtId="0" fontId="23" fillId="7" borderId="73" xfId="0" applyFont="1" applyFill="1" applyBorder="1" applyAlignment="1" applyProtection="1">
      <alignment horizontal="center" vertical="center"/>
      <protection hidden="1"/>
    </xf>
    <xf numFmtId="0" fontId="5" fillId="7" borderId="74" xfId="0" applyFont="1" applyFill="1" applyBorder="1" applyAlignment="1" applyProtection="1">
      <alignment horizontal="center" vertical="center"/>
      <protection hidden="1"/>
    </xf>
    <xf numFmtId="0" fontId="30" fillId="7" borderId="74" xfId="0" applyFont="1" applyFill="1" applyBorder="1" applyAlignment="1">
      <alignment horizontal="center"/>
    </xf>
    <xf numFmtId="0" fontId="30" fillId="7" borderId="67" xfId="0" applyFont="1" applyFill="1" applyBorder="1" applyAlignment="1">
      <alignment horizontal="center"/>
    </xf>
    <xf numFmtId="0" fontId="30" fillId="7" borderId="66" xfId="0" applyFont="1" applyFill="1" applyBorder="1" applyAlignment="1">
      <alignment horizontal="center"/>
    </xf>
    <xf numFmtId="0" fontId="30" fillId="7" borderId="69" xfId="0" applyFont="1" applyFill="1" applyBorder="1" applyAlignment="1">
      <alignment horizontal="center"/>
    </xf>
    <xf numFmtId="0" fontId="0" fillId="7" borderId="64" xfId="0" applyFill="1" applyBorder="1" applyAlignment="1">
      <alignment horizontal="center"/>
    </xf>
    <xf numFmtId="0" fontId="0" fillId="7" borderId="66" xfId="0" applyFill="1" applyBorder="1" applyAlignment="1">
      <alignment horizontal="center"/>
    </xf>
    <xf numFmtId="0" fontId="0" fillId="7" borderId="67" xfId="0" applyFill="1" applyBorder="1" applyAlignment="1">
      <alignment horizontal="center"/>
    </xf>
    <xf numFmtId="0" fontId="23" fillId="7" borderId="67" xfId="0" applyFont="1" applyFill="1" applyBorder="1" applyAlignment="1">
      <alignment horizontal="center"/>
    </xf>
    <xf numFmtId="0" fontId="23" fillId="7" borderId="75" xfId="0" applyFont="1" applyFill="1" applyBorder="1" applyAlignment="1">
      <alignment horizontal="center"/>
    </xf>
    <xf numFmtId="0" fontId="12" fillId="6" borderId="0" xfId="2" applyFont="1" applyFill="1" applyBorder="1" applyAlignment="1">
      <alignment horizontal="center" vertical="center"/>
    </xf>
    <xf numFmtId="0" fontId="12" fillId="2" borderId="3" xfId="4" applyFont="1" applyFill="1" applyBorder="1" applyAlignment="1">
      <alignment horizontal="center" vertical="center"/>
    </xf>
    <xf numFmtId="0" fontId="12" fillId="2" borderId="10" xfId="2" applyFont="1" applyFill="1" applyBorder="1" applyAlignment="1">
      <alignment horizontal="center" vertical="center"/>
    </xf>
    <xf numFmtId="0" fontId="58" fillId="11" borderId="6" xfId="9" applyFont="1" applyBorder="1" applyAlignment="1">
      <alignment horizontal="center"/>
    </xf>
    <xf numFmtId="0" fontId="55" fillId="0" borderId="0" xfId="8" applyFont="1" applyBorder="1" applyAlignment="1">
      <alignment horizontal="center"/>
    </xf>
    <xf numFmtId="0" fontId="59" fillId="11" borderId="6" xfId="9" applyFont="1" applyBorder="1" applyAlignment="1">
      <alignment horizontal="center"/>
    </xf>
    <xf numFmtId="49" fontId="68" fillId="13" borderId="0" xfId="8" applyNumberFormat="1" applyFont="1" applyFill="1" applyBorder="1" applyAlignment="1">
      <alignment horizontal="center" vertical="center"/>
    </xf>
    <xf numFmtId="0" fontId="59" fillId="11" borderId="6" xfId="9" applyFont="1" applyBorder="1" applyAlignment="1">
      <alignment horizontal="center"/>
    </xf>
    <xf numFmtId="0" fontId="54" fillId="0" borderId="0" xfId="8" applyFont="1" applyFill="1" applyBorder="1" applyAlignment="1">
      <alignment horizontal="center" vertical="center"/>
    </xf>
    <xf numFmtId="0" fontId="60" fillId="2" borderId="0" xfId="8" applyFont="1" applyFill="1" applyBorder="1" applyAlignment="1">
      <alignment horizontal="center" vertical="center"/>
    </xf>
    <xf numFmtId="0" fontId="23" fillId="2" borderId="0" xfId="10" applyFont="1" applyFill="1" applyBorder="1" applyAlignment="1" applyProtection="1">
      <alignment horizontal="center" vertical="center"/>
      <protection locked="0"/>
    </xf>
    <xf numFmtId="0" fontId="62" fillId="0" borderId="0" xfId="8" applyFont="1" applyBorder="1" applyAlignment="1">
      <alignment horizontal="right"/>
    </xf>
    <xf numFmtId="0" fontId="62" fillId="0" borderId="0" xfId="8" applyFont="1" applyBorder="1" applyAlignment="1"/>
    <xf numFmtId="0" fontId="69" fillId="0" borderId="0" xfId="8" applyFont="1" applyBorder="1" applyAlignment="1"/>
    <xf numFmtId="0" fontId="66" fillId="0" borderId="0" xfId="8" applyFont="1" applyBorder="1" applyAlignment="1">
      <alignment horizontal="center" vertical="center"/>
    </xf>
    <xf numFmtId="0" fontId="67" fillId="0" borderId="0" xfId="8" applyFont="1" applyBorder="1" applyAlignment="1">
      <alignment horizontal="center" vertical="center"/>
    </xf>
    <xf numFmtId="49" fontId="75" fillId="2" borderId="0" xfId="8" applyNumberFormat="1" applyFont="1" applyFill="1" applyBorder="1" applyAlignment="1">
      <alignment horizontal="center" vertical="center"/>
    </xf>
    <xf numFmtId="49" fontId="62" fillId="0" borderId="19" xfId="8" applyNumberFormat="1" applyFont="1" applyBorder="1" applyAlignment="1"/>
    <xf numFmtId="0" fontId="63" fillId="0" borderId="0" xfId="8" applyFont="1" applyBorder="1" applyAlignment="1">
      <alignment horizontal="right"/>
    </xf>
    <xf numFmtId="49" fontId="62" fillId="0" borderId="7" xfId="8" applyNumberFormat="1" applyFont="1" applyBorder="1" applyAlignment="1"/>
    <xf numFmtId="49" fontId="75" fillId="2" borderId="11" xfId="8" applyNumberFormat="1" applyFont="1" applyFill="1" applyBorder="1" applyAlignment="1">
      <alignment horizontal="center" vertical="center"/>
    </xf>
    <xf numFmtId="49" fontId="75" fillId="2" borderId="13" xfId="8" applyNumberFormat="1" applyFont="1" applyFill="1" applyBorder="1" applyAlignment="1">
      <alignment horizontal="center" vertical="center"/>
    </xf>
    <xf numFmtId="49" fontId="75" fillId="3" borderId="11" xfId="8" applyNumberFormat="1" applyFont="1" applyFill="1" applyBorder="1" applyAlignment="1">
      <alignment horizontal="center" vertical="center"/>
    </xf>
    <xf numFmtId="49" fontId="75" fillId="3" borderId="13" xfId="8" applyNumberFormat="1" applyFont="1" applyFill="1" applyBorder="1" applyAlignment="1">
      <alignment horizontal="center" vertical="center"/>
    </xf>
    <xf numFmtId="0" fontId="54" fillId="0" borderId="27" xfId="8" applyFont="1" applyFill="1" applyBorder="1" applyAlignment="1">
      <alignment horizontal="center" vertical="center"/>
    </xf>
    <xf numFmtId="0" fontId="54" fillId="0" borderId="51" xfId="8" applyFont="1" applyFill="1" applyBorder="1" applyAlignment="1">
      <alignment horizontal="center" vertical="center"/>
    </xf>
    <xf numFmtId="0" fontId="66" fillId="0" borderId="16" xfId="8" applyFont="1" applyBorder="1" applyAlignment="1">
      <alignment horizontal="center" vertical="center"/>
    </xf>
    <xf numFmtId="0" fontId="66" fillId="0" borderId="7" xfId="8" applyFont="1" applyBorder="1" applyAlignment="1">
      <alignment horizontal="center" vertical="center"/>
    </xf>
    <xf numFmtId="0" fontId="67" fillId="0" borderId="27" xfId="8" applyFont="1" applyBorder="1" applyAlignment="1">
      <alignment horizontal="center" vertical="center"/>
    </xf>
    <xf numFmtId="0" fontId="67" fillId="0" borderId="51" xfId="8" applyFont="1" applyBorder="1" applyAlignment="1">
      <alignment horizontal="center" vertical="center"/>
    </xf>
    <xf numFmtId="49" fontId="68" fillId="13" borderId="17" xfId="8" applyNumberFormat="1" applyFont="1" applyFill="1" applyBorder="1" applyAlignment="1">
      <alignment horizontal="center" vertical="center"/>
    </xf>
    <xf numFmtId="49" fontId="68" fillId="13" borderId="8" xfId="8" applyNumberFormat="1" applyFont="1" applyFill="1" applyBorder="1" applyAlignment="1">
      <alignment horizontal="center" vertical="center"/>
    </xf>
    <xf numFmtId="0" fontId="67" fillId="0" borderId="16" xfId="8" applyFont="1" applyBorder="1" applyAlignment="1">
      <alignment horizontal="center" vertical="center"/>
    </xf>
    <xf numFmtId="0" fontId="67" fillId="0" borderId="7" xfId="8" applyFont="1" applyBorder="1" applyAlignment="1">
      <alignment horizontal="center" vertical="center"/>
    </xf>
    <xf numFmtId="0" fontId="54" fillId="0" borderId="16" xfId="8" applyFont="1" applyFill="1" applyBorder="1" applyAlignment="1">
      <alignment horizontal="center" vertical="center"/>
    </xf>
    <xf numFmtId="0" fontId="54" fillId="0" borderId="7" xfId="8" applyFont="1" applyFill="1" applyBorder="1" applyAlignment="1">
      <alignment horizontal="center" vertical="center"/>
    </xf>
    <xf numFmtId="49" fontId="68" fillId="13" borderId="0" xfId="8" applyNumberFormat="1" applyFont="1" applyFill="1" applyBorder="1" applyAlignment="1">
      <alignment horizontal="center" vertical="center"/>
    </xf>
    <xf numFmtId="0" fontId="55" fillId="0" borderId="0" xfId="8" applyFont="1" applyBorder="1" applyAlignment="1">
      <alignment horizontal="center"/>
    </xf>
    <xf numFmtId="0" fontId="58" fillId="11" borderId="6" xfId="9" applyFont="1" applyBorder="1" applyAlignment="1">
      <alignment horizontal="center"/>
    </xf>
    <xf numFmtId="0" fontId="78" fillId="0" borderId="0" xfId="8" applyFont="1" applyBorder="1" applyAlignment="1">
      <alignment horizontal="center"/>
    </xf>
    <xf numFmtId="49" fontId="77" fillId="3" borderId="11" xfId="8" applyNumberFormat="1" applyFont="1" applyFill="1" applyBorder="1" applyAlignment="1">
      <alignment horizontal="center" vertical="center"/>
    </xf>
    <xf numFmtId="49" fontId="77" fillId="3" borderId="13" xfId="8" applyNumberFormat="1" applyFont="1" applyFill="1" applyBorder="1" applyAlignment="1">
      <alignment horizontal="center" vertical="center"/>
    </xf>
    <xf numFmtId="49" fontId="77" fillId="2" borderId="11" xfId="8" applyNumberFormat="1" applyFont="1" applyFill="1" applyBorder="1" applyAlignment="1">
      <alignment horizontal="center" vertical="center"/>
    </xf>
    <xf numFmtId="49" fontId="77" fillId="2" borderId="13" xfId="8" applyNumberFormat="1" applyFont="1" applyFill="1" applyBorder="1" applyAlignment="1">
      <alignment horizontal="center" vertical="center"/>
    </xf>
    <xf numFmtId="49" fontId="4" fillId="0" borderId="53" xfId="8" applyNumberFormat="1" applyBorder="1" applyAlignment="1">
      <alignment horizontal="center" vertical="center"/>
    </xf>
    <xf numFmtId="0" fontId="76" fillId="0" borderId="16" xfId="8" applyFont="1" applyBorder="1" applyAlignment="1">
      <alignment horizontal="center" vertical="center"/>
    </xf>
    <xf numFmtId="0" fontId="76" fillId="0" borderId="17" xfId="8" applyFont="1" applyBorder="1" applyAlignment="1">
      <alignment horizontal="center" vertical="center"/>
    </xf>
    <xf numFmtId="0" fontId="76" fillId="0" borderId="18" xfId="8" applyFont="1" applyBorder="1" applyAlignment="1">
      <alignment horizontal="center" vertical="center"/>
    </xf>
    <xf numFmtId="0" fontId="76" fillId="0" borderId="7" xfId="8" applyFont="1" applyBorder="1" applyAlignment="1">
      <alignment horizontal="center" vertical="center"/>
    </xf>
    <xf numFmtId="0" fontId="76" fillId="0" borderId="8" xfId="8" applyFont="1" applyBorder="1" applyAlignment="1">
      <alignment horizontal="center" vertical="center"/>
    </xf>
    <xf numFmtId="0" fontId="76" fillId="0" borderId="9" xfId="8" applyFont="1" applyBorder="1" applyAlignment="1">
      <alignment horizontal="center" vertical="center"/>
    </xf>
    <xf numFmtId="0" fontId="76" fillId="3" borderId="16" xfId="8" applyFont="1" applyFill="1" applyBorder="1" applyAlignment="1">
      <alignment horizontal="center" vertical="center"/>
    </xf>
    <xf numFmtId="0" fontId="76" fillId="3" borderId="17" xfId="8" applyFont="1" applyFill="1" applyBorder="1" applyAlignment="1">
      <alignment horizontal="center" vertical="center"/>
    </xf>
    <xf numFmtId="0" fontId="76" fillId="3" borderId="18" xfId="8" applyFont="1" applyFill="1" applyBorder="1" applyAlignment="1">
      <alignment horizontal="center" vertical="center"/>
    </xf>
    <xf numFmtId="0" fontId="76" fillId="3" borderId="7" xfId="8" applyFont="1" applyFill="1" applyBorder="1" applyAlignment="1">
      <alignment horizontal="center" vertical="center"/>
    </xf>
    <xf numFmtId="0" fontId="76" fillId="3" borderId="8" xfId="8" applyFont="1" applyFill="1" applyBorder="1" applyAlignment="1">
      <alignment horizontal="center" vertical="center"/>
    </xf>
    <xf numFmtId="0" fontId="76" fillId="3" borderId="9" xfId="8" applyFont="1" applyFill="1" applyBorder="1" applyAlignment="1">
      <alignment horizontal="center" vertical="center"/>
    </xf>
    <xf numFmtId="0" fontId="58" fillId="11" borderId="8" xfId="9" applyFont="1" applyBorder="1" applyAlignment="1">
      <alignment horizontal="center"/>
    </xf>
    <xf numFmtId="49" fontId="74" fillId="0" borderId="16" xfId="8" applyNumberFormat="1" applyFont="1" applyBorder="1" applyAlignment="1">
      <alignment horizontal="center" vertical="center"/>
    </xf>
    <xf numFmtId="49" fontId="74" fillId="0" borderId="17" xfId="8" applyNumberFormat="1" applyFont="1" applyBorder="1" applyAlignment="1">
      <alignment horizontal="center" vertical="center"/>
    </xf>
    <xf numFmtId="49" fontId="74" fillId="0" borderId="18" xfId="8" applyNumberFormat="1" applyFont="1" applyBorder="1" applyAlignment="1">
      <alignment horizontal="center" vertical="center"/>
    </xf>
    <xf numFmtId="49" fontId="74" fillId="0" borderId="7" xfId="8" applyNumberFormat="1" applyFont="1" applyBorder="1" applyAlignment="1">
      <alignment horizontal="center" vertical="center"/>
    </xf>
    <xf numFmtId="49" fontId="74" fillId="0" borderId="8" xfId="8" applyNumberFormat="1" applyFont="1" applyBorder="1" applyAlignment="1">
      <alignment horizontal="center" vertical="center"/>
    </xf>
    <xf numFmtId="49" fontId="74" fillId="0" borderId="9" xfId="8" applyNumberFormat="1" applyFont="1" applyBorder="1" applyAlignment="1">
      <alignment horizontal="center" vertical="center"/>
    </xf>
    <xf numFmtId="49" fontId="65" fillId="0" borderId="16" xfId="8" applyNumberFormat="1" applyFont="1" applyBorder="1" applyAlignment="1">
      <alignment horizontal="center" vertical="center"/>
    </xf>
    <xf numFmtId="49" fontId="65" fillId="0" borderId="17" xfId="8" applyNumberFormat="1" applyFont="1" applyBorder="1" applyAlignment="1">
      <alignment horizontal="center" vertical="center"/>
    </xf>
    <xf numFmtId="49" fontId="65" fillId="0" borderId="18" xfId="8" applyNumberFormat="1" applyFont="1" applyBorder="1" applyAlignment="1">
      <alignment horizontal="center" vertical="center"/>
    </xf>
    <xf numFmtId="49" fontId="65" fillId="0" borderId="7" xfId="8" applyNumberFormat="1" applyFont="1" applyBorder="1" applyAlignment="1">
      <alignment horizontal="center" vertical="center"/>
    </xf>
    <xf numFmtId="49" fontId="65" fillId="0" borderId="8" xfId="8" applyNumberFormat="1" applyFont="1" applyBorder="1" applyAlignment="1">
      <alignment horizontal="center" vertical="center"/>
    </xf>
    <xf numFmtId="49" fontId="65" fillId="0" borderId="9" xfId="8" applyNumberFormat="1" applyFont="1" applyBorder="1" applyAlignment="1">
      <alignment horizontal="center" vertical="center"/>
    </xf>
    <xf numFmtId="0" fontId="23" fillId="3" borderId="8" xfId="8" applyFont="1" applyFill="1" applyBorder="1" applyAlignment="1">
      <alignment horizontal="center"/>
    </xf>
    <xf numFmtId="0" fontId="59" fillId="11" borderId="6" xfId="9" applyFont="1" applyBorder="1" applyAlignment="1">
      <alignment horizontal="center"/>
    </xf>
    <xf numFmtId="0" fontId="67" fillId="2" borderId="27" xfId="8" applyFont="1" applyFill="1" applyBorder="1" applyAlignment="1">
      <alignment horizontal="center" vertical="center"/>
    </xf>
    <xf numFmtId="0" fontId="67" fillId="2" borderId="51" xfId="8" applyFont="1" applyFill="1" applyBorder="1" applyAlignment="1">
      <alignment horizontal="center" vertical="center"/>
    </xf>
    <xf numFmtId="0" fontId="67" fillId="2" borderId="16" xfId="8" applyFont="1" applyFill="1" applyBorder="1" applyAlignment="1">
      <alignment horizontal="center" vertical="center"/>
    </xf>
    <xf numFmtId="0" fontId="67" fillId="2" borderId="7" xfId="8" applyFont="1" applyFill="1" applyBorder="1" applyAlignment="1">
      <alignment horizontal="center" vertical="center"/>
    </xf>
    <xf numFmtId="0" fontId="10" fillId="4" borderId="0" xfId="1" applyFont="1" applyFill="1" applyBorder="1" applyAlignment="1">
      <alignment horizontal="center" vertical="center" wrapText="1"/>
    </xf>
    <xf numFmtId="0" fontId="14"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6" fillId="3" borderId="0" xfId="1" applyFont="1" applyFill="1" applyAlignment="1">
      <alignment horizontal="center" vertical="center"/>
    </xf>
    <xf numFmtId="0" fontId="6" fillId="3" borderId="0" xfId="1" applyFont="1" applyFill="1" applyBorder="1" applyAlignment="1">
      <alignment horizontal="center" vertical="center"/>
    </xf>
    <xf numFmtId="0" fontId="10" fillId="4" borderId="1" xfId="1" applyFont="1" applyFill="1" applyBorder="1" applyAlignment="1">
      <alignment horizontal="center" vertical="center" wrapText="1"/>
    </xf>
    <xf numFmtId="0" fontId="28" fillId="7" borderId="0" xfId="0" applyFont="1" applyFill="1" applyAlignment="1">
      <alignment horizontal="center"/>
    </xf>
    <xf numFmtId="0" fontId="23" fillId="5" borderId="21" xfId="0" applyFont="1" applyFill="1" applyBorder="1" applyAlignment="1">
      <alignment horizontal="center"/>
    </xf>
    <xf numFmtId="0" fontId="23" fillId="5" borderId="22" xfId="0" applyFont="1" applyFill="1" applyBorder="1" applyAlignment="1">
      <alignment horizontal="center"/>
    </xf>
    <xf numFmtId="0" fontId="23" fillId="5" borderId="21" xfId="0" applyFont="1" applyFill="1" applyBorder="1" applyAlignment="1">
      <alignment horizontal="right"/>
    </xf>
    <xf numFmtId="0" fontId="23" fillId="5" borderId="23" xfId="0" applyFont="1" applyFill="1" applyBorder="1" applyAlignment="1">
      <alignment horizontal="right"/>
    </xf>
    <xf numFmtId="0" fontId="32" fillId="7" borderId="0" xfId="0" applyFont="1" applyFill="1" applyBorder="1" applyAlignment="1">
      <alignment horizontal="center"/>
    </xf>
    <xf numFmtId="0" fontId="33" fillId="7" borderId="0" xfId="0" applyFont="1" applyFill="1" applyBorder="1" applyAlignment="1">
      <alignment horizontal="center"/>
    </xf>
    <xf numFmtId="0" fontId="32" fillId="7" borderId="0" xfId="0" applyFont="1" applyFill="1" applyBorder="1" applyAlignment="1">
      <alignment horizontal="left"/>
    </xf>
    <xf numFmtId="0" fontId="36" fillId="7" borderId="8" xfId="0" applyFont="1" applyFill="1" applyBorder="1" applyAlignment="1">
      <alignment horizontal="center"/>
    </xf>
    <xf numFmtId="0" fontId="37" fillId="5" borderId="16" xfId="0" applyFont="1" applyFill="1" applyBorder="1" applyAlignment="1" applyProtection="1">
      <alignment horizontal="center" vertical="center"/>
      <protection hidden="1"/>
    </xf>
    <xf numFmtId="0" fontId="37" fillId="5" borderId="18" xfId="0" applyFont="1" applyFill="1" applyBorder="1" applyAlignment="1" applyProtection="1">
      <alignment horizontal="center" vertical="center"/>
      <protection hidden="1"/>
    </xf>
    <xf numFmtId="0" fontId="37" fillId="5" borderId="28" xfId="0" applyFont="1" applyFill="1" applyBorder="1" applyAlignment="1" applyProtection="1">
      <alignment horizontal="center" vertical="center"/>
      <protection hidden="1"/>
    </xf>
    <xf numFmtId="0" fontId="37" fillId="5" borderId="24" xfId="0" applyFont="1" applyFill="1" applyBorder="1" applyAlignment="1" applyProtection="1">
      <alignment horizontal="center" vertical="center"/>
      <protection hidden="1"/>
    </xf>
    <xf numFmtId="0" fontId="37" fillId="5" borderId="27" xfId="0" applyFont="1" applyFill="1" applyBorder="1" applyAlignment="1" applyProtection="1">
      <alignment horizontal="center" vertical="center"/>
      <protection hidden="1"/>
    </xf>
    <xf numFmtId="14" fontId="32" fillId="7" borderId="0" xfId="0" applyNumberFormat="1" applyFont="1" applyFill="1" applyBorder="1" applyAlignment="1">
      <alignment horizontal="center"/>
    </xf>
    <xf numFmtId="0" fontId="32" fillId="2" borderId="0" xfId="0" applyFont="1" applyFill="1" applyBorder="1" applyAlignment="1">
      <alignment horizontal="left"/>
    </xf>
    <xf numFmtId="0" fontId="2" fillId="0" borderId="56" xfId="11" applyBorder="1" applyAlignment="1">
      <alignment horizontal="center"/>
    </xf>
    <xf numFmtId="0" fontId="2" fillId="0" borderId="55" xfId="11" applyBorder="1" applyAlignment="1">
      <alignment horizontal="center"/>
    </xf>
    <xf numFmtId="0" fontId="2" fillId="0" borderId="57" xfId="11" applyBorder="1" applyAlignment="1">
      <alignment horizontal="center"/>
    </xf>
    <xf numFmtId="0" fontId="28" fillId="7" borderId="0" xfId="11" applyFont="1" applyFill="1" applyAlignment="1">
      <alignment horizontal="center"/>
    </xf>
    <xf numFmtId="0" fontId="33" fillId="7" borderId="0" xfId="11" applyFont="1" applyFill="1" applyBorder="1" applyAlignment="1">
      <alignment horizontal="center"/>
    </xf>
    <xf numFmtId="14" fontId="32" fillId="7" borderId="0" xfId="11" applyNumberFormat="1" applyFont="1" applyFill="1" applyBorder="1" applyAlignment="1">
      <alignment horizontal="center"/>
    </xf>
    <xf numFmtId="0" fontId="32" fillId="7" borderId="0" xfId="11" applyFont="1" applyFill="1" applyBorder="1" applyAlignment="1">
      <alignment horizontal="center"/>
    </xf>
    <xf numFmtId="0" fontId="2" fillId="0" borderId="54" xfId="11" applyBorder="1" applyAlignment="1">
      <alignment horizontal="center"/>
    </xf>
    <xf numFmtId="0" fontId="76" fillId="0" borderId="0" xfId="8" applyFont="1" applyBorder="1" applyAlignment="1">
      <alignment horizontal="center" vertical="center"/>
    </xf>
    <xf numFmtId="0" fontId="82" fillId="0" borderId="16" xfId="8" applyFont="1" applyBorder="1" applyAlignment="1">
      <alignment horizontal="center" vertical="center"/>
    </xf>
    <xf numFmtId="0" fontId="82" fillId="0" borderId="17" xfId="8" applyFont="1" applyBorder="1" applyAlignment="1">
      <alignment horizontal="center" vertical="center"/>
    </xf>
    <xf numFmtId="0" fontId="82" fillId="0" borderId="18" xfId="8" applyFont="1" applyBorder="1" applyAlignment="1">
      <alignment horizontal="center" vertical="center"/>
    </xf>
    <xf numFmtId="0" fontId="82" fillId="0" borderId="7" xfId="8" applyFont="1" applyBorder="1" applyAlignment="1">
      <alignment horizontal="center" vertical="center"/>
    </xf>
    <xf numFmtId="0" fontId="82" fillId="0" borderId="8" xfId="8" applyFont="1" applyBorder="1" applyAlignment="1">
      <alignment horizontal="center" vertical="center"/>
    </xf>
    <xf numFmtId="0" fontId="82" fillId="0" borderId="9" xfId="8" applyFont="1" applyBorder="1" applyAlignment="1">
      <alignment horizontal="center" vertical="center"/>
    </xf>
    <xf numFmtId="49" fontId="83" fillId="0" borderId="16" xfId="8" applyNumberFormat="1" applyFont="1" applyBorder="1" applyAlignment="1">
      <alignment horizontal="center" vertical="center"/>
    </xf>
    <xf numFmtId="49" fontId="83" fillId="0" borderId="17" xfId="8" applyNumberFormat="1" applyFont="1" applyBorder="1" applyAlignment="1">
      <alignment horizontal="center" vertical="center"/>
    </xf>
    <xf numFmtId="49" fontId="83" fillId="0" borderId="18" xfId="8" applyNumberFormat="1" applyFont="1" applyBorder="1" applyAlignment="1">
      <alignment horizontal="center" vertical="center"/>
    </xf>
    <xf numFmtId="49" fontId="83" fillId="0" borderId="7" xfId="8" applyNumberFormat="1" applyFont="1" applyBorder="1" applyAlignment="1">
      <alignment horizontal="center" vertical="center"/>
    </xf>
    <xf numFmtId="49" fontId="83" fillId="0" borderId="8" xfId="8" applyNumberFormat="1" applyFont="1" applyBorder="1" applyAlignment="1">
      <alignment horizontal="center" vertical="center"/>
    </xf>
    <xf numFmtId="49" fontId="83" fillId="0" borderId="9" xfId="8" applyNumberFormat="1" applyFont="1" applyBorder="1" applyAlignment="1">
      <alignment horizontal="center" vertical="center"/>
    </xf>
    <xf numFmtId="0" fontId="84" fillId="0" borderId="16" xfId="8" applyFont="1" applyBorder="1" applyAlignment="1">
      <alignment horizontal="center" vertical="center"/>
    </xf>
    <xf numFmtId="0" fontId="84" fillId="0" borderId="17" xfId="8" applyFont="1" applyBorder="1" applyAlignment="1">
      <alignment horizontal="center" vertical="center"/>
    </xf>
    <xf numFmtId="0" fontId="84" fillId="0" borderId="18" xfId="8" applyFont="1" applyBorder="1" applyAlignment="1">
      <alignment horizontal="center" vertical="center"/>
    </xf>
    <xf numFmtId="0" fontId="84" fillId="0" borderId="7" xfId="8" applyFont="1" applyBorder="1" applyAlignment="1">
      <alignment horizontal="center" vertical="center"/>
    </xf>
    <xf numFmtId="0" fontId="84" fillId="0" borderId="8" xfId="8" applyFont="1" applyBorder="1" applyAlignment="1">
      <alignment horizontal="center" vertical="center"/>
    </xf>
    <xf numFmtId="0" fontId="84" fillId="0" borderId="9" xfId="8" applyFont="1" applyBorder="1" applyAlignment="1">
      <alignment horizontal="center" vertical="center"/>
    </xf>
  </cellXfs>
  <cellStyles count="17">
    <cellStyle name="40% - Accent3 2" xfId="9"/>
    <cellStyle name="40% - Accent3 2 2" xfId="14"/>
    <cellStyle name="Calculation 2" xfId="13"/>
    <cellStyle name="Normal" xfId="0" builtinId="0"/>
    <cellStyle name="Normal 10" xfId="3"/>
    <cellStyle name="Normal 11" xfId="6"/>
    <cellStyle name="Normal 2" xfId="11"/>
    <cellStyle name="Normal 2 2" xfId="1"/>
    <cellStyle name="Normal 2 3" xfId="5"/>
    <cellStyle name="Normal 3" xfId="8"/>
    <cellStyle name="Normal 4" xfId="2"/>
    <cellStyle name="Normal 5" xfId="12"/>
    <cellStyle name="Normal 6" xfId="10"/>
    <cellStyle name="Normal 7" xfId="7"/>
    <cellStyle name="Normal 9" xfId="4"/>
    <cellStyle name="Note 2" xfId="15"/>
    <cellStyle name="Note 3" xfId="16"/>
  </cellStyles>
  <dxfs count="951">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8.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3.jpe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5" Type="http://schemas.openxmlformats.org/officeDocument/2006/relationships/image" Target="../media/image12.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4.png"/><Relationship Id="rId4" Type="http://schemas.openxmlformats.org/officeDocument/2006/relationships/image" Target="../media/image1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8.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4.png"/><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8.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8.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247650</xdr:colOff>
      <xdr:row>24</xdr:row>
      <xdr:rowOff>9525</xdr:rowOff>
    </xdr:from>
    <xdr:to>
      <xdr:col>38</xdr:col>
      <xdr:colOff>9525</xdr:colOff>
      <xdr:row>27</xdr:row>
      <xdr:rowOff>123825</xdr:rowOff>
    </xdr:to>
    <xdr:pic>
      <xdr:nvPicPr>
        <xdr:cNvPr id="5"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153400" y="4191000"/>
          <a:ext cx="5619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114301</xdr:colOff>
      <xdr:row>23</xdr:row>
      <xdr:rowOff>95250</xdr:rowOff>
    </xdr:from>
    <xdr:to>
      <xdr:col>33</xdr:col>
      <xdr:colOff>40525</xdr:colOff>
      <xdr:row>26</xdr:row>
      <xdr:rowOff>19051</xdr:rowOff>
    </xdr:to>
    <xdr:pic>
      <xdr:nvPicPr>
        <xdr:cNvPr id="6" name="Picture 1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00751" y="4114800"/>
          <a:ext cx="1145424" cy="4095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95251</xdr:colOff>
      <xdr:row>27</xdr:row>
      <xdr:rowOff>101973</xdr:rowOff>
    </xdr:from>
    <xdr:to>
      <xdr:col>36</xdr:col>
      <xdr:colOff>152401</xdr:colOff>
      <xdr:row>30</xdr:row>
      <xdr:rowOff>114300</xdr:rowOff>
    </xdr:to>
    <xdr:sp macro="" textlink="">
      <xdr:nvSpPr>
        <xdr:cNvPr id="8" name="Flowchart: Punched Tape 7"/>
        <xdr:cNvSpPr/>
      </xdr:nvSpPr>
      <xdr:spPr>
        <a:xfrm>
          <a:off x="5981701" y="4769223"/>
          <a:ext cx="2076450" cy="498102"/>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8.06.2024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0</xdr:row>
      <xdr:rowOff>76200</xdr:rowOff>
    </xdr:from>
    <xdr:to>
      <xdr:col>1</xdr:col>
      <xdr:colOff>665828</xdr:colOff>
      <xdr:row>1</xdr:row>
      <xdr:rowOff>38100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 y="76200"/>
          <a:ext cx="45627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18</xdr:row>
      <xdr:rowOff>133350</xdr:rowOff>
    </xdr:from>
    <xdr:to>
      <xdr:col>1</xdr:col>
      <xdr:colOff>809625</xdr:colOff>
      <xdr:row>22</xdr:row>
      <xdr:rowOff>123825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19</xdr:row>
      <xdr:rowOff>114300</xdr:rowOff>
    </xdr:from>
    <xdr:to>
      <xdr:col>25</xdr:col>
      <xdr:colOff>133350</xdr:colOff>
      <xdr:row>22</xdr:row>
      <xdr:rowOff>76200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95675"/>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18</xdr:row>
      <xdr:rowOff>104775</xdr:rowOff>
    </xdr:from>
    <xdr:to>
      <xdr:col>14</xdr:col>
      <xdr:colOff>1</xdr:colOff>
      <xdr:row>22</xdr:row>
      <xdr:rowOff>85725</xdr:rowOff>
    </xdr:to>
    <xdr:sp macro="" textlink="">
      <xdr:nvSpPr>
        <xdr:cNvPr id="8" name="Flowchart: Punched Tape 7"/>
        <xdr:cNvSpPr/>
      </xdr:nvSpPr>
      <xdr:spPr>
        <a:xfrm>
          <a:off x="2295525" y="3314700"/>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1.03.2024</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933450</xdr:colOff>
      <xdr:row>2</xdr:row>
      <xdr:rowOff>247280</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33450" cy="828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209550</xdr:colOff>
      <xdr:row>0</xdr:row>
      <xdr:rowOff>0</xdr:rowOff>
    </xdr:from>
    <xdr:to>
      <xdr:col>1</xdr:col>
      <xdr:colOff>723900</xdr:colOff>
      <xdr:row>2</xdr:row>
      <xdr:rowOff>57150</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27</xdr:row>
      <xdr:rowOff>133350</xdr:rowOff>
    </xdr:from>
    <xdr:to>
      <xdr:col>1</xdr:col>
      <xdr:colOff>809625</xdr:colOff>
      <xdr:row>32</xdr:row>
      <xdr:rowOff>104775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048125"/>
          <a:ext cx="6191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28</xdr:row>
      <xdr:rowOff>28575</xdr:rowOff>
    </xdr:from>
    <xdr:to>
      <xdr:col>25</xdr:col>
      <xdr:colOff>161925</xdr:colOff>
      <xdr:row>31</xdr:row>
      <xdr:rowOff>76200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39050" y="411480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27</xdr:row>
      <xdr:rowOff>104775</xdr:rowOff>
    </xdr:from>
    <xdr:to>
      <xdr:col>13</xdr:col>
      <xdr:colOff>304801</xdr:colOff>
      <xdr:row>31</xdr:row>
      <xdr:rowOff>85725</xdr:rowOff>
    </xdr:to>
    <xdr:sp macro="" textlink="">
      <xdr:nvSpPr>
        <xdr:cNvPr id="8" name="Flowchart: Punched Tape 7"/>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11.05.2024</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66675</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84810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22</xdr:row>
      <xdr:rowOff>28575</xdr:rowOff>
    </xdr:from>
    <xdr:to>
      <xdr:col>25</xdr:col>
      <xdr:colOff>161925</xdr:colOff>
      <xdr:row>25</xdr:row>
      <xdr:rowOff>47625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4086225" y="3819525"/>
          <a:ext cx="2762251"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13.04.2024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1</xdr:rowOff>
    </xdr:from>
    <xdr:to>
      <xdr:col>1</xdr:col>
      <xdr:colOff>386321</xdr:colOff>
      <xdr:row>3</xdr:row>
      <xdr:rowOff>19051</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66675" y="1"/>
          <a:ext cx="719696"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771525</xdr:colOff>
      <xdr:row>0</xdr:row>
      <xdr:rowOff>104775</xdr:rowOff>
    </xdr:from>
    <xdr:to>
      <xdr:col>2</xdr:col>
      <xdr:colOff>85725</xdr:colOff>
      <xdr:row>3</xdr:row>
      <xdr:rowOff>108857</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1575" y="104775"/>
          <a:ext cx="542925" cy="63273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76201</xdr:rowOff>
    </xdr:from>
    <xdr:to>
      <xdr:col>2</xdr:col>
      <xdr:colOff>876300</xdr:colOff>
      <xdr:row>3</xdr:row>
      <xdr:rowOff>176989</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76201"/>
          <a:ext cx="552450" cy="729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85726</xdr:colOff>
      <xdr:row>0</xdr:row>
      <xdr:rowOff>38101</xdr:rowOff>
    </xdr:from>
    <xdr:to>
      <xdr:col>30</xdr:col>
      <xdr:colOff>219076</xdr:colOff>
      <xdr:row>3</xdr:row>
      <xdr:rowOff>152401</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39426" y="38101"/>
          <a:ext cx="6286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19</xdr:row>
      <xdr:rowOff>133350</xdr:rowOff>
    </xdr:from>
    <xdr:to>
      <xdr:col>1</xdr:col>
      <xdr:colOff>809625</xdr:colOff>
      <xdr:row>23</xdr:row>
      <xdr:rowOff>161925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20</xdr:row>
      <xdr:rowOff>28575</xdr:rowOff>
    </xdr:from>
    <xdr:to>
      <xdr:col>25</xdr:col>
      <xdr:colOff>161925</xdr:colOff>
      <xdr:row>23</xdr:row>
      <xdr:rowOff>19050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19</xdr:row>
      <xdr:rowOff>104775</xdr:rowOff>
    </xdr:from>
    <xdr:to>
      <xdr:col>13</xdr:col>
      <xdr:colOff>304801</xdr:colOff>
      <xdr:row>23</xdr:row>
      <xdr:rowOff>85725</xdr:rowOff>
    </xdr:to>
    <xdr:sp macro="" textlink="">
      <xdr:nvSpPr>
        <xdr:cNvPr id="8" name="Flowchart: Punched Tape 7"/>
        <xdr:cNvSpPr/>
      </xdr:nvSpPr>
      <xdr:spPr>
        <a:xfrm>
          <a:off x="3609975" y="47053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30.03.2024</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190500</xdr:colOff>
      <xdr:row>26</xdr:row>
      <xdr:rowOff>133350</xdr:rowOff>
    </xdr:from>
    <xdr:to>
      <xdr:col>1</xdr:col>
      <xdr:colOff>809625</xdr:colOff>
      <xdr:row>31</xdr:row>
      <xdr:rowOff>76200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27</xdr:row>
      <xdr:rowOff>76200</xdr:rowOff>
    </xdr:from>
    <xdr:to>
      <xdr:col>35</xdr:col>
      <xdr:colOff>57150</xdr:colOff>
      <xdr:row>30</xdr:row>
      <xdr:rowOff>123825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26</xdr:row>
      <xdr:rowOff>104775</xdr:rowOff>
    </xdr:from>
    <xdr:to>
      <xdr:col>13</xdr:col>
      <xdr:colOff>304801</xdr:colOff>
      <xdr:row>30</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24.02.2024</a:t>
          </a:r>
        </a:p>
      </xdr:txBody>
    </xdr:sp>
    <xdr:clientData/>
  </xdr:twoCellAnchor>
  <xdr:twoCellAnchor editAs="oneCell">
    <xdr:from>
      <xdr:col>0</xdr:col>
      <xdr:colOff>238125</xdr:colOff>
      <xdr:row>0</xdr:row>
      <xdr:rowOff>19050</xdr:rowOff>
    </xdr:from>
    <xdr:to>
      <xdr:col>1</xdr:col>
      <xdr:colOff>495300</xdr:colOff>
      <xdr:row>3</xdr:row>
      <xdr:rowOff>152400</xdr:rowOff>
    </xdr:to>
    <xdr:pic>
      <xdr:nvPicPr>
        <xdr:cNvPr id="9"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5" y="1905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0</xdr:row>
      <xdr:rowOff>47625</xdr:rowOff>
    </xdr:from>
    <xdr:to>
      <xdr:col>1</xdr:col>
      <xdr:colOff>1152525</xdr:colOff>
      <xdr:row>3</xdr:row>
      <xdr:rowOff>190500</xdr:rowOff>
    </xdr:to>
    <xdr:pic>
      <xdr:nvPicPr>
        <xdr:cNvPr id="10"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47625"/>
          <a:ext cx="400050" cy="628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66676</xdr:rowOff>
    </xdr:from>
    <xdr:to>
      <xdr:col>2</xdr:col>
      <xdr:colOff>628650</xdr:colOff>
      <xdr:row>3</xdr:row>
      <xdr:rowOff>152401</xdr:rowOff>
    </xdr:to>
    <xdr:pic>
      <xdr:nvPicPr>
        <xdr:cNvPr id="1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 y="66676"/>
          <a:ext cx="409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9525</xdr:colOff>
      <xdr:row>0</xdr:row>
      <xdr:rowOff>0</xdr:rowOff>
    </xdr:from>
    <xdr:to>
      <xdr:col>27</xdr:col>
      <xdr:colOff>38100</xdr:colOff>
      <xdr:row>3</xdr:row>
      <xdr:rowOff>200024</xdr:rowOff>
    </xdr:to>
    <xdr:pic>
      <xdr:nvPicPr>
        <xdr:cNvPr id="12"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39225" y="0"/>
          <a:ext cx="523875" cy="6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tabSelected="1" zoomScaleNormal="100" workbookViewId="0">
      <selection activeCell="AP27" sqref="AP27:AP28"/>
    </sheetView>
  </sheetViews>
  <sheetFormatPr defaultRowHeight="15.75" x14ac:dyDescent="0.25"/>
  <cols>
    <col min="1" max="1" width="3.85546875" style="230" bestFit="1" customWidth="1"/>
    <col min="2" max="2" width="12.85546875" style="231" customWidth="1"/>
    <col min="3" max="3" width="21.28515625" style="231" customWidth="1"/>
    <col min="4" max="4" width="2.28515625" style="232" customWidth="1"/>
    <col min="5" max="5" width="2.28515625" style="233" customWidth="1"/>
    <col min="6" max="6" width="2.28515625" style="234" customWidth="1"/>
    <col min="7" max="7" width="2.28515625" style="232" customWidth="1"/>
    <col min="8" max="8" width="2.28515625" style="231" customWidth="1"/>
    <col min="9" max="9" width="2.28515625" style="234" customWidth="1"/>
    <col min="10" max="10" width="2.28515625" style="232" customWidth="1"/>
    <col min="11" max="11" width="2.28515625" style="231" customWidth="1"/>
    <col min="12" max="12" width="2.28515625" style="234" customWidth="1"/>
    <col min="13" max="13" width="2.28515625" style="232" customWidth="1"/>
    <col min="14" max="14" width="2.28515625" style="231" customWidth="1"/>
    <col min="15" max="15" width="2.28515625" style="234" customWidth="1"/>
    <col min="16" max="16" width="2.28515625" style="232" customWidth="1"/>
    <col min="17" max="17" width="2.28515625" style="231" customWidth="1"/>
    <col min="18" max="18" width="2.28515625" style="234" customWidth="1"/>
    <col min="19" max="19" width="2.28515625" style="232" customWidth="1"/>
    <col min="20" max="20" width="2.28515625" style="231" customWidth="1"/>
    <col min="21" max="21" width="2.28515625" style="234" customWidth="1"/>
    <col min="22" max="22" width="2.28515625" style="232" customWidth="1"/>
    <col min="23" max="23" width="2.28515625" style="231" customWidth="1"/>
    <col min="24" max="24" width="2.28515625" style="234" customWidth="1"/>
    <col min="25" max="25" width="2.28515625" style="232" customWidth="1"/>
    <col min="26" max="26" width="2.28515625" style="231" customWidth="1"/>
    <col min="27" max="33" width="2.28515625" style="234" customWidth="1"/>
    <col min="34" max="34" width="6.42578125" style="231" customWidth="1"/>
    <col min="35" max="35" width="4" style="233" customWidth="1"/>
    <col min="36" max="36" width="1.5703125" style="231" customWidth="1"/>
    <col min="37" max="37" width="4" style="233" customWidth="1"/>
    <col min="38" max="39" width="8" style="231" customWidth="1"/>
    <col min="40" max="225" width="9.140625" style="231"/>
    <col min="226" max="226" width="3.85546875" style="231" bestFit="1" customWidth="1"/>
    <col min="227" max="227" width="12.85546875" style="231" customWidth="1"/>
    <col min="228" max="228" width="21.28515625" style="231" customWidth="1"/>
    <col min="229" max="258" width="2.28515625" style="231" customWidth="1"/>
    <col min="259" max="259" width="6.42578125" style="231" customWidth="1"/>
    <col min="260" max="260" width="4" style="231" customWidth="1"/>
    <col min="261" max="261" width="1.5703125" style="231" customWidth="1"/>
    <col min="262" max="262" width="4" style="231" customWidth="1"/>
    <col min="263" max="263" width="8" style="231" customWidth="1"/>
    <col min="264" max="481" width="9.140625" style="231"/>
    <col min="482" max="482" width="3.85546875" style="231" bestFit="1" customWidth="1"/>
    <col min="483" max="483" width="12.85546875" style="231" customWidth="1"/>
    <col min="484" max="484" width="21.28515625" style="231" customWidth="1"/>
    <col min="485" max="514" width="2.28515625" style="231" customWidth="1"/>
    <col min="515" max="515" width="6.42578125" style="231" customWidth="1"/>
    <col min="516" max="516" width="4" style="231" customWidth="1"/>
    <col min="517" max="517" width="1.5703125" style="231" customWidth="1"/>
    <col min="518" max="518" width="4" style="231" customWidth="1"/>
    <col min="519" max="519" width="8" style="231" customWidth="1"/>
    <col min="520" max="737" width="9.140625" style="231"/>
    <col min="738" max="738" width="3.85546875" style="231" bestFit="1" customWidth="1"/>
    <col min="739" max="739" width="12.85546875" style="231" customWidth="1"/>
    <col min="740" max="740" width="21.28515625" style="231" customWidth="1"/>
    <col min="741" max="770" width="2.28515625" style="231" customWidth="1"/>
    <col min="771" max="771" width="6.42578125" style="231" customWidth="1"/>
    <col min="772" max="772" width="4" style="231" customWidth="1"/>
    <col min="773" max="773" width="1.5703125" style="231" customWidth="1"/>
    <col min="774" max="774" width="4" style="231" customWidth="1"/>
    <col min="775" max="775" width="8" style="231" customWidth="1"/>
    <col min="776" max="993" width="9.140625" style="231"/>
    <col min="994" max="994" width="3.85546875" style="231" bestFit="1" customWidth="1"/>
    <col min="995" max="995" width="12.85546875" style="231" customWidth="1"/>
    <col min="996" max="996" width="21.28515625" style="231" customWidth="1"/>
    <col min="997" max="1026" width="2.28515625" style="231" customWidth="1"/>
    <col min="1027" max="1027" width="6.42578125" style="231" customWidth="1"/>
    <col min="1028" max="1028" width="4" style="231" customWidth="1"/>
    <col min="1029" max="1029" width="1.5703125" style="231" customWidth="1"/>
    <col min="1030" max="1030" width="4" style="231" customWidth="1"/>
    <col min="1031" max="1031" width="8" style="231" customWidth="1"/>
    <col min="1032" max="1249" width="9.140625" style="231"/>
    <col min="1250" max="1250" width="3.85546875" style="231" bestFit="1" customWidth="1"/>
    <col min="1251" max="1251" width="12.85546875" style="231" customWidth="1"/>
    <col min="1252" max="1252" width="21.28515625" style="231" customWidth="1"/>
    <col min="1253" max="1282" width="2.28515625" style="231" customWidth="1"/>
    <col min="1283" max="1283" width="6.42578125" style="231" customWidth="1"/>
    <col min="1284" max="1284" width="4" style="231" customWidth="1"/>
    <col min="1285" max="1285" width="1.5703125" style="231" customWidth="1"/>
    <col min="1286" max="1286" width="4" style="231" customWidth="1"/>
    <col min="1287" max="1287" width="8" style="231" customWidth="1"/>
    <col min="1288" max="1505" width="9.140625" style="231"/>
    <col min="1506" max="1506" width="3.85546875" style="231" bestFit="1" customWidth="1"/>
    <col min="1507" max="1507" width="12.85546875" style="231" customWidth="1"/>
    <col min="1508" max="1508" width="21.28515625" style="231" customWidth="1"/>
    <col min="1509" max="1538" width="2.28515625" style="231" customWidth="1"/>
    <col min="1539" max="1539" width="6.42578125" style="231" customWidth="1"/>
    <col min="1540" max="1540" width="4" style="231" customWidth="1"/>
    <col min="1541" max="1541" width="1.5703125" style="231" customWidth="1"/>
    <col min="1542" max="1542" width="4" style="231" customWidth="1"/>
    <col min="1543" max="1543" width="8" style="231" customWidth="1"/>
    <col min="1544" max="1761" width="9.140625" style="231"/>
    <col min="1762" max="1762" width="3.85546875" style="231" bestFit="1" customWidth="1"/>
    <col min="1763" max="1763" width="12.85546875" style="231" customWidth="1"/>
    <col min="1764" max="1764" width="21.28515625" style="231" customWidth="1"/>
    <col min="1765" max="1794" width="2.28515625" style="231" customWidth="1"/>
    <col min="1795" max="1795" width="6.42578125" style="231" customWidth="1"/>
    <col min="1796" max="1796" width="4" style="231" customWidth="1"/>
    <col min="1797" max="1797" width="1.5703125" style="231" customWidth="1"/>
    <col min="1798" max="1798" width="4" style="231" customWidth="1"/>
    <col min="1799" max="1799" width="8" style="231" customWidth="1"/>
    <col min="1800" max="2017" width="9.140625" style="231"/>
    <col min="2018" max="2018" width="3.85546875" style="231" bestFit="1" customWidth="1"/>
    <col min="2019" max="2019" width="12.85546875" style="231" customWidth="1"/>
    <col min="2020" max="2020" width="21.28515625" style="231" customWidth="1"/>
    <col min="2021" max="2050" width="2.28515625" style="231" customWidth="1"/>
    <col min="2051" max="2051" width="6.42578125" style="231" customWidth="1"/>
    <col min="2052" max="2052" width="4" style="231" customWidth="1"/>
    <col min="2053" max="2053" width="1.5703125" style="231" customWidth="1"/>
    <col min="2054" max="2054" width="4" style="231" customWidth="1"/>
    <col min="2055" max="2055" width="8" style="231" customWidth="1"/>
    <col min="2056" max="2273" width="9.140625" style="231"/>
    <col min="2274" max="2274" width="3.85546875" style="231" bestFit="1" customWidth="1"/>
    <col min="2275" max="2275" width="12.85546875" style="231" customWidth="1"/>
    <col min="2276" max="2276" width="21.28515625" style="231" customWidth="1"/>
    <col min="2277" max="2306" width="2.28515625" style="231" customWidth="1"/>
    <col min="2307" max="2307" width="6.42578125" style="231" customWidth="1"/>
    <col min="2308" max="2308" width="4" style="231" customWidth="1"/>
    <col min="2309" max="2309" width="1.5703125" style="231" customWidth="1"/>
    <col min="2310" max="2310" width="4" style="231" customWidth="1"/>
    <col min="2311" max="2311" width="8" style="231" customWidth="1"/>
    <col min="2312" max="2529" width="9.140625" style="231"/>
    <col min="2530" max="2530" width="3.85546875" style="231" bestFit="1" customWidth="1"/>
    <col min="2531" max="2531" width="12.85546875" style="231" customWidth="1"/>
    <col min="2532" max="2532" width="21.28515625" style="231" customWidth="1"/>
    <col min="2533" max="2562" width="2.28515625" style="231" customWidth="1"/>
    <col min="2563" max="2563" width="6.42578125" style="231" customWidth="1"/>
    <col min="2564" max="2564" width="4" style="231" customWidth="1"/>
    <col min="2565" max="2565" width="1.5703125" style="231" customWidth="1"/>
    <col min="2566" max="2566" width="4" style="231" customWidth="1"/>
    <col min="2567" max="2567" width="8" style="231" customWidth="1"/>
    <col min="2568" max="2785" width="9.140625" style="231"/>
    <col min="2786" max="2786" width="3.85546875" style="231" bestFit="1" customWidth="1"/>
    <col min="2787" max="2787" width="12.85546875" style="231" customWidth="1"/>
    <col min="2788" max="2788" width="21.28515625" style="231" customWidth="1"/>
    <col min="2789" max="2818" width="2.28515625" style="231" customWidth="1"/>
    <col min="2819" max="2819" width="6.42578125" style="231" customWidth="1"/>
    <col min="2820" max="2820" width="4" style="231" customWidth="1"/>
    <col min="2821" max="2821" width="1.5703125" style="231" customWidth="1"/>
    <col min="2822" max="2822" width="4" style="231" customWidth="1"/>
    <col min="2823" max="2823" width="8" style="231" customWidth="1"/>
    <col min="2824" max="3041" width="9.140625" style="231"/>
    <col min="3042" max="3042" width="3.85546875" style="231" bestFit="1" customWidth="1"/>
    <col min="3043" max="3043" width="12.85546875" style="231" customWidth="1"/>
    <col min="3044" max="3044" width="21.28515625" style="231" customWidth="1"/>
    <col min="3045" max="3074" width="2.28515625" style="231" customWidth="1"/>
    <col min="3075" max="3075" width="6.42578125" style="231" customWidth="1"/>
    <col min="3076" max="3076" width="4" style="231" customWidth="1"/>
    <col min="3077" max="3077" width="1.5703125" style="231" customWidth="1"/>
    <col min="3078" max="3078" width="4" style="231" customWidth="1"/>
    <col min="3079" max="3079" width="8" style="231" customWidth="1"/>
    <col min="3080" max="3297" width="9.140625" style="231"/>
    <col min="3298" max="3298" width="3.85546875" style="231" bestFit="1" customWidth="1"/>
    <col min="3299" max="3299" width="12.85546875" style="231" customWidth="1"/>
    <col min="3300" max="3300" width="21.28515625" style="231" customWidth="1"/>
    <col min="3301" max="3330" width="2.28515625" style="231" customWidth="1"/>
    <col min="3331" max="3331" width="6.42578125" style="231" customWidth="1"/>
    <col min="3332" max="3332" width="4" style="231" customWidth="1"/>
    <col min="3333" max="3333" width="1.5703125" style="231" customWidth="1"/>
    <col min="3334" max="3334" width="4" style="231" customWidth="1"/>
    <col min="3335" max="3335" width="8" style="231" customWidth="1"/>
    <col min="3336" max="3553" width="9.140625" style="231"/>
    <col min="3554" max="3554" width="3.85546875" style="231" bestFit="1" customWidth="1"/>
    <col min="3555" max="3555" width="12.85546875" style="231" customWidth="1"/>
    <col min="3556" max="3556" width="21.28515625" style="231" customWidth="1"/>
    <col min="3557" max="3586" width="2.28515625" style="231" customWidth="1"/>
    <col min="3587" max="3587" width="6.42578125" style="231" customWidth="1"/>
    <col min="3588" max="3588" width="4" style="231" customWidth="1"/>
    <col min="3589" max="3589" width="1.5703125" style="231" customWidth="1"/>
    <col min="3590" max="3590" width="4" style="231" customWidth="1"/>
    <col min="3591" max="3591" width="8" style="231" customWidth="1"/>
    <col min="3592" max="3809" width="9.140625" style="231"/>
    <col min="3810" max="3810" width="3.85546875" style="231" bestFit="1" customWidth="1"/>
    <col min="3811" max="3811" width="12.85546875" style="231" customWidth="1"/>
    <col min="3812" max="3812" width="21.28515625" style="231" customWidth="1"/>
    <col min="3813" max="3842" width="2.28515625" style="231" customWidth="1"/>
    <col min="3843" max="3843" width="6.42578125" style="231" customWidth="1"/>
    <col min="3844" max="3844" width="4" style="231" customWidth="1"/>
    <col min="3845" max="3845" width="1.5703125" style="231" customWidth="1"/>
    <col min="3846" max="3846" width="4" style="231" customWidth="1"/>
    <col min="3847" max="3847" width="8" style="231" customWidth="1"/>
    <col min="3848" max="4065" width="9.140625" style="231"/>
    <col min="4066" max="4066" width="3.85546875" style="231" bestFit="1" customWidth="1"/>
    <col min="4067" max="4067" width="12.85546875" style="231" customWidth="1"/>
    <col min="4068" max="4068" width="21.28515625" style="231" customWidth="1"/>
    <col min="4069" max="4098" width="2.28515625" style="231" customWidth="1"/>
    <col min="4099" max="4099" width="6.42578125" style="231" customWidth="1"/>
    <col min="4100" max="4100" width="4" style="231" customWidth="1"/>
    <col min="4101" max="4101" width="1.5703125" style="231" customWidth="1"/>
    <col min="4102" max="4102" width="4" style="231" customWidth="1"/>
    <col min="4103" max="4103" width="8" style="231" customWidth="1"/>
    <col min="4104" max="4321" width="9.140625" style="231"/>
    <col min="4322" max="4322" width="3.85546875" style="231" bestFit="1" customWidth="1"/>
    <col min="4323" max="4323" width="12.85546875" style="231" customWidth="1"/>
    <col min="4324" max="4324" width="21.28515625" style="231" customWidth="1"/>
    <col min="4325" max="4354" width="2.28515625" style="231" customWidth="1"/>
    <col min="4355" max="4355" width="6.42578125" style="231" customWidth="1"/>
    <col min="4356" max="4356" width="4" style="231" customWidth="1"/>
    <col min="4357" max="4357" width="1.5703125" style="231" customWidth="1"/>
    <col min="4358" max="4358" width="4" style="231" customWidth="1"/>
    <col min="4359" max="4359" width="8" style="231" customWidth="1"/>
    <col min="4360" max="4577" width="9.140625" style="231"/>
    <col min="4578" max="4578" width="3.85546875" style="231" bestFit="1" customWidth="1"/>
    <col min="4579" max="4579" width="12.85546875" style="231" customWidth="1"/>
    <col min="4580" max="4580" width="21.28515625" style="231" customWidth="1"/>
    <col min="4581" max="4610" width="2.28515625" style="231" customWidth="1"/>
    <col min="4611" max="4611" width="6.42578125" style="231" customWidth="1"/>
    <col min="4612" max="4612" width="4" style="231" customWidth="1"/>
    <col min="4613" max="4613" width="1.5703125" style="231" customWidth="1"/>
    <col min="4614" max="4614" width="4" style="231" customWidth="1"/>
    <col min="4615" max="4615" width="8" style="231" customWidth="1"/>
    <col min="4616" max="4833" width="9.140625" style="231"/>
    <col min="4834" max="4834" width="3.85546875" style="231" bestFit="1" customWidth="1"/>
    <col min="4835" max="4835" width="12.85546875" style="231" customWidth="1"/>
    <col min="4836" max="4836" width="21.28515625" style="231" customWidth="1"/>
    <col min="4837" max="4866" width="2.28515625" style="231" customWidth="1"/>
    <col min="4867" max="4867" width="6.42578125" style="231" customWidth="1"/>
    <col min="4868" max="4868" width="4" style="231" customWidth="1"/>
    <col min="4869" max="4869" width="1.5703125" style="231" customWidth="1"/>
    <col min="4870" max="4870" width="4" style="231" customWidth="1"/>
    <col min="4871" max="4871" width="8" style="231" customWidth="1"/>
    <col min="4872" max="5089" width="9.140625" style="231"/>
    <col min="5090" max="5090" width="3.85546875" style="231" bestFit="1" customWidth="1"/>
    <col min="5091" max="5091" width="12.85546875" style="231" customWidth="1"/>
    <col min="5092" max="5092" width="21.28515625" style="231" customWidth="1"/>
    <col min="5093" max="5122" width="2.28515625" style="231" customWidth="1"/>
    <col min="5123" max="5123" width="6.42578125" style="231" customWidth="1"/>
    <col min="5124" max="5124" width="4" style="231" customWidth="1"/>
    <col min="5125" max="5125" width="1.5703125" style="231" customWidth="1"/>
    <col min="5126" max="5126" width="4" style="231" customWidth="1"/>
    <col min="5127" max="5127" width="8" style="231" customWidth="1"/>
    <col min="5128" max="5345" width="9.140625" style="231"/>
    <col min="5346" max="5346" width="3.85546875" style="231" bestFit="1" customWidth="1"/>
    <col min="5347" max="5347" width="12.85546875" style="231" customWidth="1"/>
    <col min="5348" max="5348" width="21.28515625" style="231" customWidth="1"/>
    <col min="5349" max="5378" width="2.28515625" style="231" customWidth="1"/>
    <col min="5379" max="5379" width="6.42578125" style="231" customWidth="1"/>
    <col min="5380" max="5380" width="4" style="231" customWidth="1"/>
    <col min="5381" max="5381" width="1.5703125" style="231" customWidth="1"/>
    <col min="5382" max="5382" width="4" style="231" customWidth="1"/>
    <col min="5383" max="5383" width="8" style="231" customWidth="1"/>
    <col min="5384" max="5601" width="9.140625" style="231"/>
    <col min="5602" max="5602" width="3.85546875" style="231" bestFit="1" customWidth="1"/>
    <col min="5603" max="5603" width="12.85546875" style="231" customWidth="1"/>
    <col min="5604" max="5604" width="21.28515625" style="231" customWidth="1"/>
    <col min="5605" max="5634" width="2.28515625" style="231" customWidth="1"/>
    <col min="5635" max="5635" width="6.42578125" style="231" customWidth="1"/>
    <col min="5636" max="5636" width="4" style="231" customWidth="1"/>
    <col min="5637" max="5637" width="1.5703125" style="231" customWidth="1"/>
    <col min="5638" max="5638" width="4" style="231" customWidth="1"/>
    <col min="5639" max="5639" width="8" style="231" customWidth="1"/>
    <col min="5640" max="5857" width="9.140625" style="231"/>
    <col min="5858" max="5858" width="3.85546875" style="231" bestFit="1" customWidth="1"/>
    <col min="5859" max="5859" width="12.85546875" style="231" customWidth="1"/>
    <col min="5860" max="5860" width="21.28515625" style="231" customWidth="1"/>
    <col min="5861" max="5890" width="2.28515625" style="231" customWidth="1"/>
    <col min="5891" max="5891" width="6.42578125" style="231" customWidth="1"/>
    <col min="5892" max="5892" width="4" style="231" customWidth="1"/>
    <col min="5893" max="5893" width="1.5703125" style="231" customWidth="1"/>
    <col min="5894" max="5894" width="4" style="231" customWidth="1"/>
    <col min="5895" max="5895" width="8" style="231" customWidth="1"/>
    <col min="5896" max="6113" width="9.140625" style="231"/>
    <col min="6114" max="6114" width="3.85546875" style="231" bestFit="1" customWidth="1"/>
    <col min="6115" max="6115" width="12.85546875" style="231" customWidth="1"/>
    <col min="6116" max="6116" width="21.28515625" style="231" customWidth="1"/>
    <col min="6117" max="6146" width="2.28515625" style="231" customWidth="1"/>
    <col min="6147" max="6147" width="6.42578125" style="231" customWidth="1"/>
    <col min="6148" max="6148" width="4" style="231" customWidth="1"/>
    <col min="6149" max="6149" width="1.5703125" style="231" customWidth="1"/>
    <col min="6150" max="6150" width="4" style="231" customWidth="1"/>
    <col min="6151" max="6151" width="8" style="231" customWidth="1"/>
    <col min="6152" max="6369" width="9.140625" style="231"/>
    <col min="6370" max="6370" width="3.85546875" style="231" bestFit="1" customWidth="1"/>
    <col min="6371" max="6371" width="12.85546875" style="231" customWidth="1"/>
    <col min="6372" max="6372" width="21.28515625" style="231" customWidth="1"/>
    <col min="6373" max="6402" width="2.28515625" style="231" customWidth="1"/>
    <col min="6403" max="6403" width="6.42578125" style="231" customWidth="1"/>
    <col min="6404" max="6404" width="4" style="231" customWidth="1"/>
    <col min="6405" max="6405" width="1.5703125" style="231" customWidth="1"/>
    <col min="6406" max="6406" width="4" style="231" customWidth="1"/>
    <col min="6407" max="6407" width="8" style="231" customWidth="1"/>
    <col min="6408" max="6625" width="9.140625" style="231"/>
    <col min="6626" max="6626" width="3.85546875" style="231" bestFit="1" customWidth="1"/>
    <col min="6627" max="6627" width="12.85546875" style="231" customWidth="1"/>
    <col min="6628" max="6628" width="21.28515625" style="231" customWidth="1"/>
    <col min="6629" max="6658" width="2.28515625" style="231" customWidth="1"/>
    <col min="6659" max="6659" width="6.42578125" style="231" customWidth="1"/>
    <col min="6660" max="6660" width="4" style="231" customWidth="1"/>
    <col min="6661" max="6661" width="1.5703125" style="231" customWidth="1"/>
    <col min="6662" max="6662" width="4" style="231" customWidth="1"/>
    <col min="6663" max="6663" width="8" style="231" customWidth="1"/>
    <col min="6664" max="6881" width="9.140625" style="231"/>
    <col min="6882" max="6882" width="3.85546875" style="231" bestFit="1" customWidth="1"/>
    <col min="6883" max="6883" width="12.85546875" style="231" customWidth="1"/>
    <col min="6884" max="6884" width="21.28515625" style="231" customWidth="1"/>
    <col min="6885" max="6914" width="2.28515625" style="231" customWidth="1"/>
    <col min="6915" max="6915" width="6.42578125" style="231" customWidth="1"/>
    <col min="6916" max="6916" width="4" style="231" customWidth="1"/>
    <col min="6917" max="6917" width="1.5703125" style="231" customWidth="1"/>
    <col min="6918" max="6918" width="4" style="231" customWidth="1"/>
    <col min="6919" max="6919" width="8" style="231" customWidth="1"/>
    <col min="6920" max="7137" width="9.140625" style="231"/>
    <col min="7138" max="7138" width="3.85546875" style="231" bestFit="1" customWidth="1"/>
    <col min="7139" max="7139" width="12.85546875" style="231" customWidth="1"/>
    <col min="7140" max="7140" width="21.28515625" style="231" customWidth="1"/>
    <col min="7141" max="7170" width="2.28515625" style="231" customWidth="1"/>
    <col min="7171" max="7171" width="6.42578125" style="231" customWidth="1"/>
    <col min="7172" max="7172" width="4" style="231" customWidth="1"/>
    <col min="7173" max="7173" width="1.5703125" style="231" customWidth="1"/>
    <col min="7174" max="7174" width="4" style="231" customWidth="1"/>
    <col min="7175" max="7175" width="8" style="231" customWidth="1"/>
    <col min="7176" max="7393" width="9.140625" style="231"/>
    <col min="7394" max="7394" width="3.85546875" style="231" bestFit="1" customWidth="1"/>
    <col min="7395" max="7395" width="12.85546875" style="231" customWidth="1"/>
    <col min="7396" max="7396" width="21.28515625" style="231" customWidth="1"/>
    <col min="7397" max="7426" width="2.28515625" style="231" customWidth="1"/>
    <col min="7427" max="7427" width="6.42578125" style="231" customWidth="1"/>
    <col min="7428" max="7428" width="4" style="231" customWidth="1"/>
    <col min="7429" max="7429" width="1.5703125" style="231" customWidth="1"/>
    <col min="7430" max="7430" width="4" style="231" customWidth="1"/>
    <col min="7431" max="7431" width="8" style="231" customWidth="1"/>
    <col min="7432" max="7649" width="9.140625" style="231"/>
    <col min="7650" max="7650" width="3.85546875" style="231" bestFit="1" customWidth="1"/>
    <col min="7651" max="7651" width="12.85546875" style="231" customWidth="1"/>
    <col min="7652" max="7652" width="21.28515625" style="231" customWidth="1"/>
    <col min="7653" max="7682" width="2.28515625" style="231" customWidth="1"/>
    <col min="7683" max="7683" width="6.42578125" style="231" customWidth="1"/>
    <col min="7684" max="7684" width="4" style="231" customWidth="1"/>
    <col min="7685" max="7685" width="1.5703125" style="231" customWidth="1"/>
    <col min="7686" max="7686" width="4" style="231" customWidth="1"/>
    <col min="7687" max="7687" width="8" style="231" customWidth="1"/>
    <col min="7688" max="7905" width="9.140625" style="231"/>
    <col min="7906" max="7906" width="3.85546875" style="231" bestFit="1" customWidth="1"/>
    <col min="7907" max="7907" width="12.85546875" style="231" customWidth="1"/>
    <col min="7908" max="7908" width="21.28515625" style="231" customWidth="1"/>
    <col min="7909" max="7938" width="2.28515625" style="231" customWidth="1"/>
    <col min="7939" max="7939" width="6.42578125" style="231" customWidth="1"/>
    <col min="7940" max="7940" width="4" style="231" customWidth="1"/>
    <col min="7941" max="7941" width="1.5703125" style="231" customWidth="1"/>
    <col min="7942" max="7942" width="4" style="231" customWidth="1"/>
    <col min="7943" max="7943" width="8" style="231" customWidth="1"/>
    <col min="7944" max="8161" width="9.140625" style="231"/>
    <col min="8162" max="8162" width="3.85546875" style="231" bestFit="1" customWidth="1"/>
    <col min="8163" max="8163" width="12.85546875" style="231" customWidth="1"/>
    <col min="8164" max="8164" width="21.28515625" style="231" customWidth="1"/>
    <col min="8165" max="8194" width="2.28515625" style="231" customWidth="1"/>
    <col min="8195" max="8195" width="6.42578125" style="231" customWidth="1"/>
    <col min="8196" max="8196" width="4" style="231" customWidth="1"/>
    <col min="8197" max="8197" width="1.5703125" style="231" customWidth="1"/>
    <col min="8198" max="8198" width="4" style="231" customWidth="1"/>
    <col min="8199" max="8199" width="8" style="231" customWidth="1"/>
    <col min="8200" max="8417" width="9.140625" style="231"/>
    <col min="8418" max="8418" width="3.85546875" style="231" bestFit="1" customWidth="1"/>
    <col min="8419" max="8419" width="12.85546875" style="231" customWidth="1"/>
    <col min="8420" max="8420" width="21.28515625" style="231" customWidth="1"/>
    <col min="8421" max="8450" width="2.28515625" style="231" customWidth="1"/>
    <col min="8451" max="8451" width="6.42578125" style="231" customWidth="1"/>
    <col min="8452" max="8452" width="4" style="231" customWidth="1"/>
    <col min="8453" max="8453" width="1.5703125" style="231" customWidth="1"/>
    <col min="8454" max="8454" width="4" style="231" customWidth="1"/>
    <col min="8455" max="8455" width="8" style="231" customWidth="1"/>
    <col min="8456" max="8673" width="9.140625" style="231"/>
    <col min="8674" max="8674" width="3.85546875" style="231" bestFit="1" customWidth="1"/>
    <col min="8675" max="8675" width="12.85546875" style="231" customWidth="1"/>
    <col min="8676" max="8676" width="21.28515625" style="231" customWidth="1"/>
    <col min="8677" max="8706" width="2.28515625" style="231" customWidth="1"/>
    <col min="8707" max="8707" width="6.42578125" style="231" customWidth="1"/>
    <col min="8708" max="8708" width="4" style="231" customWidth="1"/>
    <col min="8709" max="8709" width="1.5703125" style="231" customWidth="1"/>
    <col min="8710" max="8710" width="4" style="231" customWidth="1"/>
    <col min="8711" max="8711" width="8" style="231" customWidth="1"/>
    <col min="8712" max="8929" width="9.140625" style="231"/>
    <col min="8930" max="8930" width="3.85546875" style="231" bestFit="1" customWidth="1"/>
    <col min="8931" max="8931" width="12.85546875" style="231" customWidth="1"/>
    <col min="8932" max="8932" width="21.28515625" style="231" customWidth="1"/>
    <col min="8933" max="8962" width="2.28515625" style="231" customWidth="1"/>
    <col min="8963" max="8963" width="6.42578125" style="231" customWidth="1"/>
    <col min="8964" max="8964" width="4" style="231" customWidth="1"/>
    <col min="8965" max="8965" width="1.5703125" style="231" customWidth="1"/>
    <col min="8966" max="8966" width="4" style="231" customWidth="1"/>
    <col min="8967" max="8967" width="8" style="231" customWidth="1"/>
    <col min="8968" max="9185" width="9.140625" style="231"/>
    <col min="9186" max="9186" width="3.85546875" style="231" bestFit="1" customWidth="1"/>
    <col min="9187" max="9187" width="12.85546875" style="231" customWidth="1"/>
    <col min="9188" max="9188" width="21.28515625" style="231" customWidth="1"/>
    <col min="9189" max="9218" width="2.28515625" style="231" customWidth="1"/>
    <col min="9219" max="9219" width="6.42578125" style="231" customWidth="1"/>
    <col min="9220" max="9220" width="4" style="231" customWidth="1"/>
    <col min="9221" max="9221" width="1.5703125" style="231" customWidth="1"/>
    <col min="9222" max="9222" width="4" style="231" customWidth="1"/>
    <col min="9223" max="9223" width="8" style="231" customWidth="1"/>
    <col min="9224" max="9441" width="9.140625" style="231"/>
    <col min="9442" max="9442" width="3.85546875" style="231" bestFit="1" customWidth="1"/>
    <col min="9443" max="9443" width="12.85546875" style="231" customWidth="1"/>
    <col min="9444" max="9444" width="21.28515625" style="231" customWidth="1"/>
    <col min="9445" max="9474" width="2.28515625" style="231" customWidth="1"/>
    <col min="9475" max="9475" width="6.42578125" style="231" customWidth="1"/>
    <col min="9476" max="9476" width="4" style="231" customWidth="1"/>
    <col min="9477" max="9477" width="1.5703125" style="231" customWidth="1"/>
    <col min="9478" max="9478" width="4" style="231" customWidth="1"/>
    <col min="9479" max="9479" width="8" style="231" customWidth="1"/>
    <col min="9480" max="9697" width="9.140625" style="231"/>
    <col min="9698" max="9698" width="3.85546875" style="231" bestFit="1" customWidth="1"/>
    <col min="9699" max="9699" width="12.85546875" style="231" customWidth="1"/>
    <col min="9700" max="9700" width="21.28515625" style="231" customWidth="1"/>
    <col min="9701" max="9730" width="2.28515625" style="231" customWidth="1"/>
    <col min="9731" max="9731" width="6.42578125" style="231" customWidth="1"/>
    <col min="9732" max="9732" width="4" style="231" customWidth="1"/>
    <col min="9733" max="9733" width="1.5703125" style="231" customWidth="1"/>
    <col min="9734" max="9734" width="4" style="231" customWidth="1"/>
    <col min="9735" max="9735" width="8" style="231" customWidth="1"/>
    <col min="9736" max="9953" width="9.140625" style="231"/>
    <col min="9954" max="9954" width="3.85546875" style="231" bestFit="1" customWidth="1"/>
    <col min="9955" max="9955" width="12.85546875" style="231" customWidth="1"/>
    <col min="9956" max="9956" width="21.28515625" style="231" customWidth="1"/>
    <col min="9957" max="9986" width="2.28515625" style="231" customWidth="1"/>
    <col min="9987" max="9987" width="6.42578125" style="231" customWidth="1"/>
    <col min="9988" max="9988" width="4" style="231" customWidth="1"/>
    <col min="9989" max="9989" width="1.5703125" style="231" customWidth="1"/>
    <col min="9990" max="9990" width="4" style="231" customWidth="1"/>
    <col min="9991" max="9991" width="8" style="231" customWidth="1"/>
    <col min="9992" max="10209" width="9.140625" style="231"/>
    <col min="10210" max="10210" width="3.85546875" style="231" bestFit="1" customWidth="1"/>
    <col min="10211" max="10211" width="12.85546875" style="231" customWidth="1"/>
    <col min="10212" max="10212" width="21.28515625" style="231" customWidth="1"/>
    <col min="10213" max="10242" width="2.28515625" style="231" customWidth="1"/>
    <col min="10243" max="10243" width="6.42578125" style="231" customWidth="1"/>
    <col min="10244" max="10244" width="4" style="231" customWidth="1"/>
    <col min="10245" max="10245" width="1.5703125" style="231" customWidth="1"/>
    <col min="10246" max="10246" width="4" style="231" customWidth="1"/>
    <col min="10247" max="10247" width="8" style="231" customWidth="1"/>
    <col min="10248" max="10465" width="9.140625" style="231"/>
    <col min="10466" max="10466" width="3.85546875" style="231" bestFit="1" customWidth="1"/>
    <col min="10467" max="10467" width="12.85546875" style="231" customWidth="1"/>
    <col min="10468" max="10468" width="21.28515625" style="231" customWidth="1"/>
    <col min="10469" max="10498" width="2.28515625" style="231" customWidth="1"/>
    <col min="10499" max="10499" width="6.42578125" style="231" customWidth="1"/>
    <col min="10500" max="10500" width="4" style="231" customWidth="1"/>
    <col min="10501" max="10501" width="1.5703125" style="231" customWidth="1"/>
    <col min="10502" max="10502" width="4" style="231" customWidth="1"/>
    <col min="10503" max="10503" width="8" style="231" customWidth="1"/>
    <col min="10504" max="10721" width="9.140625" style="231"/>
    <col min="10722" max="10722" width="3.85546875" style="231" bestFit="1" customWidth="1"/>
    <col min="10723" max="10723" width="12.85546875" style="231" customWidth="1"/>
    <col min="10724" max="10724" width="21.28515625" style="231" customWidth="1"/>
    <col min="10725" max="10754" width="2.28515625" style="231" customWidth="1"/>
    <col min="10755" max="10755" width="6.42578125" style="231" customWidth="1"/>
    <col min="10756" max="10756" width="4" style="231" customWidth="1"/>
    <col min="10757" max="10757" width="1.5703125" style="231" customWidth="1"/>
    <col min="10758" max="10758" width="4" style="231" customWidth="1"/>
    <col min="10759" max="10759" width="8" style="231" customWidth="1"/>
    <col min="10760" max="10977" width="9.140625" style="231"/>
    <col min="10978" max="10978" width="3.85546875" style="231" bestFit="1" customWidth="1"/>
    <col min="10979" max="10979" width="12.85546875" style="231" customWidth="1"/>
    <col min="10980" max="10980" width="21.28515625" style="231" customWidth="1"/>
    <col min="10981" max="11010" width="2.28515625" style="231" customWidth="1"/>
    <col min="11011" max="11011" width="6.42578125" style="231" customWidth="1"/>
    <col min="11012" max="11012" width="4" style="231" customWidth="1"/>
    <col min="11013" max="11013" width="1.5703125" style="231" customWidth="1"/>
    <col min="11014" max="11014" width="4" style="231" customWidth="1"/>
    <col min="11015" max="11015" width="8" style="231" customWidth="1"/>
    <col min="11016" max="11233" width="9.140625" style="231"/>
    <col min="11234" max="11234" width="3.85546875" style="231" bestFit="1" customWidth="1"/>
    <col min="11235" max="11235" width="12.85546875" style="231" customWidth="1"/>
    <col min="11236" max="11236" width="21.28515625" style="231" customWidth="1"/>
    <col min="11237" max="11266" width="2.28515625" style="231" customWidth="1"/>
    <col min="11267" max="11267" width="6.42578125" style="231" customWidth="1"/>
    <col min="11268" max="11268" width="4" style="231" customWidth="1"/>
    <col min="11269" max="11269" width="1.5703125" style="231" customWidth="1"/>
    <col min="11270" max="11270" width="4" style="231" customWidth="1"/>
    <col min="11271" max="11271" width="8" style="231" customWidth="1"/>
    <col min="11272" max="11489" width="9.140625" style="231"/>
    <col min="11490" max="11490" width="3.85546875" style="231" bestFit="1" customWidth="1"/>
    <col min="11491" max="11491" width="12.85546875" style="231" customWidth="1"/>
    <col min="11492" max="11492" width="21.28515625" style="231" customWidth="1"/>
    <col min="11493" max="11522" width="2.28515625" style="231" customWidth="1"/>
    <col min="11523" max="11523" width="6.42578125" style="231" customWidth="1"/>
    <col min="11524" max="11524" width="4" style="231" customWidth="1"/>
    <col min="11525" max="11525" width="1.5703125" style="231" customWidth="1"/>
    <col min="11526" max="11526" width="4" style="231" customWidth="1"/>
    <col min="11527" max="11527" width="8" style="231" customWidth="1"/>
    <col min="11528" max="11745" width="9.140625" style="231"/>
    <col min="11746" max="11746" width="3.85546875" style="231" bestFit="1" customWidth="1"/>
    <col min="11747" max="11747" width="12.85546875" style="231" customWidth="1"/>
    <col min="11748" max="11748" width="21.28515625" style="231" customWidth="1"/>
    <col min="11749" max="11778" width="2.28515625" style="231" customWidth="1"/>
    <col min="11779" max="11779" width="6.42578125" style="231" customWidth="1"/>
    <col min="11780" max="11780" width="4" style="231" customWidth="1"/>
    <col min="11781" max="11781" width="1.5703125" style="231" customWidth="1"/>
    <col min="11782" max="11782" width="4" style="231" customWidth="1"/>
    <col min="11783" max="11783" width="8" style="231" customWidth="1"/>
    <col min="11784" max="12001" width="9.140625" style="231"/>
    <col min="12002" max="12002" width="3.85546875" style="231" bestFit="1" customWidth="1"/>
    <col min="12003" max="12003" width="12.85546875" style="231" customWidth="1"/>
    <col min="12004" max="12004" width="21.28515625" style="231" customWidth="1"/>
    <col min="12005" max="12034" width="2.28515625" style="231" customWidth="1"/>
    <col min="12035" max="12035" width="6.42578125" style="231" customWidth="1"/>
    <col min="12036" max="12036" width="4" style="231" customWidth="1"/>
    <col min="12037" max="12037" width="1.5703125" style="231" customWidth="1"/>
    <col min="12038" max="12038" width="4" style="231" customWidth="1"/>
    <col min="12039" max="12039" width="8" style="231" customWidth="1"/>
    <col min="12040" max="12257" width="9.140625" style="231"/>
    <col min="12258" max="12258" width="3.85546875" style="231" bestFit="1" customWidth="1"/>
    <col min="12259" max="12259" width="12.85546875" style="231" customWidth="1"/>
    <col min="12260" max="12260" width="21.28515625" style="231" customWidth="1"/>
    <col min="12261" max="12290" width="2.28515625" style="231" customWidth="1"/>
    <col min="12291" max="12291" width="6.42578125" style="231" customWidth="1"/>
    <col min="12292" max="12292" width="4" style="231" customWidth="1"/>
    <col min="12293" max="12293" width="1.5703125" style="231" customWidth="1"/>
    <col min="12294" max="12294" width="4" style="231" customWidth="1"/>
    <col min="12295" max="12295" width="8" style="231" customWidth="1"/>
    <col min="12296" max="12513" width="9.140625" style="231"/>
    <col min="12514" max="12514" width="3.85546875" style="231" bestFit="1" customWidth="1"/>
    <col min="12515" max="12515" width="12.85546875" style="231" customWidth="1"/>
    <col min="12516" max="12516" width="21.28515625" style="231" customWidth="1"/>
    <col min="12517" max="12546" width="2.28515625" style="231" customWidth="1"/>
    <col min="12547" max="12547" width="6.42578125" style="231" customWidth="1"/>
    <col min="12548" max="12548" width="4" style="231" customWidth="1"/>
    <col min="12549" max="12549" width="1.5703125" style="231" customWidth="1"/>
    <col min="12550" max="12550" width="4" style="231" customWidth="1"/>
    <col min="12551" max="12551" width="8" style="231" customWidth="1"/>
    <col min="12552" max="12769" width="9.140625" style="231"/>
    <col min="12770" max="12770" width="3.85546875" style="231" bestFit="1" customWidth="1"/>
    <col min="12771" max="12771" width="12.85546875" style="231" customWidth="1"/>
    <col min="12772" max="12772" width="21.28515625" style="231" customWidth="1"/>
    <col min="12773" max="12802" width="2.28515625" style="231" customWidth="1"/>
    <col min="12803" max="12803" width="6.42578125" style="231" customWidth="1"/>
    <col min="12804" max="12804" width="4" style="231" customWidth="1"/>
    <col min="12805" max="12805" width="1.5703125" style="231" customWidth="1"/>
    <col min="12806" max="12806" width="4" style="231" customWidth="1"/>
    <col min="12807" max="12807" width="8" style="231" customWidth="1"/>
    <col min="12808" max="13025" width="9.140625" style="231"/>
    <col min="13026" max="13026" width="3.85546875" style="231" bestFit="1" customWidth="1"/>
    <col min="13027" max="13027" width="12.85546875" style="231" customWidth="1"/>
    <col min="13028" max="13028" width="21.28515625" style="231" customWidth="1"/>
    <col min="13029" max="13058" width="2.28515625" style="231" customWidth="1"/>
    <col min="13059" max="13059" width="6.42578125" style="231" customWidth="1"/>
    <col min="13060" max="13060" width="4" style="231" customWidth="1"/>
    <col min="13061" max="13061" width="1.5703125" style="231" customWidth="1"/>
    <col min="13062" max="13062" width="4" style="231" customWidth="1"/>
    <col min="13063" max="13063" width="8" style="231" customWidth="1"/>
    <col min="13064" max="13281" width="9.140625" style="231"/>
    <col min="13282" max="13282" width="3.85546875" style="231" bestFit="1" customWidth="1"/>
    <col min="13283" max="13283" width="12.85546875" style="231" customWidth="1"/>
    <col min="13284" max="13284" width="21.28515625" style="231" customWidth="1"/>
    <col min="13285" max="13314" width="2.28515625" style="231" customWidth="1"/>
    <col min="13315" max="13315" width="6.42578125" style="231" customWidth="1"/>
    <col min="13316" max="13316" width="4" style="231" customWidth="1"/>
    <col min="13317" max="13317" width="1.5703125" style="231" customWidth="1"/>
    <col min="13318" max="13318" width="4" style="231" customWidth="1"/>
    <col min="13319" max="13319" width="8" style="231" customWidth="1"/>
    <col min="13320" max="13537" width="9.140625" style="231"/>
    <col min="13538" max="13538" width="3.85546875" style="231" bestFit="1" customWidth="1"/>
    <col min="13539" max="13539" width="12.85546875" style="231" customWidth="1"/>
    <col min="13540" max="13540" width="21.28515625" style="231" customWidth="1"/>
    <col min="13541" max="13570" width="2.28515625" style="231" customWidth="1"/>
    <col min="13571" max="13571" width="6.42578125" style="231" customWidth="1"/>
    <col min="13572" max="13572" width="4" style="231" customWidth="1"/>
    <col min="13573" max="13573" width="1.5703125" style="231" customWidth="1"/>
    <col min="13574" max="13574" width="4" style="231" customWidth="1"/>
    <col min="13575" max="13575" width="8" style="231" customWidth="1"/>
    <col min="13576" max="13793" width="9.140625" style="231"/>
    <col min="13794" max="13794" width="3.85546875" style="231" bestFit="1" customWidth="1"/>
    <col min="13795" max="13795" width="12.85546875" style="231" customWidth="1"/>
    <col min="13796" max="13796" width="21.28515625" style="231" customWidth="1"/>
    <col min="13797" max="13826" width="2.28515625" style="231" customWidth="1"/>
    <col min="13827" max="13827" width="6.42578125" style="231" customWidth="1"/>
    <col min="13828" max="13828" width="4" style="231" customWidth="1"/>
    <col min="13829" max="13829" width="1.5703125" style="231" customWidth="1"/>
    <col min="13830" max="13830" width="4" style="231" customWidth="1"/>
    <col min="13831" max="13831" width="8" style="231" customWidth="1"/>
    <col min="13832" max="14049" width="9.140625" style="231"/>
    <col min="14050" max="14050" width="3.85546875" style="231" bestFit="1" customWidth="1"/>
    <col min="14051" max="14051" width="12.85546875" style="231" customWidth="1"/>
    <col min="14052" max="14052" width="21.28515625" style="231" customWidth="1"/>
    <col min="14053" max="14082" width="2.28515625" style="231" customWidth="1"/>
    <col min="14083" max="14083" width="6.42578125" style="231" customWidth="1"/>
    <col min="14084" max="14084" width="4" style="231" customWidth="1"/>
    <col min="14085" max="14085" width="1.5703125" style="231" customWidth="1"/>
    <col min="14086" max="14086" width="4" style="231" customWidth="1"/>
    <col min="14087" max="14087" width="8" style="231" customWidth="1"/>
    <col min="14088" max="14305" width="9.140625" style="231"/>
    <col min="14306" max="14306" width="3.85546875" style="231" bestFit="1" customWidth="1"/>
    <col min="14307" max="14307" width="12.85546875" style="231" customWidth="1"/>
    <col min="14308" max="14308" width="21.28515625" style="231" customWidth="1"/>
    <col min="14309" max="14338" width="2.28515625" style="231" customWidth="1"/>
    <col min="14339" max="14339" width="6.42578125" style="231" customWidth="1"/>
    <col min="14340" max="14340" width="4" style="231" customWidth="1"/>
    <col min="14341" max="14341" width="1.5703125" style="231" customWidth="1"/>
    <col min="14342" max="14342" width="4" style="231" customWidth="1"/>
    <col min="14343" max="14343" width="8" style="231" customWidth="1"/>
    <col min="14344" max="14561" width="9.140625" style="231"/>
    <col min="14562" max="14562" width="3.85546875" style="231" bestFit="1" customWidth="1"/>
    <col min="14563" max="14563" width="12.85546875" style="231" customWidth="1"/>
    <col min="14564" max="14564" width="21.28515625" style="231" customWidth="1"/>
    <col min="14565" max="14594" width="2.28515625" style="231" customWidth="1"/>
    <col min="14595" max="14595" width="6.42578125" style="231" customWidth="1"/>
    <col min="14596" max="14596" width="4" style="231" customWidth="1"/>
    <col min="14597" max="14597" width="1.5703125" style="231" customWidth="1"/>
    <col min="14598" max="14598" width="4" style="231" customWidth="1"/>
    <col min="14599" max="14599" width="8" style="231" customWidth="1"/>
    <col min="14600" max="14817" width="9.140625" style="231"/>
    <col min="14818" max="14818" width="3.85546875" style="231" bestFit="1" customWidth="1"/>
    <col min="14819" max="14819" width="12.85546875" style="231" customWidth="1"/>
    <col min="14820" max="14820" width="21.28515625" style="231" customWidth="1"/>
    <col min="14821" max="14850" width="2.28515625" style="231" customWidth="1"/>
    <col min="14851" max="14851" width="6.42578125" style="231" customWidth="1"/>
    <col min="14852" max="14852" width="4" style="231" customWidth="1"/>
    <col min="14853" max="14853" width="1.5703125" style="231" customWidth="1"/>
    <col min="14854" max="14854" width="4" style="231" customWidth="1"/>
    <col min="14855" max="14855" width="8" style="231" customWidth="1"/>
    <col min="14856" max="15073" width="9.140625" style="231"/>
    <col min="15074" max="15074" width="3.85546875" style="231" bestFit="1" customWidth="1"/>
    <col min="15075" max="15075" width="12.85546875" style="231" customWidth="1"/>
    <col min="15076" max="15076" width="21.28515625" style="231" customWidth="1"/>
    <col min="15077" max="15106" width="2.28515625" style="231" customWidth="1"/>
    <col min="15107" max="15107" width="6.42578125" style="231" customWidth="1"/>
    <col min="15108" max="15108" width="4" style="231" customWidth="1"/>
    <col min="15109" max="15109" width="1.5703125" style="231" customWidth="1"/>
    <col min="15110" max="15110" width="4" style="231" customWidth="1"/>
    <col min="15111" max="15111" width="8" style="231" customWidth="1"/>
    <col min="15112" max="15329" width="9.140625" style="231"/>
    <col min="15330" max="15330" width="3.85546875" style="231" bestFit="1" customWidth="1"/>
    <col min="15331" max="15331" width="12.85546875" style="231" customWidth="1"/>
    <col min="15332" max="15332" width="21.28515625" style="231" customWidth="1"/>
    <col min="15333" max="15362" width="2.28515625" style="231" customWidth="1"/>
    <col min="15363" max="15363" width="6.42578125" style="231" customWidth="1"/>
    <col min="15364" max="15364" width="4" style="231" customWidth="1"/>
    <col min="15365" max="15365" width="1.5703125" style="231" customWidth="1"/>
    <col min="15366" max="15366" width="4" style="231" customWidth="1"/>
    <col min="15367" max="15367" width="8" style="231" customWidth="1"/>
    <col min="15368" max="15585" width="9.140625" style="231"/>
    <col min="15586" max="15586" width="3.85546875" style="231" bestFit="1" customWidth="1"/>
    <col min="15587" max="15587" width="12.85546875" style="231" customWidth="1"/>
    <col min="15588" max="15588" width="21.28515625" style="231" customWidth="1"/>
    <col min="15589" max="15618" width="2.28515625" style="231" customWidth="1"/>
    <col min="15619" max="15619" width="6.42578125" style="231" customWidth="1"/>
    <col min="15620" max="15620" width="4" style="231" customWidth="1"/>
    <col min="15621" max="15621" width="1.5703125" style="231" customWidth="1"/>
    <col min="15622" max="15622" width="4" style="231" customWidth="1"/>
    <col min="15623" max="15623" width="8" style="231" customWidth="1"/>
    <col min="15624" max="15841" width="9.140625" style="231"/>
    <col min="15842" max="15842" width="3.85546875" style="231" bestFit="1" customWidth="1"/>
    <col min="15843" max="15843" width="12.85546875" style="231" customWidth="1"/>
    <col min="15844" max="15844" width="21.28515625" style="231" customWidth="1"/>
    <col min="15845" max="15874" width="2.28515625" style="231" customWidth="1"/>
    <col min="15875" max="15875" width="6.42578125" style="231" customWidth="1"/>
    <col min="15876" max="15876" width="4" style="231" customWidth="1"/>
    <col min="15877" max="15877" width="1.5703125" style="231" customWidth="1"/>
    <col min="15878" max="15878" width="4" style="231" customWidth="1"/>
    <col min="15879" max="15879" width="8" style="231" customWidth="1"/>
    <col min="15880" max="16097" width="9.140625" style="231"/>
    <col min="16098" max="16098" width="3.85546875" style="231" bestFit="1" customWidth="1"/>
    <col min="16099" max="16099" width="12.85546875" style="231" customWidth="1"/>
    <col min="16100" max="16100" width="21.28515625" style="231" customWidth="1"/>
    <col min="16101" max="16130" width="2.28515625" style="231" customWidth="1"/>
    <col min="16131" max="16131" width="6.42578125" style="231" customWidth="1"/>
    <col min="16132" max="16132" width="4" style="231" customWidth="1"/>
    <col min="16133" max="16133" width="1.5703125" style="231" customWidth="1"/>
    <col min="16134" max="16134" width="4" style="231" customWidth="1"/>
    <col min="16135" max="16135" width="8" style="231" customWidth="1"/>
    <col min="16136" max="16384" width="9.140625" style="231"/>
  </cols>
  <sheetData>
    <row r="1" spans="1:42" ht="44.25" customHeight="1" x14ac:dyDescent="0.35">
      <c r="B1" s="492" t="s">
        <v>285</v>
      </c>
      <c r="C1" s="492"/>
      <c r="D1" s="492"/>
      <c r="E1" s="492"/>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492"/>
      <c r="AG1" s="492"/>
      <c r="AH1" s="492"/>
      <c r="AI1" s="492"/>
      <c r="AJ1" s="492"/>
      <c r="AK1" s="492"/>
      <c r="AL1" s="492"/>
      <c r="AM1" s="459"/>
    </row>
    <row r="2" spans="1:42" ht="4.5" customHeight="1" x14ac:dyDescent="0.25"/>
    <row r="3" spans="1:42" ht="12.75" customHeight="1" thickBot="1" x14ac:dyDescent="0.3">
      <c r="A3" s="235" t="s">
        <v>211</v>
      </c>
      <c r="B3" s="236"/>
      <c r="C3" s="236" t="s">
        <v>212</v>
      </c>
      <c r="D3" s="460"/>
      <c r="E3" s="460">
        <v>1</v>
      </c>
      <c r="F3" s="460"/>
      <c r="G3" s="460"/>
      <c r="H3" s="460">
        <v>2</v>
      </c>
      <c r="I3" s="460"/>
      <c r="J3" s="460"/>
      <c r="K3" s="460">
        <v>3</v>
      </c>
      <c r="L3" s="460"/>
      <c r="M3" s="460"/>
      <c r="N3" s="460">
        <v>4</v>
      </c>
      <c r="O3" s="460"/>
      <c r="P3" s="460"/>
      <c r="Q3" s="460">
        <v>5</v>
      </c>
      <c r="R3" s="460"/>
      <c r="S3" s="460"/>
      <c r="T3" s="460">
        <v>6</v>
      </c>
      <c r="U3" s="460"/>
      <c r="V3" s="460"/>
      <c r="W3" s="460">
        <v>7</v>
      </c>
      <c r="X3" s="460"/>
      <c r="Y3" s="460"/>
      <c r="Z3" s="460">
        <v>8</v>
      </c>
      <c r="AA3" s="460"/>
      <c r="AB3" s="460"/>
      <c r="AC3" s="460">
        <v>9</v>
      </c>
      <c r="AD3" s="462"/>
      <c r="AE3" s="462"/>
      <c r="AF3" s="462">
        <v>10</v>
      </c>
      <c r="AG3" s="462"/>
      <c r="AH3" s="458" t="s">
        <v>1</v>
      </c>
      <c r="AI3" s="493" t="s">
        <v>213</v>
      </c>
      <c r="AJ3" s="493"/>
      <c r="AK3" s="493"/>
      <c r="AL3" s="236" t="s">
        <v>2</v>
      </c>
      <c r="AM3" s="337"/>
    </row>
    <row r="4" spans="1:42" ht="12.95" customHeight="1" x14ac:dyDescent="0.2">
      <c r="A4" s="489">
        <v>1</v>
      </c>
      <c r="B4" s="239" t="s">
        <v>17</v>
      </c>
      <c r="C4" s="323" t="s">
        <v>116</v>
      </c>
      <c r="D4" s="241"/>
      <c r="E4" s="242"/>
      <c r="F4" s="243"/>
      <c r="G4" s="286"/>
      <c r="H4" s="258">
        <v>0</v>
      </c>
      <c r="I4" s="259"/>
      <c r="J4" s="244"/>
      <c r="K4" s="245">
        <v>0</v>
      </c>
      <c r="L4" s="246"/>
      <c r="M4" s="311"/>
      <c r="N4" s="248">
        <v>1</v>
      </c>
      <c r="O4" s="249"/>
      <c r="P4" s="286"/>
      <c r="Q4" s="258">
        <v>0</v>
      </c>
      <c r="R4" s="259"/>
      <c r="S4" s="311"/>
      <c r="T4" s="248">
        <v>1</v>
      </c>
      <c r="U4" s="249"/>
      <c r="V4" s="384"/>
      <c r="W4" s="248">
        <v>1</v>
      </c>
      <c r="X4" s="254"/>
      <c r="Y4" s="311"/>
      <c r="Z4" s="248">
        <v>1</v>
      </c>
      <c r="AA4" s="249"/>
      <c r="AB4" s="288"/>
      <c r="AC4" s="289">
        <v>2</v>
      </c>
      <c r="AD4" s="290"/>
      <c r="AE4" s="311"/>
      <c r="AF4" s="248">
        <v>1</v>
      </c>
      <c r="AG4" s="249"/>
      <c r="AH4" s="481">
        <f>SUM(E4+H4+K4+N4+Q4+T4+W4+Z4+AC4+AF4)</f>
        <v>7</v>
      </c>
      <c r="AI4" s="483">
        <f>SUM(D5+G5+J5+M5+P5+S5+V5+Y5+AB5+AE5)</f>
        <v>14</v>
      </c>
      <c r="AJ4" s="485" t="s">
        <v>214</v>
      </c>
      <c r="AK4" s="487">
        <f>SUM(F5+I5+L5+O5+R5+U5+X5+AA5+AD5+AG5)</f>
        <v>19</v>
      </c>
      <c r="AL4" s="475">
        <v>8</v>
      </c>
      <c r="AM4" s="336"/>
    </row>
    <row r="5" spans="1:42" ht="12.95" customHeight="1" thickBot="1" x14ac:dyDescent="0.25">
      <c r="A5" s="490"/>
      <c r="B5" s="291" t="s">
        <v>17</v>
      </c>
      <c r="C5" s="324" t="s">
        <v>41</v>
      </c>
      <c r="D5" s="262"/>
      <c r="E5" s="263"/>
      <c r="F5" s="264"/>
      <c r="G5" s="286">
        <v>0</v>
      </c>
      <c r="H5" s="258"/>
      <c r="I5" s="259">
        <v>3</v>
      </c>
      <c r="J5" s="265">
        <v>1</v>
      </c>
      <c r="K5" s="266"/>
      <c r="L5" s="267">
        <v>3</v>
      </c>
      <c r="M5" s="314">
        <v>2</v>
      </c>
      <c r="N5" s="269"/>
      <c r="O5" s="270">
        <v>2</v>
      </c>
      <c r="P5" s="286">
        <v>0</v>
      </c>
      <c r="Q5" s="258"/>
      <c r="R5" s="259">
        <v>3</v>
      </c>
      <c r="S5" s="314">
        <v>2</v>
      </c>
      <c r="T5" s="269"/>
      <c r="U5" s="270">
        <v>2</v>
      </c>
      <c r="V5" s="296">
        <v>2</v>
      </c>
      <c r="W5" s="269"/>
      <c r="X5" s="276">
        <v>2</v>
      </c>
      <c r="Y5" s="314">
        <v>2</v>
      </c>
      <c r="Z5" s="269"/>
      <c r="AA5" s="270">
        <v>2</v>
      </c>
      <c r="AB5" s="293">
        <v>3</v>
      </c>
      <c r="AC5" s="294"/>
      <c r="AD5" s="295">
        <v>0</v>
      </c>
      <c r="AE5" s="314">
        <v>2</v>
      </c>
      <c r="AF5" s="269"/>
      <c r="AG5" s="270">
        <v>2</v>
      </c>
      <c r="AH5" s="482"/>
      <c r="AI5" s="484"/>
      <c r="AJ5" s="486"/>
      <c r="AK5" s="488"/>
      <c r="AL5" s="476"/>
      <c r="AM5" s="336"/>
    </row>
    <row r="6" spans="1:42" ht="12.95" customHeight="1" x14ac:dyDescent="0.2">
      <c r="A6" s="489">
        <v>2</v>
      </c>
      <c r="B6" s="331" t="s">
        <v>17</v>
      </c>
      <c r="C6" s="279" t="s">
        <v>18</v>
      </c>
      <c r="D6" s="315"/>
      <c r="E6" s="289">
        <v>2</v>
      </c>
      <c r="F6" s="302"/>
      <c r="G6" s="282"/>
      <c r="H6" s="283"/>
      <c r="I6" s="284"/>
      <c r="J6" s="286"/>
      <c r="K6" s="258">
        <v>0</v>
      </c>
      <c r="L6" s="259"/>
      <c r="M6" s="286"/>
      <c r="N6" s="258">
        <v>0</v>
      </c>
      <c r="O6" s="259"/>
      <c r="P6" s="311"/>
      <c r="Q6" s="248">
        <v>1</v>
      </c>
      <c r="R6" s="249"/>
      <c r="S6" s="286"/>
      <c r="T6" s="258">
        <v>0</v>
      </c>
      <c r="U6" s="259"/>
      <c r="V6" s="315"/>
      <c r="W6" s="289">
        <v>2</v>
      </c>
      <c r="X6" s="302"/>
      <c r="Y6" s="311"/>
      <c r="Z6" s="248">
        <v>1</v>
      </c>
      <c r="AA6" s="249"/>
      <c r="AB6" s="288"/>
      <c r="AC6" s="289">
        <v>2</v>
      </c>
      <c r="AD6" s="290"/>
      <c r="AE6" s="286"/>
      <c r="AF6" s="258">
        <v>0</v>
      </c>
      <c r="AG6" s="259"/>
      <c r="AH6" s="481">
        <f t="shared" ref="AH6" si="0">SUM(E6+H6+K6+N6+Q6+T6+W6+Z6+AC6+AF6)</f>
        <v>8</v>
      </c>
      <c r="AI6" s="483">
        <f t="shared" ref="AI6" si="1">SUM(D7+G7+J7+M7+P7+S7+V7+Y7+AB7+AE7)</f>
        <v>16</v>
      </c>
      <c r="AJ6" s="485" t="s">
        <v>214</v>
      </c>
      <c r="AK6" s="487">
        <f t="shared" ref="AK6" si="2">SUM(F7+I7+L7+O7+R7+U7+X7+AA7+AD7+AG7)</f>
        <v>16</v>
      </c>
      <c r="AL6" s="475">
        <v>7</v>
      </c>
      <c r="AM6" s="336"/>
    </row>
    <row r="7" spans="1:42" ht="12.95" customHeight="1" thickBot="1" x14ac:dyDescent="0.25">
      <c r="A7" s="490">
        <v>2</v>
      </c>
      <c r="B7" s="291" t="s">
        <v>17</v>
      </c>
      <c r="C7" s="292" t="s">
        <v>50</v>
      </c>
      <c r="D7" s="320">
        <v>3</v>
      </c>
      <c r="E7" s="294"/>
      <c r="F7" s="307">
        <v>0</v>
      </c>
      <c r="G7" s="282"/>
      <c r="H7" s="283"/>
      <c r="I7" s="284"/>
      <c r="J7" s="286">
        <v>0</v>
      </c>
      <c r="K7" s="258"/>
      <c r="L7" s="259">
        <v>3</v>
      </c>
      <c r="M7" s="286">
        <v>1</v>
      </c>
      <c r="N7" s="258"/>
      <c r="O7" s="259">
        <v>3</v>
      </c>
      <c r="P7" s="314">
        <v>2</v>
      </c>
      <c r="Q7" s="269"/>
      <c r="R7" s="270">
        <v>2</v>
      </c>
      <c r="S7" s="286">
        <v>1</v>
      </c>
      <c r="T7" s="258"/>
      <c r="U7" s="259">
        <v>3</v>
      </c>
      <c r="V7" s="320">
        <v>3</v>
      </c>
      <c r="W7" s="294"/>
      <c r="X7" s="307">
        <v>0</v>
      </c>
      <c r="Y7" s="314">
        <v>2</v>
      </c>
      <c r="Z7" s="269"/>
      <c r="AA7" s="270">
        <v>2</v>
      </c>
      <c r="AB7" s="293">
        <v>3</v>
      </c>
      <c r="AC7" s="294"/>
      <c r="AD7" s="295">
        <v>0</v>
      </c>
      <c r="AE7" s="286">
        <v>1</v>
      </c>
      <c r="AF7" s="258"/>
      <c r="AG7" s="259">
        <v>3</v>
      </c>
      <c r="AH7" s="482"/>
      <c r="AI7" s="484"/>
      <c r="AJ7" s="486"/>
      <c r="AK7" s="488"/>
      <c r="AL7" s="476"/>
      <c r="AM7" s="336"/>
    </row>
    <row r="8" spans="1:42" ht="12.95" customHeight="1" x14ac:dyDescent="0.2">
      <c r="A8" s="489">
        <v>3</v>
      </c>
      <c r="B8" s="260" t="s">
        <v>3</v>
      </c>
      <c r="C8" s="240" t="s">
        <v>24</v>
      </c>
      <c r="D8" s="288"/>
      <c r="E8" s="289">
        <v>2</v>
      </c>
      <c r="F8" s="290"/>
      <c r="G8" s="315"/>
      <c r="H8" s="289">
        <v>2</v>
      </c>
      <c r="I8" s="302"/>
      <c r="J8" s="298"/>
      <c r="K8" s="299"/>
      <c r="L8" s="300"/>
      <c r="M8" s="315"/>
      <c r="N8" s="289">
        <v>2</v>
      </c>
      <c r="O8" s="302"/>
      <c r="P8" s="288"/>
      <c r="Q8" s="289">
        <v>2</v>
      </c>
      <c r="R8" s="290"/>
      <c r="S8" s="315"/>
      <c r="T8" s="289">
        <v>2</v>
      </c>
      <c r="U8" s="302"/>
      <c r="V8" s="244"/>
      <c r="W8" s="245">
        <v>0</v>
      </c>
      <c r="X8" s="246"/>
      <c r="Y8" s="315"/>
      <c r="Z8" s="289">
        <v>2</v>
      </c>
      <c r="AA8" s="302"/>
      <c r="AB8" s="288"/>
      <c r="AC8" s="289">
        <v>2</v>
      </c>
      <c r="AD8" s="290"/>
      <c r="AE8" s="311"/>
      <c r="AF8" s="248">
        <v>1</v>
      </c>
      <c r="AG8" s="249"/>
      <c r="AH8" s="481">
        <f t="shared" ref="AH8" si="3">SUM(E8+H8+K8+N8+Q8+T8+W8+Z8+AC8+AF8)</f>
        <v>15</v>
      </c>
      <c r="AI8" s="483">
        <f t="shared" ref="AI8" si="4">SUM(D9+G9+J9+M9+P9+S9+V9+Y9+AB9+AE9)</f>
        <v>24</v>
      </c>
      <c r="AJ8" s="491" t="s">
        <v>214</v>
      </c>
      <c r="AK8" s="487">
        <f t="shared" ref="AK8" si="5">SUM(F9+I9+L9+O9+R9+U9+X9+AA9+AD9+AG9)</f>
        <v>6</v>
      </c>
      <c r="AL8" s="477">
        <v>1</v>
      </c>
      <c r="AM8" s="336"/>
    </row>
    <row r="9" spans="1:42" ht="12.95" customHeight="1" thickBot="1" x14ac:dyDescent="0.25">
      <c r="A9" s="490"/>
      <c r="B9" s="303" t="s">
        <v>3</v>
      </c>
      <c r="C9" s="261" t="s">
        <v>223</v>
      </c>
      <c r="D9" s="293">
        <v>3</v>
      </c>
      <c r="E9" s="294"/>
      <c r="F9" s="295">
        <v>1</v>
      </c>
      <c r="G9" s="320">
        <v>3</v>
      </c>
      <c r="H9" s="294"/>
      <c r="I9" s="307">
        <v>0</v>
      </c>
      <c r="J9" s="305"/>
      <c r="K9" s="263"/>
      <c r="L9" s="264"/>
      <c r="M9" s="320">
        <v>3</v>
      </c>
      <c r="N9" s="294"/>
      <c r="O9" s="307">
        <v>0</v>
      </c>
      <c r="P9" s="293">
        <v>3</v>
      </c>
      <c r="Q9" s="294"/>
      <c r="R9" s="295">
        <v>0</v>
      </c>
      <c r="S9" s="320">
        <v>3</v>
      </c>
      <c r="T9" s="294"/>
      <c r="U9" s="307">
        <v>0</v>
      </c>
      <c r="V9" s="265">
        <v>1</v>
      </c>
      <c r="W9" s="266"/>
      <c r="X9" s="267">
        <v>3</v>
      </c>
      <c r="Y9" s="320">
        <v>3</v>
      </c>
      <c r="Z9" s="294"/>
      <c r="AA9" s="307">
        <v>0</v>
      </c>
      <c r="AB9" s="293">
        <v>3</v>
      </c>
      <c r="AC9" s="294"/>
      <c r="AD9" s="295">
        <v>0</v>
      </c>
      <c r="AE9" s="314">
        <v>2</v>
      </c>
      <c r="AF9" s="269"/>
      <c r="AG9" s="270">
        <v>2</v>
      </c>
      <c r="AH9" s="482"/>
      <c r="AI9" s="484"/>
      <c r="AJ9" s="491"/>
      <c r="AK9" s="488"/>
      <c r="AL9" s="478"/>
      <c r="AM9" s="336"/>
    </row>
    <row r="10" spans="1:42" ht="12.95" customHeight="1" x14ac:dyDescent="0.2">
      <c r="A10" s="479">
        <v>4</v>
      </c>
      <c r="B10" s="239" t="s">
        <v>17</v>
      </c>
      <c r="C10" s="279" t="s">
        <v>225</v>
      </c>
      <c r="D10" s="311"/>
      <c r="E10" s="248">
        <v>1</v>
      </c>
      <c r="F10" s="249"/>
      <c r="G10" s="288"/>
      <c r="H10" s="289">
        <v>2</v>
      </c>
      <c r="I10" s="290"/>
      <c r="J10" s="244"/>
      <c r="K10" s="245">
        <v>0</v>
      </c>
      <c r="L10" s="246"/>
      <c r="M10" s="282"/>
      <c r="N10" s="283"/>
      <c r="O10" s="284"/>
      <c r="P10" s="311"/>
      <c r="Q10" s="248">
        <v>1</v>
      </c>
      <c r="R10" s="249"/>
      <c r="S10" s="286"/>
      <c r="T10" s="258">
        <v>0</v>
      </c>
      <c r="U10" s="259"/>
      <c r="V10" s="286"/>
      <c r="W10" s="258">
        <v>0</v>
      </c>
      <c r="X10" s="259"/>
      <c r="Y10" s="315"/>
      <c r="Z10" s="289">
        <v>2</v>
      </c>
      <c r="AA10" s="302"/>
      <c r="AB10" s="288"/>
      <c r="AC10" s="289">
        <v>2</v>
      </c>
      <c r="AD10" s="290"/>
      <c r="AE10" s="315"/>
      <c r="AF10" s="289">
        <v>2</v>
      </c>
      <c r="AG10" s="302"/>
      <c r="AH10" s="481">
        <f t="shared" ref="AH10" si="6">SUM(E10+H10+K10+N10+Q10+T10+W10+Z10+AC10+AF10)</f>
        <v>10</v>
      </c>
      <c r="AI10" s="483">
        <f t="shared" ref="AI10" si="7">SUM(D11+G11+J11+M11+P11+S11+V11+Y11+AB11+AE11)</f>
        <v>18</v>
      </c>
      <c r="AJ10" s="485" t="s">
        <v>214</v>
      </c>
      <c r="AK10" s="487">
        <f t="shared" ref="AK10" si="8">SUM(F11+I11+L11+O11+R11+U11+X11+AA11+AD11+AG11)</f>
        <v>14</v>
      </c>
      <c r="AL10" s="475">
        <v>6</v>
      </c>
      <c r="AM10" s="336"/>
    </row>
    <row r="11" spans="1:42" ht="12.95" customHeight="1" thickBot="1" x14ac:dyDescent="0.25">
      <c r="A11" s="480">
        <v>4</v>
      </c>
      <c r="B11" s="331" t="s">
        <v>17</v>
      </c>
      <c r="C11" s="292" t="s">
        <v>48</v>
      </c>
      <c r="D11" s="314">
        <v>2</v>
      </c>
      <c r="E11" s="269"/>
      <c r="F11" s="270">
        <v>2</v>
      </c>
      <c r="G11" s="293">
        <v>3</v>
      </c>
      <c r="H11" s="294"/>
      <c r="I11" s="295">
        <v>1</v>
      </c>
      <c r="J11" s="265">
        <v>0</v>
      </c>
      <c r="K11" s="266"/>
      <c r="L11" s="267">
        <v>3</v>
      </c>
      <c r="M11" s="282"/>
      <c r="N11" s="283"/>
      <c r="O11" s="284"/>
      <c r="P11" s="314">
        <v>2</v>
      </c>
      <c r="Q11" s="269"/>
      <c r="R11" s="270">
        <v>2</v>
      </c>
      <c r="S11" s="286">
        <v>1</v>
      </c>
      <c r="T11" s="258"/>
      <c r="U11" s="259">
        <v>3</v>
      </c>
      <c r="V11" s="286">
        <v>1</v>
      </c>
      <c r="W11" s="258"/>
      <c r="X11" s="259">
        <v>3</v>
      </c>
      <c r="Y11" s="320">
        <v>3</v>
      </c>
      <c r="Z11" s="294"/>
      <c r="AA11" s="307">
        <v>0</v>
      </c>
      <c r="AB11" s="293">
        <v>3</v>
      </c>
      <c r="AC11" s="294"/>
      <c r="AD11" s="295">
        <v>0</v>
      </c>
      <c r="AE11" s="320">
        <v>3</v>
      </c>
      <c r="AF11" s="294"/>
      <c r="AG11" s="307">
        <v>0</v>
      </c>
      <c r="AH11" s="482"/>
      <c r="AI11" s="484"/>
      <c r="AJ11" s="486"/>
      <c r="AK11" s="488"/>
      <c r="AL11" s="476"/>
      <c r="AM11" s="336"/>
    </row>
    <row r="12" spans="1:42" ht="12.95" customHeight="1" x14ac:dyDescent="0.2">
      <c r="A12" s="489">
        <v>5</v>
      </c>
      <c r="B12" s="260" t="s">
        <v>13</v>
      </c>
      <c r="C12" s="240" t="s">
        <v>14</v>
      </c>
      <c r="D12" s="315"/>
      <c r="E12" s="289">
        <v>2</v>
      </c>
      <c r="F12" s="302"/>
      <c r="G12" s="384"/>
      <c r="H12" s="248">
        <v>1</v>
      </c>
      <c r="I12" s="254"/>
      <c r="J12" s="286"/>
      <c r="K12" s="258">
        <v>0</v>
      </c>
      <c r="L12" s="259"/>
      <c r="M12" s="316"/>
      <c r="N12" s="317">
        <v>1</v>
      </c>
      <c r="O12" s="318"/>
      <c r="P12" s="298"/>
      <c r="Q12" s="319"/>
      <c r="R12" s="300"/>
      <c r="S12" s="311"/>
      <c r="T12" s="248">
        <v>1</v>
      </c>
      <c r="U12" s="249"/>
      <c r="V12" s="384"/>
      <c r="W12" s="248">
        <v>1</v>
      </c>
      <c r="X12" s="254"/>
      <c r="Y12" s="288"/>
      <c r="Z12" s="302">
        <v>2</v>
      </c>
      <c r="AA12" s="290"/>
      <c r="AB12" s="288"/>
      <c r="AC12" s="289">
        <v>2</v>
      </c>
      <c r="AD12" s="290"/>
      <c r="AE12" s="473"/>
      <c r="AF12" s="317">
        <v>1</v>
      </c>
      <c r="AG12" s="318"/>
      <c r="AH12" s="481">
        <f t="shared" ref="AH12" si="9">SUM(E12+H12+K12+N12+Q12+T12+W12+Z12+AC12+AF12)</f>
        <v>11</v>
      </c>
      <c r="AI12" s="483">
        <f t="shared" ref="AI12" si="10">SUM(D13+G13+J13+M13+P13+S13+V13+Y13+AB13+AE13)</f>
        <v>19</v>
      </c>
      <c r="AJ12" s="491" t="s">
        <v>214</v>
      </c>
      <c r="AK12" s="487">
        <f t="shared" ref="AK12" si="11">SUM(F13+I13+L13+O13+R13+U13+X13+AA13+AD13+AG13)</f>
        <v>14</v>
      </c>
      <c r="AL12" s="475">
        <v>4</v>
      </c>
      <c r="AM12" s="336"/>
    </row>
    <row r="13" spans="1:42" ht="12.95" customHeight="1" thickBot="1" x14ac:dyDescent="0.25">
      <c r="A13" s="490">
        <v>5</v>
      </c>
      <c r="B13" s="291" t="s">
        <v>31</v>
      </c>
      <c r="C13" s="370" t="s">
        <v>32</v>
      </c>
      <c r="D13" s="320">
        <v>3</v>
      </c>
      <c r="E13" s="294"/>
      <c r="F13" s="307">
        <v>0</v>
      </c>
      <c r="G13" s="296">
        <v>2</v>
      </c>
      <c r="H13" s="269"/>
      <c r="I13" s="276">
        <v>2</v>
      </c>
      <c r="J13" s="286">
        <v>0</v>
      </c>
      <c r="K13" s="258"/>
      <c r="L13" s="259">
        <v>3</v>
      </c>
      <c r="M13" s="321">
        <v>2</v>
      </c>
      <c r="N13" s="269"/>
      <c r="O13" s="276">
        <v>2</v>
      </c>
      <c r="P13" s="305"/>
      <c r="Q13" s="322"/>
      <c r="R13" s="264"/>
      <c r="S13" s="314">
        <v>2</v>
      </c>
      <c r="T13" s="269"/>
      <c r="U13" s="270">
        <v>2</v>
      </c>
      <c r="V13" s="296">
        <v>2</v>
      </c>
      <c r="W13" s="269"/>
      <c r="X13" s="276">
        <v>2</v>
      </c>
      <c r="Y13" s="293">
        <v>3</v>
      </c>
      <c r="Z13" s="307"/>
      <c r="AA13" s="295">
        <v>0</v>
      </c>
      <c r="AB13" s="293">
        <v>3</v>
      </c>
      <c r="AC13" s="294"/>
      <c r="AD13" s="295">
        <v>1</v>
      </c>
      <c r="AE13" s="321">
        <v>2</v>
      </c>
      <c r="AF13" s="269"/>
      <c r="AG13" s="276">
        <v>2</v>
      </c>
      <c r="AH13" s="482"/>
      <c r="AI13" s="484"/>
      <c r="AJ13" s="491"/>
      <c r="AK13" s="488"/>
      <c r="AL13" s="476"/>
      <c r="AM13" s="336"/>
    </row>
    <row r="14" spans="1:42" ht="12.95" customHeight="1" x14ac:dyDescent="0.2">
      <c r="A14" s="479">
        <v>6</v>
      </c>
      <c r="B14" s="369" t="s">
        <v>3</v>
      </c>
      <c r="C14" s="368" t="s">
        <v>272</v>
      </c>
      <c r="D14" s="311"/>
      <c r="E14" s="248">
        <v>1</v>
      </c>
      <c r="F14" s="249"/>
      <c r="G14" s="288"/>
      <c r="H14" s="289">
        <v>2</v>
      </c>
      <c r="I14" s="290"/>
      <c r="J14" s="244"/>
      <c r="K14" s="245">
        <v>0</v>
      </c>
      <c r="L14" s="246"/>
      <c r="M14" s="288"/>
      <c r="N14" s="289">
        <v>2</v>
      </c>
      <c r="O14" s="290"/>
      <c r="P14" s="311"/>
      <c r="Q14" s="248">
        <v>1</v>
      </c>
      <c r="R14" s="249"/>
      <c r="S14" s="282"/>
      <c r="T14" s="284"/>
      <c r="U14" s="284"/>
      <c r="V14" s="286"/>
      <c r="W14" s="258">
        <v>0</v>
      </c>
      <c r="X14" s="259"/>
      <c r="Y14" s="288"/>
      <c r="Z14" s="289">
        <v>2</v>
      </c>
      <c r="AA14" s="290"/>
      <c r="AB14" s="288"/>
      <c r="AC14" s="289">
        <v>2</v>
      </c>
      <c r="AD14" s="290"/>
      <c r="AE14" s="311"/>
      <c r="AF14" s="248">
        <v>1</v>
      </c>
      <c r="AG14" s="249"/>
      <c r="AH14" s="481">
        <f t="shared" ref="AH14" si="12">SUM(E14+H14+K14+N14+Q14+T14+W14+Z14+AC14+AF14)</f>
        <v>11</v>
      </c>
      <c r="AI14" s="483">
        <f t="shared" ref="AI14" si="13">SUM(D15+G15+J15+M15+P15+S15+V15+Y15+AB15+AE15)</f>
        <v>18</v>
      </c>
      <c r="AJ14" s="485" t="s">
        <v>214</v>
      </c>
      <c r="AK14" s="487">
        <f t="shared" ref="AK14" si="14">SUM(F15+I15+L15+O15+R15+U15+X15+AA15+AD15+AG15)</f>
        <v>16</v>
      </c>
      <c r="AL14" s="475">
        <v>5</v>
      </c>
      <c r="AM14" s="336"/>
      <c r="AP14" s="231" t="s">
        <v>224</v>
      </c>
    </row>
    <row r="15" spans="1:42" ht="12.95" customHeight="1" thickBot="1" x14ac:dyDescent="0.25">
      <c r="A15" s="480"/>
      <c r="B15" s="369" t="s">
        <v>287</v>
      </c>
      <c r="C15" s="367" t="s">
        <v>286</v>
      </c>
      <c r="D15" s="314">
        <v>2</v>
      </c>
      <c r="E15" s="269"/>
      <c r="F15" s="270">
        <v>2</v>
      </c>
      <c r="G15" s="293">
        <v>3</v>
      </c>
      <c r="H15" s="294"/>
      <c r="I15" s="295">
        <v>1</v>
      </c>
      <c r="J15" s="265">
        <v>0</v>
      </c>
      <c r="K15" s="266"/>
      <c r="L15" s="267">
        <v>3</v>
      </c>
      <c r="M15" s="293">
        <v>3</v>
      </c>
      <c r="N15" s="294"/>
      <c r="O15" s="295">
        <v>1</v>
      </c>
      <c r="P15" s="314">
        <v>2</v>
      </c>
      <c r="Q15" s="269"/>
      <c r="R15" s="270">
        <v>2</v>
      </c>
      <c r="S15" s="282"/>
      <c r="T15" s="284"/>
      <c r="U15" s="284"/>
      <c r="V15" s="472" t="s">
        <v>289</v>
      </c>
      <c r="W15" s="258"/>
      <c r="X15" s="259">
        <v>3</v>
      </c>
      <c r="Y15" s="293">
        <v>3</v>
      </c>
      <c r="Z15" s="294"/>
      <c r="AA15" s="295">
        <v>1</v>
      </c>
      <c r="AB15" s="293">
        <v>3</v>
      </c>
      <c r="AC15" s="294"/>
      <c r="AD15" s="295">
        <v>1</v>
      </c>
      <c r="AE15" s="314">
        <v>2</v>
      </c>
      <c r="AF15" s="269"/>
      <c r="AG15" s="270">
        <v>2</v>
      </c>
      <c r="AH15" s="482"/>
      <c r="AI15" s="484"/>
      <c r="AJ15" s="486"/>
      <c r="AK15" s="488"/>
      <c r="AL15" s="476"/>
      <c r="AM15" s="336"/>
    </row>
    <row r="16" spans="1:42" ht="12.95" customHeight="1" x14ac:dyDescent="0.2">
      <c r="A16" s="489">
        <v>7</v>
      </c>
      <c r="B16" s="260" t="s">
        <v>3</v>
      </c>
      <c r="C16" s="368" t="s">
        <v>269</v>
      </c>
      <c r="D16" s="311"/>
      <c r="E16" s="248">
        <v>1</v>
      </c>
      <c r="F16" s="249"/>
      <c r="G16" s="286"/>
      <c r="H16" s="258">
        <v>0</v>
      </c>
      <c r="I16" s="259"/>
      <c r="J16" s="288"/>
      <c r="K16" s="289">
        <v>2</v>
      </c>
      <c r="L16" s="290"/>
      <c r="M16" s="288"/>
      <c r="N16" s="289">
        <v>2</v>
      </c>
      <c r="O16" s="290"/>
      <c r="P16" s="311"/>
      <c r="Q16" s="248">
        <v>1</v>
      </c>
      <c r="R16" s="249"/>
      <c r="S16" s="288"/>
      <c r="T16" s="302">
        <v>2</v>
      </c>
      <c r="U16" s="290"/>
      <c r="V16" s="298"/>
      <c r="W16" s="299"/>
      <c r="X16" s="300"/>
      <c r="Y16" s="311"/>
      <c r="Z16" s="248">
        <v>1</v>
      </c>
      <c r="AA16" s="249"/>
      <c r="AB16" s="288"/>
      <c r="AC16" s="289">
        <v>2</v>
      </c>
      <c r="AD16" s="290"/>
      <c r="AE16" s="286"/>
      <c r="AF16" s="258">
        <v>0</v>
      </c>
      <c r="AG16" s="259"/>
      <c r="AH16" s="481">
        <f t="shared" ref="AH16" si="15">SUM(E16+H16+K16+N16+Q16+T16+W16+Z16+AC16+AF16)</f>
        <v>11</v>
      </c>
      <c r="AI16" s="483">
        <f t="shared" ref="AI16" si="16">SUM(D17+G17+J17+M17+P17+S17+V17+Y17+AB17+AE17)</f>
        <v>18</v>
      </c>
      <c r="AJ16" s="491" t="s">
        <v>214</v>
      </c>
      <c r="AK16" s="487">
        <f t="shared" ref="AK16" si="17">SUM(F17+I17+L17+O17+R17+U17+X17+AA17+AD17+AG17)</f>
        <v>15</v>
      </c>
      <c r="AL16" s="477">
        <v>3</v>
      </c>
      <c r="AM16" s="336"/>
      <c r="AP16" s="231" t="s">
        <v>224</v>
      </c>
    </row>
    <row r="17" spans="1:39" ht="12.95" customHeight="1" thickBot="1" x14ac:dyDescent="0.25">
      <c r="A17" s="490">
        <v>7</v>
      </c>
      <c r="B17" s="303" t="s">
        <v>3</v>
      </c>
      <c r="C17" s="367" t="s">
        <v>290</v>
      </c>
      <c r="D17" s="314">
        <v>2</v>
      </c>
      <c r="E17" s="269"/>
      <c r="F17" s="270">
        <v>2</v>
      </c>
      <c r="G17" s="286">
        <v>0</v>
      </c>
      <c r="H17" s="258"/>
      <c r="I17" s="259">
        <v>3</v>
      </c>
      <c r="J17" s="293">
        <v>3</v>
      </c>
      <c r="K17" s="294"/>
      <c r="L17" s="295">
        <v>1</v>
      </c>
      <c r="M17" s="293">
        <v>3</v>
      </c>
      <c r="N17" s="294"/>
      <c r="O17" s="295">
        <v>1</v>
      </c>
      <c r="P17" s="314">
        <v>2</v>
      </c>
      <c r="Q17" s="269"/>
      <c r="R17" s="270">
        <v>2</v>
      </c>
      <c r="S17" s="293">
        <v>3</v>
      </c>
      <c r="T17" s="307"/>
      <c r="U17" s="295">
        <v>0</v>
      </c>
      <c r="V17" s="305"/>
      <c r="W17" s="263"/>
      <c r="X17" s="264"/>
      <c r="Y17" s="314">
        <v>2</v>
      </c>
      <c r="Z17" s="269"/>
      <c r="AA17" s="270">
        <v>2</v>
      </c>
      <c r="AB17" s="293">
        <v>3</v>
      </c>
      <c r="AC17" s="294"/>
      <c r="AD17" s="295">
        <v>1</v>
      </c>
      <c r="AE17" s="472" t="s">
        <v>289</v>
      </c>
      <c r="AF17" s="258"/>
      <c r="AG17" s="259">
        <v>3</v>
      </c>
      <c r="AH17" s="482"/>
      <c r="AI17" s="484"/>
      <c r="AJ17" s="491"/>
      <c r="AK17" s="488"/>
      <c r="AL17" s="478"/>
      <c r="AM17" s="336"/>
    </row>
    <row r="18" spans="1:39" ht="12.95" customHeight="1" x14ac:dyDescent="0.2">
      <c r="A18" s="479">
        <v>8</v>
      </c>
      <c r="B18" s="331" t="s">
        <v>17</v>
      </c>
      <c r="C18" s="323" t="s">
        <v>46</v>
      </c>
      <c r="D18" s="311"/>
      <c r="E18" s="248">
        <v>1</v>
      </c>
      <c r="F18" s="249"/>
      <c r="G18" s="384"/>
      <c r="H18" s="248">
        <v>1</v>
      </c>
      <c r="I18" s="254"/>
      <c r="J18" s="244"/>
      <c r="K18" s="245">
        <v>0</v>
      </c>
      <c r="L18" s="246"/>
      <c r="M18" s="244"/>
      <c r="N18" s="245">
        <v>0</v>
      </c>
      <c r="O18" s="246"/>
      <c r="P18" s="244"/>
      <c r="Q18" s="245">
        <v>0</v>
      </c>
      <c r="R18" s="246"/>
      <c r="S18" s="286"/>
      <c r="T18" s="258">
        <v>0</v>
      </c>
      <c r="U18" s="259"/>
      <c r="V18" s="311"/>
      <c r="W18" s="248">
        <v>1</v>
      </c>
      <c r="X18" s="249"/>
      <c r="Y18" s="241"/>
      <c r="Z18" s="299"/>
      <c r="AA18" s="319"/>
      <c r="AB18" s="315"/>
      <c r="AC18" s="302">
        <v>2</v>
      </c>
      <c r="AD18" s="302"/>
      <c r="AE18" s="244"/>
      <c r="AF18" s="245">
        <v>0</v>
      </c>
      <c r="AG18" s="246"/>
      <c r="AH18" s="481">
        <f t="shared" ref="AH18" si="18">SUM(E18+H18+K18+N18+Q18+T18+W18+Z18+AC18+AF18)</f>
        <v>5</v>
      </c>
      <c r="AI18" s="483">
        <f t="shared" ref="AI18" si="19">SUM(D19+G19+J19+M19+P19+S19+V19+Y19+AB19+AE19)</f>
        <v>11</v>
      </c>
      <c r="AJ18" s="485" t="s">
        <v>214</v>
      </c>
      <c r="AK18" s="487">
        <f t="shared" ref="AK18" si="20">SUM(F19+I19+L19+O19+R19+U19+X19+AA19+AD19+AG19)</f>
        <v>21</v>
      </c>
      <c r="AL18" s="475" t="s">
        <v>216</v>
      </c>
      <c r="AM18" s="336"/>
    </row>
    <row r="19" spans="1:39" ht="12.95" customHeight="1" thickBot="1" x14ac:dyDescent="0.25">
      <c r="A19" s="480">
        <v>8</v>
      </c>
      <c r="B19" s="291" t="s">
        <v>39</v>
      </c>
      <c r="C19" s="324" t="s">
        <v>40</v>
      </c>
      <c r="D19" s="314">
        <v>2</v>
      </c>
      <c r="E19" s="269"/>
      <c r="F19" s="270">
        <v>2</v>
      </c>
      <c r="G19" s="296">
        <v>2</v>
      </c>
      <c r="H19" s="269"/>
      <c r="I19" s="276">
        <v>2</v>
      </c>
      <c r="J19" s="265">
        <v>0</v>
      </c>
      <c r="K19" s="266"/>
      <c r="L19" s="267">
        <v>3</v>
      </c>
      <c r="M19" s="265">
        <v>0</v>
      </c>
      <c r="N19" s="266"/>
      <c r="O19" s="267">
        <v>3</v>
      </c>
      <c r="P19" s="474" t="s">
        <v>289</v>
      </c>
      <c r="Q19" s="266"/>
      <c r="R19" s="267">
        <v>3</v>
      </c>
      <c r="S19" s="286">
        <v>1</v>
      </c>
      <c r="T19" s="258"/>
      <c r="U19" s="259">
        <v>3</v>
      </c>
      <c r="V19" s="314">
        <v>2</v>
      </c>
      <c r="W19" s="269"/>
      <c r="X19" s="270">
        <v>2</v>
      </c>
      <c r="Y19" s="262"/>
      <c r="Z19" s="263"/>
      <c r="AA19" s="322"/>
      <c r="AB19" s="320">
        <v>3</v>
      </c>
      <c r="AC19" s="307"/>
      <c r="AD19" s="307">
        <v>0</v>
      </c>
      <c r="AE19" s="265">
        <v>1</v>
      </c>
      <c r="AF19" s="266"/>
      <c r="AG19" s="267">
        <v>3</v>
      </c>
      <c r="AH19" s="482"/>
      <c r="AI19" s="484"/>
      <c r="AJ19" s="486"/>
      <c r="AK19" s="488"/>
      <c r="AL19" s="476"/>
      <c r="AM19" s="336"/>
    </row>
    <row r="20" spans="1:39" ht="12.95" customHeight="1" x14ac:dyDescent="0.2">
      <c r="A20" s="479">
        <v>9</v>
      </c>
      <c r="B20" s="239" t="s">
        <v>17</v>
      </c>
      <c r="C20" s="323" t="s">
        <v>89</v>
      </c>
      <c r="D20" s="244"/>
      <c r="E20" s="245">
        <v>0</v>
      </c>
      <c r="F20" s="246"/>
      <c r="G20" s="286"/>
      <c r="H20" s="258">
        <v>0</v>
      </c>
      <c r="I20" s="259"/>
      <c r="J20" s="286"/>
      <c r="K20" s="258">
        <v>0</v>
      </c>
      <c r="L20" s="259"/>
      <c r="M20" s="286"/>
      <c r="N20" s="258">
        <v>0</v>
      </c>
      <c r="O20" s="259"/>
      <c r="P20" s="286"/>
      <c r="Q20" s="258">
        <v>0</v>
      </c>
      <c r="R20" s="259"/>
      <c r="S20" s="244"/>
      <c r="T20" s="245">
        <v>0</v>
      </c>
      <c r="U20" s="246"/>
      <c r="V20" s="286"/>
      <c r="W20" s="258">
        <v>0</v>
      </c>
      <c r="X20" s="259"/>
      <c r="Y20" s="286"/>
      <c r="Z20" s="258">
        <v>0</v>
      </c>
      <c r="AA20" s="259"/>
      <c r="AB20" s="327"/>
      <c r="AC20" s="328"/>
      <c r="AD20" s="328"/>
      <c r="AE20" s="286"/>
      <c r="AF20" s="258">
        <v>0</v>
      </c>
      <c r="AG20" s="259"/>
      <c r="AH20" s="481">
        <f t="shared" ref="AH20" si="21">SUM(E20+H20+K20+N20+Q20+T20+W20+Z20+AC20+AF20)</f>
        <v>0</v>
      </c>
      <c r="AI20" s="483">
        <f t="shared" ref="AI20" si="22">SUM(D21+G21+J21+M21+P21+S21+V21+Y21+AB21+AE21)</f>
        <v>3</v>
      </c>
      <c r="AJ20" s="485" t="s">
        <v>214</v>
      </c>
      <c r="AK20" s="487">
        <f t="shared" ref="AK20" si="23">SUM(F21+I21+L21+O21+R21+U21+X21+AA21+AD21+AG21)</f>
        <v>27</v>
      </c>
      <c r="AL20" s="475" t="s">
        <v>215</v>
      </c>
      <c r="AM20" s="336"/>
    </row>
    <row r="21" spans="1:39" ht="12.95" customHeight="1" thickBot="1" x14ac:dyDescent="0.25">
      <c r="A21" s="480">
        <v>9</v>
      </c>
      <c r="B21" s="291" t="s">
        <v>17</v>
      </c>
      <c r="C21" s="324" t="s">
        <v>123</v>
      </c>
      <c r="D21" s="265">
        <v>0</v>
      </c>
      <c r="E21" s="266"/>
      <c r="F21" s="267">
        <v>3</v>
      </c>
      <c r="G21" s="286">
        <v>0</v>
      </c>
      <c r="H21" s="258"/>
      <c r="I21" s="259">
        <v>3</v>
      </c>
      <c r="J21" s="286">
        <v>0</v>
      </c>
      <c r="K21" s="258"/>
      <c r="L21" s="259">
        <v>3</v>
      </c>
      <c r="M21" s="472" t="s">
        <v>289</v>
      </c>
      <c r="N21" s="258"/>
      <c r="O21" s="259">
        <v>3</v>
      </c>
      <c r="P21" s="286">
        <v>1</v>
      </c>
      <c r="Q21" s="258"/>
      <c r="R21" s="259">
        <v>3</v>
      </c>
      <c r="S21" s="265">
        <v>1</v>
      </c>
      <c r="T21" s="266"/>
      <c r="U21" s="267">
        <v>3</v>
      </c>
      <c r="V21" s="286">
        <v>1</v>
      </c>
      <c r="W21" s="258"/>
      <c r="X21" s="259">
        <v>3</v>
      </c>
      <c r="Y21" s="472" t="s">
        <v>289</v>
      </c>
      <c r="Z21" s="258"/>
      <c r="AA21" s="259">
        <v>3</v>
      </c>
      <c r="AB21" s="327"/>
      <c r="AC21" s="328"/>
      <c r="AD21" s="328"/>
      <c r="AE21" s="472" t="s">
        <v>289</v>
      </c>
      <c r="AF21" s="258"/>
      <c r="AG21" s="259">
        <v>3</v>
      </c>
      <c r="AH21" s="482"/>
      <c r="AI21" s="484"/>
      <c r="AJ21" s="486"/>
      <c r="AK21" s="488"/>
      <c r="AL21" s="476"/>
      <c r="AM21" s="336"/>
    </row>
    <row r="22" spans="1:39" ht="12.95" customHeight="1" x14ac:dyDescent="0.2">
      <c r="A22" s="479">
        <v>10</v>
      </c>
      <c r="B22" s="260" t="s">
        <v>3</v>
      </c>
      <c r="C22" s="323" t="s">
        <v>93</v>
      </c>
      <c r="D22" s="311"/>
      <c r="E22" s="248">
        <v>1</v>
      </c>
      <c r="F22" s="249"/>
      <c r="G22" s="288"/>
      <c r="H22" s="289">
        <v>2</v>
      </c>
      <c r="I22" s="290"/>
      <c r="J22" s="311"/>
      <c r="K22" s="248">
        <v>1</v>
      </c>
      <c r="L22" s="249"/>
      <c r="M22" s="244"/>
      <c r="N22" s="245">
        <v>0</v>
      </c>
      <c r="O22" s="246"/>
      <c r="P22" s="384"/>
      <c r="Q22" s="351">
        <v>1</v>
      </c>
      <c r="R22" s="254"/>
      <c r="S22" s="311"/>
      <c r="T22" s="248">
        <v>1</v>
      </c>
      <c r="U22" s="249"/>
      <c r="V22" s="288"/>
      <c r="W22" s="302">
        <v>2</v>
      </c>
      <c r="X22" s="290"/>
      <c r="Y22" s="288"/>
      <c r="Z22" s="289">
        <v>2</v>
      </c>
      <c r="AA22" s="290"/>
      <c r="AB22" s="315"/>
      <c r="AC22" s="289">
        <v>2</v>
      </c>
      <c r="AD22" s="302"/>
      <c r="AE22" s="327"/>
      <c r="AF22" s="328"/>
      <c r="AG22" s="328"/>
      <c r="AH22" s="481">
        <f t="shared" ref="AH22" si="24">SUM(E22+H22+K22+N22+Q22+T22+W22+Z22+AC22+AF22)</f>
        <v>12</v>
      </c>
      <c r="AI22" s="483">
        <f t="shared" ref="AI22" si="25">SUM(D23+G23+J23+M23+P23+S23+V23+Y23+AB23+AE23)</f>
        <v>20</v>
      </c>
      <c r="AJ22" s="485" t="s">
        <v>214</v>
      </c>
      <c r="AK22" s="487">
        <f t="shared" ref="AK22" si="26">SUM(F23+I23+L23+O23+R23+U23+X23+AA23+AD23+AG23)</f>
        <v>13</v>
      </c>
      <c r="AL22" s="477" t="s">
        <v>220</v>
      </c>
      <c r="AM22" s="336"/>
    </row>
    <row r="23" spans="1:39" ht="12.95" customHeight="1" thickBot="1" x14ac:dyDescent="0.25">
      <c r="A23" s="480">
        <v>9</v>
      </c>
      <c r="B23" s="303" t="s">
        <v>121</v>
      </c>
      <c r="C23" s="324" t="s">
        <v>288</v>
      </c>
      <c r="D23" s="314">
        <v>2</v>
      </c>
      <c r="E23" s="269"/>
      <c r="F23" s="270">
        <v>2</v>
      </c>
      <c r="G23" s="293">
        <v>3</v>
      </c>
      <c r="H23" s="294"/>
      <c r="I23" s="295">
        <v>1</v>
      </c>
      <c r="J23" s="314">
        <v>2</v>
      </c>
      <c r="K23" s="269"/>
      <c r="L23" s="270">
        <v>2</v>
      </c>
      <c r="M23" s="265">
        <v>0</v>
      </c>
      <c r="N23" s="266"/>
      <c r="O23" s="267">
        <v>3</v>
      </c>
      <c r="P23" s="385">
        <v>2</v>
      </c>
      <c r="Q23" s="269"/>
      <c r="R23" s="276">
        <v>2</v>
      </c>
      <c r="S23" s="314">
        <v>2</v>
      </c>
      <c r="T23" s="269"/>
      <c r="U23" s="270">
        <v>2</v>
      </c>
      <c r="V23" s="293">
        <v>3</v>
      </c>
      <c r="W23" s="307"/>
      <c r="X23" s="295">
        <v>0</v>
      </c>
      <c r="Y23" s="293">
        <v>3</v>
      </c>
      <c r="Z23" s="294"/>
      <c r="AA23" s="295">
        <v>1</v>
      </c>
      <c r="AB23" s="320">
        <v>3</v>
      </c>
      <c r="AC23" s="294"/>
      <c r="AD23" s="307">
        <v>0</v>
      </c>
      <c r="AE23" s="327"/>
      <c r="AF23" s="328"/>
      <c r="AG23" s="328"/>
      <c r="AH23" s="482"/>
      <c r="AI23" s="484"/>
      <c r="AJ23" s="486"/>
      <c r="AK23" s="488"/>
      <c r="AL23" s="478"/>
      <c r="AM23" s="336"/>
    </row>
    <row r="24" spans="1:39" ht="12.95" customHeight="1" x14ac:dyDescent="0.2">
      <c r="A24" s="463"/>
      <c r="B24" s="464"/>
      <c r="C24" s="465"/>
      <c r="D24" s="466"/>
      <c r="E24" s="258"/>
      <c r="F24" s="287"/>
      <c r="G24" s="466"/>
      <c r="H24" s="258"/>
      <c r="I24" s="287"/>
      <c r="J24" s="467"/>
      <c r="K24" s="258"/>
      <c r="L24" s="287"/>
      <c r="M24" s="468"/>
      <c r="N24" s="280"/>
      <c r="O24" s="344"/>
      <c r="P24" s="468"/>
      <c r="Q24" s="280"/>
      <c r="R24" s="344"/>
      <c r="S24" s="353"/>
      <c r="T24" s="326"/>
      <c r="U24" s="356"/>
      <c r="V24" s="468"/>
      <c r="W24" s="280"/>
      <c r="X24" s="344"/>
      <c r="Y24" s="468"/>
      <c r="Z24" s="280"/>
      <c r="AA24" s="344"/>
      <c r="AB24" s="233"/>
      <c r="AC24" s="233"/>
      <c r="AD24" s="233"/>
      <c r="AE24" s="233"/>
      <c r="AF24" s="233"/>
      <c r="AG24" s="233"/>
      <c r="AH24" s="469"/>
      <c r="AI24" s="470">
        <v>161</v>
      </c>
      <c r="AJ24" s="461"/>
      <c r="AK24" s="470">
        <v>161</v>
      </c>
      <c r="AL24" s="471"/>
      <c r="AM24" s="336"/>
    </row>
    <row r="25" spans="1:39" ht="12.75" customHeight="1" x14ac:dyDescent="0.2">
      <c r="A25" s="231"/>
      <c r="C25" s="525" t="s">
        <v>294</v>
      </c>
      <c r="D25" s="525"/>
      <c r="E25" s="525"/>
      <c r="F25" s="525"/>
      <c r="G25" s="525"/>
      <c r="H25" s="525"/>
      <c r="I25" s="525"/>
      <c r="M25" s="512" t="s">
        <v>1</v>
      </c>
      <c r="N25" s="512"/>
      <c r="O25" s="512"/>
      <c r="P25" s="512" t="s">
        <v>213</v>
      </c>
      <c r="Q25" s="512"/>
      <c r="R25" s="512"/>
      <c r="S25" s="512" t="s">
        <v>2</v>
      </c>
      <c r="T25" s="512"/>
      <c r="U25" s="512"/>
      <c r="V25" s="231"/>
      <c r="X25" s="231"/>
      <c r="AE25" s="232"/>
      <c r="AF25" s="231"/>
    </row>
    <row r="26" spans="1:39" ht="12.75" customHeight="1" x14ac:dyDescent="0.2">
      <c r="A26" s="489">
        <v>5</v>
      </c>
      <c r="B26" s="260" t="s">
        <v>13</v>
      </c>
      <c r="C26" s="240" t="s">
        <v>14</v>
      </c>
      <c r="D26" s="241"/>
      <c r="E26" s="299"/>
      <c r="F26" s="319"/>
      <c r="G26" s="357"/>
      <c r="H26" s="358">
        <v>1</v>
      </c>
      <c r="I26" s="359"/>
      <c r="J26" s="363"/>
      <c r="K26" s="364">
        <v>1</v>
      </c>
      <c r="L26" s="365"/>
      <c r="M26" s="563">
        <v>2</v>
      </c>
      <c r="N26" s="564"/>
      <c r="O26" s="565"/>
      <c r="P26" s="569" t="s">
        <v>291</v>
      </c>
      <c r="Q26" s="570"/>
      <c r="R26" s="571"/>
      <c r="S26" s="575">
        <v>2</v>
      </c>
      <c r="T26" s="576"/>
      <c r="U26" s="577"/>
      <c r="V26" s="562">
        <v>2</v>
      </c>
      <c r="W26" s="562"/>
      <c r="X26" s="562"/>
      <c r="AE26" s="232"/>
      <c r="AF26" s="231"/>
    </row>
    <row r="27" spans="1:39" ht="12.75" customHeight="1" x14ac:dyDescent="0.2">
      <c r="A27" s="490">
        <v>5</v>
      </c>
      <c r="B27" s="291" t="s">
        <v>31</v>
      </c>
      <c r="C27" s="370" t="s">
        <v>32</v>
      </c>
      <c r="D27" s="262"/>
      <c r="E27" s="263"/>
      <c r="F27" s="322"/>
      <c r="G27" s="360">
        <v>2</v>
      </c>
      <c r="H27" s="361"/>
      <c r="I27" s="362">
        <v>2</v>
      </c>
      <c r="J27" s="360">
        <v>2</v>
      </c>
      <c r="K27" s="361"/>
      <c r="L27" s="362">
        <v>2</v>
      </c>
      <c r="M27" s="566"/>
      <c r="N27" s="567"/>
      <c r="O27" s="568"/>
      <c r="P27" s="572"/>
      <c r="Q27" s="573"/>
      <c r="R27" s="574"/>
      <c r="S27" s="578"/>
      <c r="T27" s="579"/>
      <c r="U27" s="580"/>
      <c r="V27" s="562"/>
      <c r="W27" s="562"/>
      <c r="X27" s="562"/>
      <c r="AD27" s="366" t="s">
        <v>208</v>
      </c>
      <c r="AE27" s="232"/>
      <c r="AF27" s="231"/>
    </row>
    <row r="28" spans="1:39" ht="12.75" customHeight="1" x14ac:dyDescent="0.2">
      <c r="A28" s="479">
        <v>6</v>
      </c>
      <c r="B28" s="369" t="s">
        <v>3</v>
      </c>
      <c r="C28" s="368" t="s">
        <v>272</v>
      </c>
      <c r="D28" s="357"/>
      <c r="E28" s="358">
        <v>1</v>
      </c>
      <c r="F28" s="359"/>
      <c r="G28" s="241"/>
      <c r="H28" s="299"/>
      <c r="I28" s="319"/>
      <c r="J28" s="286"/>
      <c r="K28" s="258">
        <v>0</v>
      </c>
      <c r="L28" s="259"/>
      <c r="M28" s="563">
        <v>1</v>
      </c>
      <c r="N28" s="564"/>
      <c r="O28" s="565"/>
      <c r="P28" s="569" t="s">
        <v>292</v>
      </c>
      <c r="Q28" s="570"/>
      <c r="R28" s="571"/>
      <c r="S28" s="575">
        <v>3</v>
      </c>
      <c r="T28" s="576"/>
      <c r="U28" s="577"/>
      <c r="V28" s="562">
        <v>3</v>
      </c>
      <c r="W28" s="562"/>
      <c r="X28" s="562"/>
      <c r="AE28" s="232"/>
      <c r="AF28" s="231"/>
    </row>
    <row r="29" spans="1:39" ht="12.75" customHeight="1" x14ac:dyDescent="0.2">
      <c r="A29" s="480"/>
      <c r="B29" s="369" t="s">
        <v>287</v>
      </c>
      <c r="C29" s="367" t="s">
        <v>286</v>
      </c>
      <c r="D29" s="360">
        <v>2</v>
      </c>
      <c r="E29" s="361"/>
      <c r="F29" s="362">
        <v>2</v>
      </c>
      <c r="G29" s="262"/>
      <c r="H29" s="263"/>
      <c r="I29" s="322"/>
      <c r="J29" s="286">
        <v>0</v>
      </c>
      <c r="K29" s="258"/>
      <c r="L29" s="259">
        <v>3</v>
      </c>
      <c r="M29" s="566"/>
      <c r="N29" s="567"/>
      <c r="O29" s="568"/>
      <c r="P29" s="572"/>
      <c r="Q29" s="573"/>
      <c r="R29" s="574"/>
      <c r="S29" s="578"/>
      <c r="T29" s="579"/>
      <c r="U29" s="580"/>
      <c r="V29" s="562"/>
      <c r="W29" s="562"/>
      <c r="X29" s="562"/>
      <c r="AE29" s="232"/>
      <c r="AF29" s="231"/>
    </row>
    <row r="30" spans="1:39" ht="12.75" customHeight="1" x14ac:dyDescent="0.2">
      <c r="A30" s="489">
        <v>7</v>
      </c>
      <c r="B30" s="260" t="s">
        <v>3</v>
      </c>
      <c r="C30" s="368" t="s">
        <v>269</v>
      </c>
      <c r="D30" s="357"/>
      <c r="E30" s="358">
        <v>1</v>
      </c>
      <c r="F30" s="359"/>
      <c r="G30" s="288"/>
      <c r="H30" s="302">
        <v>2</v>
      </c>
      <c r="I30" s="290"/>
      <c r="J30" s="241"/>
      <c r="K30" s="299"/>
      <c r="L30" s="319"/>
      <c r="M30" s="563">
        <v>3</v>
      </c>
      <c r="N30" s="564"/>
      <c r="O30" s="565"/>
      <c r="P30" s="569" t="s">
        <v>293</v>
      </c>
      <c r="Q30" s="570"/>
      <c r="R30" s="571"/>
      <c r="S30" s="575">
        <v>1</v>
      </c>
      <c r="T30" s="576"/>
      <c r="U30" s="577"/>
      <c r="V30" s="562">
        <v>4</v>
      </c>
      <c r="W30" s="562"/>
      <c r="X30" s="562"/>
      <c r="AE30" s="232"/>
      <c r="AF30" s="231"/>
    </row>
    <row r="31" spans="1:39" ht="12.75" customHeight="1" x14ac:dyDescent="0.2">
      <c r="A31" s="490">
        <v>7</v>
      </c>
      <c r="B31" s="303" t="s">
        <v>3</v>
      </c>
      <c r="C31" s="367" t="s">
        <v>290</v>
      </c>
      <c r="D31" s="360">
        <v>2</v>
      </c>
      <c r="E31" s="361"/>
      <c r="F31" s="362">
        <v>2</v>
      </c>
      <c r="G31" s="293">
        <v>3</v>
      </c>
      <c r="H31" s="307"/>
      <c r="I31" s="295">
        <v>0</v>
      </c>
      <c r="J31" s="262"/>
      <c r="K31" s="263"/>
      <c r="L31" s="322"/>
      <c r="M31" s="566"/>
      <c r="N31" s="567"/>
      <c r="O31" s="568"/>
      <c r="P31" s="572"/>
      <c r="Q31" s="573"/>
      <c r="R31" s="574"/>
      <c r="S31" s="578"/>
      <c r="T31" s="579"/>
      <c r="U31" s="580"/>
      <c r="V31" s="562"/>
      <c r="W31" s="562"/>
      <c r="X31" s="562"/>
      <c r="AE31" s="232"/>
      <c r="AF31" s="231"/>
    </row>
    <row r="32" spans="1:39" ht="12.75" customHeight="1" x14ac:dyDescent="0.2">
      <c r="A32" s="234"/>
      <c r="B32" s="234"/>
      <c r="C32" s="234"/>
      <c r="D32" s="234"/>
      <c r="E32" s="234"/>
      <c r="G32" s="234"/>
      <c r="H32" s="234"/>
      <c r="J32" s="234"/>
      <c r="K32" s="234"/>
      <c r="M32" s="234"/>
      <c r="N32" s="234"/>
      <c r="P32" s="234"/>
      <c r="Q32" s="234"/>
      <c r="S32" s="234"/>
      <c r="T32" s="234"/>
      <c r="V32" s="234"/>
      <c r="W32" s="234"/>
      <c r="AE32" s="232"/>
      <c r="AF32" s="231"/>
    </row>
    <row r="33" spans="1:32" ht="12.75" customHeight="1" x14ac:dyDescent="0.2">
      <c r="A33" s="234"/>
      <c r="B33" s="234"/>
      <c r="C33" s="234"/>
      <c r="D33" s="234"/>
      <c r="E33" s="234"/>
      <c r="G33" s="234"/>
      <c r="H33" s="234"/>
      <c r="J33" s="234"/>
      <c r="K33" s="234"/>
      <c r="M33" s="234"/>
      <c r="N33" s="234"/>
      <c r="P33" s="234"/>
      <c r="Q33" s="234"/>
      <c r="S33" s="234"/>
      <c r="T33" s="234"/>
      <c r="V33" s="234"/>
      <c r="W33" s="234"/>
      <c r="AE33" s="232"/>
      <c r="AF33" s="231"/>
    </row>
    <row r="34" spans="1:32" x14ac:dyDescent="0.25">
      <c r="AE34" s="232"/>
      <c r="AF34" s="231"/>
    </row>
    <row r="35" spans="1:32" x14ac:dyDescent="0.25">
      <c r="AE35" s="232"/>
      <c r="AF35" s="231"/>
    </row>
  </sheetData>
  <protectedRanges>
    <protectedRange sqref="AD27" name="Diapazons1_9_2_1"/>
  </protectedRanges>
  <mergeCells count="78">
    <mergeCell ref="S30:U31"/>
    <mergeCell ref="M28:O29"/>
    <mergeCell ref="M30:O31"/>
    <mergeCell ref="A30:A31"/>
    <mergeCell ref="A26:A27"/>
    <mergeCell ref="A28:A29"/>
    <mergeCell ref="B1:AL1"/>
    <mergeCell ref="AI3:AK3"/>
    <mergeCell ref="A4:A5"/>
    <mergeCell ref="AH4:AH5"/>
    <mergeCell ref="AI4:AI5"/>
    <mergeCell ref="AJ4:AJ5"/>
    <mergeCell ref="AK4:AK5"/>
    <mergeCell ref="A6:A7"/>
    <mergeCell ref="AH6:AH7"/>
    <mergeCell ref="AI6:AI7"/>
    <mergeCell ref="AJ6:AJ7"/>
    <mergeCell ref="AK6:AK7"/>
    <mergeCell ref="A8:A9"/>
    <mergeCell ref="AH8:AH9"/>
    <mergeCell ref="AI8:AI9"/>
    <mergeCell ref="AJ8:AJ9"/>
    <mergeCell ref="AK8:AK9"/>
    <mergeCell ref="A10:A11"/>
    <mergeCell ref="AH10:AH11"/>
    <mergeCell ref="AI10:AI11"/>
    <mergeCell ref="AJ10:AJ11"/>
    <mergeCell ref="AK10:AK11"/>
    <mergeCell ref="A12:A13"/>
    <mergeCell ref="AH12:AH13"/>
    <mergeCell ref="AI12:AI13"/>
    <mergeCell ref="AJ12:AJ13"/>
    <mergeCell ref="AK12:AK13"/>
    <mergeCell ref="A14:A15"/>
    <mergeCell ref="AH14:AH15"/>
    <mergeCell ref="AI14:AI15"/>
    <mergeCell ref="AJ14:AJ15"/>
    <mergeCell ref="AK14:AK15"/>
    <mergeCell ref="AK18:AK19"/>
    <mergeCell ref="A16:A17"/>
    <mergeCell ref="AH16:AH17"/>
    <mergeCell ref="AI16:AI17"/>
    <mergeCell ref="AJ16:AJ17"/>
    <mergeCell ref="AK16:AK17"/>
    <mergeCell ref="AL20:AL21"/>
    <mergeCell ref="AL18:AL19"/>
    <mergeCell ref="A20:A21"/>
    <mergeCell ref="AH20:AH21"/>
    <mergeCell ref="AI20:AI21"/>
    <mergeCell ref="AJ20:AJ21"/>
    <mergeCell ref="AK20:AK21"/>
    <mergeCell ref="A18:A19"/>
    <mergeCell ref="AH18:AH19"/>
    <mergeCell ref="AI18:AI19"/>
    <mergeCell ref="AJ18:AJ19"/>
    <mergeCell ref="A22:A23"/>
    <mergeCell ref="AH22:AH23"/>
    <mergeCell ref="AI22:AI23"/>
    <mergeCell ref="AJ22:AJ23"/>
    <mergeCell ref="AK22:AK23"/>
    <mergeCell ref="AL22:AL23"/>
    <mergeCell ref="C25:I25"/>
    <mergeCell ref="P25:R25"/>
    <mergeCell ref="S25:U25"/>
    <mergeCell ref="M25:O25"/>
    <mergeCell ref="M26:O27"/>
    <mergeCell ref="P26:R27"/>
    <mergeCell ref="S26:U27"/>
    <mergeCell ref="P28:R29"/>
    <mergeCell ref="S28:U29"/>
    <mergeCell ref="P30:R31"/>
    <mergeCell ref="AL6:AL7"/>
    <mergeCell ref="AL4:AL5"/>
    <mergeCell ref="AL8:AL9"/>
    <mergeCell ref="AL16:AL17"/>
    <mergeCell ref="AL12:AL13"/>
    <mergeCell ref="AL14:AL15"/>
    <mergeCell ref="AL10:AL11"/>
  </mergeCells>
  <pageMargins left="0" right="0"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AH1" sqref="A1:XFD3"/>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538" t="s">
        <v>209</v>
      </c>
      <c r="B1" s="538"/>
      <c r="C1" s="538"/>
      <c r="D1" s="538"/>
      <c r="E1" s="538"/>
      <c r="F1" s="538"/>
      <c r="G1" s="538"/>
      <c r="H1" s="538"/>
      <c r="I1" s="538"/>
      <c r="J1" s="538"/>
      <c r="K1" s="538"/>
      <c r="L1" s="538"/>
      <c r="M1" s="538"/>
      <c r="N1" s="538"/>
      <c r="O1" s="538"/>
      <c r="P1" s="538"/>
      <c r="Q1" s="538"/>
      <c r="R1" s="538"/>
      <c r="S1" s="538"/>
      <c r="T1" s="538"/>
      <c r="U1" s="538"/>
      <c r="V1" s="538"/>
      <c r="W1" s="538"/>
      <c r="X1" s="538"/>
      <c r="Y1" s="538"/>
      <c r="Z1" s="538"/>
      <c r="AA1" s="538"/>
      <c r="AB1" s="538"/>
      <c r="AC1" s="538"/>
      <c r="AD1" s="538"/>
      <c r="AE1" s="538"/>
      <c r="AF1" s="538"/>
      <c r="AG1" s="538"/>
      <c r="AI1" s="86"/>
      <c r="AJ1" s="86"/>
      <c r="AK1" s="86"/>
      <c r="AL1" s="87"/>
      <c r="AM1" s="87"/>
      <c r="AN1" s="87"/>
      <c r="AO1" s="539" t="s">
        <v>177</v>
      </c>
      <c r="AP1" s="540"/>
      <c r="AQ1" s="88">
        <f>SUM(MAX(L5:L18)*2)</f>
        <v>18</v>
      </c>
      <c r="AR1" s="539" t="s">
        <v>178</v>
      </c>
      <c r="AS1" s="540"/>
      <c r="AT1" s="540"/>
      <c r="AU1" s="89">
        <f>SUM(AQ1/100*65)</f>
        <v>11.7</v>
      </c>
      <c r="AV1" s="541" t="s">
        <v>179</v>
      </c>
      <c r="AW1" s="542"/>
      <c r="AX1" s="90">
        <f>MAX(L5:L18)</f>
        <v>9</v>
      </c>
      <c r="AY1" s="91"/>
      <c r="AZ1" s="86"/>
      <c r="BA1" s="86"/>
      <c r="BB1" s="86"/>
      <c r="BC1" s="91"/>
      <c r="BD1" s="91"/>
      <c r="BE1" s="91"/>
      <c r="BF1" s="91"/>
      <c r="BG1" s="91"/>
      <c r="BH1" s="91"/>
      <c r="BI1" s="91"/>
      <c r="BJ1" s="91"/>
      <c r="BK1" s="91"/>
      <c r="BL1" s="91"/>
      <c r="BM1" s="91"/>
      <c r="BN1" s="91"/>
      <c r="BO1" s="91"/>
      <c r="BP1" s="92"/>
    </row>
    <row r="2" spans="1:68" ht="25.5" x14ac:dyDescent="0.35">
      <c r="A2" s="538"/>
      <c r="B2" s="538"/>
      <c r="C2" s="538"/>
      <c r="D2" s="538"/>
      <c r="E2" s="538"/>
      <c r="F2" s="538"/>
      <c r="G2" s="538"/>
      <c r="H2" s="538"/>
      <c r="I2" s="538"/>
      <c r="J2" s="538"/>
      <c r="K2" s="538"/>
      <c r="L2" s="538"/>
      <c r="M2" s="538"/>
      <c r="N2" s="538"/>
      <c r="O2" s="538"/>
      <c r="P2" s="538"/>
      <c r="Q2" s="538"/>
      <c r="R2" s="538"/>
      <c r="S2" s="538"/>
      <c r="T2" s="538"/>
      <c r="U2" s="538"/>
      <c r="V2" s="538"/>
      <c r="W2" s="538"/>
      <c r="X2" s="538"/>
      <c r="Y2" s="538"/>
      <c r="Z2" s="538"/>
      <c r="AA2" s="538"/>
      <c r="AB2" s="538"/>
      <c r="AC2" s="538"/>
      <c r="AD2" s="538"/>
      <c r="AE2" s="538"/>
      <c r="AF2" s="538"/>
      <c r="AG2" s="538"/>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552">
        <v>45297</v>
      </c>
      <c r="B3" s="543"/>
      <c r="C3" s="95"/>
      <c r="D3" s="544" t="s">
        <v>180</v>
      </c>
      <c r="E3" s="544"/>
      <c r="F3" s="544"/>
      <c r="G3" s="544"/>
      <c r="H3" s="96">
        <f>IF(A21&lt;12,0)+IF(A21=12,0.82)+IF(A21=13,0.83)+IF(A21=14,0.84)+IF(A21=15,0.85)+IF(A21=16,0.86)+IF(A21=17,0.87)+IF(A21=18,0.88)+IF(A21=19,0.89)+IF(A21=20,0.9)+IF(A21=21,0.91)+IF(A21=22,0.92)+IF(A21=23,0.93)+IF(A21=24,0.94)+IF(A21=25,0.95)+IF(A21=26,0.96)+IF(A21=27,0.97)+IF(A21=28,0.98)+IF(A21=29,0.99)+IF(A21=30,1)</f>
        <v>0.84</v>
      </c>
      <c r="I3" s="95"/>
      <c r="J3" s="95"/>
      <c r="K3" s="95"/>
      <c r="L3" s="95"/>
      <c r="M3" s="544" t="s">
        <v>181</v>
      </c>
      <c r="N3" s="544"/>
      <c r="O3" s="544"/>
      <c r="P3" s="544"/>
      <c r="Q3" s="553"/>
      <c r="R3" s="553"/>
      <c r="S3" s="553"/>
      <c r="T3" s="553"/>
      <c r="U3" s="553"/>
      <c r="V3" s="553"/>
      <c r="W3" s="553"/>
      <c r="X3" s="553"/>
      <c r="Y3" s="553"/>
      <c r="Z3" s="553"/>
      <c r="AA3" s="553"/>
      <c r="AB3" s="553"/>
      <c r="AC3" s="553"/>
      <c r="AD3" s="553"/>
      <c r="AE3" s="553"/>
      <c r="AF3" s="553"/>
      <c r="AG3" s="553"/>
      <c r="AH3" s="553"/>
      <c r="AI3" s="553"/>
      <c r="AJ3" s="553"/>
      <c r="AK3" s="553"/>
      <c r="AL3" s="97"/>
      <c r="AM3" s="97"/>
      <c r="AN3" s="97"/>
      <c r="AO3" s="546" t="s">
        <v>182</v>
      </c>
      <c r="AP3" s="546"/>
      <c r="AQ3" s="546"/>
      <c r="AR3" s="546"/>
      <c r="AS3" s="546"/>
      <c r="AT3" s="546"/>
      <c r="AU3" s="546"/>
      <c r="AV3" s="546"/>
      <c r="AW3" s="546"/>
      <c r="AX3" s="546"/>
      <c r="AY3" s="546"/>
      <c r="AZ3" s="86"/>
      <c r="BA3" s="546" t="s">
        <v>183</v>
      </c>
      <c r="BB3" s="546"/>
      <c r="BC3" s="546"/>
      <c r="BD3" s="546"/>
      <c r="BE3" s="546"/>
      <c r="BF3" s="546"/>
      <c r="BG3" s="546"/>
      <c r="BH3" s="546"/>
      <c r="BI3" s="546"/>
      <c r="BJ3" s="546"/>
      <c r="BK3" s="546"/>
      <c r="BL3" s="546"/>
      <c r="BM3" s="546"/>
      <c r="BN3" s="546"/>
      <c r="BO3" s="546"/>
      <c r="BP3" s="92"/>
    </row>
    <row r="4" spans="1:68" ht="24" x14ac:dyDescent="0.2">
      <c r="A4" s="98" t="s">
        <v>184</v>
      </c>
      <c r="B4" s="99" t="s">
        <v>185</v>
      </c>
      <c r="C4" s="100" t="s">
        <v>186</v>
      </c>
      <c r="D4" s="101" t="s">
        <v>187</v>
      </c>
      <c r="E4" s="102" t="s">
        <v>188</v>
      </c>
      <c r="F4" s="103" t="s">
        <v>189</v>
      </c>
      <c r="G4" s="103" t="s">
        <v>190</v>
      </c>
      <c r="H4" s="103" t="s">
        <v>191</v>
      </c>
      <c r="I4" s="103" t="s">
        <v>192</v>
      </c>
      <c r="J4" s="103" t="s">
        <v>193</v>
      </c>
      <c r="K4" s="103" t="s">
        <v>194</v>
      </c>
      <c r="L4" s="103" t="s">
        <v>195</v>
      </c>
      <c r="M4" s="103" t="s">
        <v>196</v>
      </c>
      <c r="N4" s="103" t="s">
        <v>197</v>
      </c>
      <c r="O4" s="104" t="s">
        <v>198</v>
      </c>
      <c r="P4" s="549">
        <v>1</v>
      </c>
      <c r="Q4" s="550"/>
      <c r="R4" s="548">
        <v>2</v>
      </c>
      <c r="S4" s="551"/>
      <c r="T4" s="551">
        <v>3</v>
      </c>
      <c r="U4" s="551"/>
      <c r="V4" s="551">
        <v>4</v>
      </c>
      <c r="W4" s="551"/>
      <c r="X4" s="551">
        <v>5</v>
      </c>
      <c r="Y4" s="551"/>
      <c r="Z4" s="551">
        <v>6</v>
      </c>
      <c r="AA4" s="551"/>
      <c r="AB4" s="551">
        <v>7</v>
      </c>
      <c r="AC4" s="551"/>
      <c r="AD4" s="551">
        <v>8</v>
      </c>
      <c r="AE4" s="551"/>
      <c r="AF4" s="551">
        <v>9</v>
      </c>
      <c r="AG4" s="551"/>
      <c r="AH4" s="547">
        <v>10</v>
      </c>
      <c r="AI4" s="548"/>
      <c r="AJ4" s="547">
        <v>11</v>
      </c>
      <c r="AK4" s="548"/>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199</v>
      </c>
      <c r="BM4" s="108" t="s">
        <v>200</v>
      </c>
      <c r="BN4" s="108" t="s">
        <v>201</v>
      </c>
      <c r="BO4" s="109" t="s">
        <v>202</v>
      </c>
      <c r="BP4" s="92"/>
    </row>
    <row r="5" spans="1:68" ht="15" x14ac:dyDescent="0.2">
      <c r="A5" s="110">
        <v>1</v>
      </c>
      <c r="B5" s="111" t="s">
        <v>11</v>
      </c>
      <c r="C5" s="45"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80">
        <v>2</v>
      </c>
      <c r="K5" s="119">
        <v>14</v>
      </c>
      <c r="L5" s="120">
        <v>9</v>
      </c>
      <c r="M5" s="121">
        <f t="shared" ref="M5:M18" si="2">IF(L5=0,0,SUM(AO5:AY5)/L5)</f>
        <v>1000</v>
      </c>
      <c r="N5" s="228">
        <f t="shared" ref="N5:N18" si="3">BL5</f>
        <v>92</v>
      </c>
      <c r="O5" s="122">
        <f t="shared" ref="O5:O18" si="4">BO5</f>
        <v>86</v>
      </c>
      <c r="P5" s="123">
        <v>8</v>
      </c>
      <c r="Q5" s="124">
        <v>2</v>
      </c>
      <c r="R5" s="125">
        <v>4</v>
      </c>
      <c r="S5" s="124">
        <v>2</v>
      </c>
      <c r="T5" s="126">
        <v>6</v>
      </c>
      <c r="U5" s="127">
        <v>2</v>
      </c>
      <c r="V5" s="128">
        <v>10</v>
      </c>
      <c r="W5" s="127">
        <v>2</v>
      </c>
      <c r="X5" s="126">
        <v>3</v>
      </c>
      <c r="Y5" s="127">
        <v>0</v>
      </c>
      <c r="Z5" s="126">
        <v>7</v>
      </c>
      <c r="AA5" s="127">
        <v>2</v>
      </c>
      <c r="AB5" s="126">
        <v>9</v>
      </c>
      <c r="AC5" s="129">
        <v>2</v>
      </c>
      <c r="AD5" s="130">
        <v>5</v>
      </c>
      <c r="AE5" s="131">
        <v>2</v>
      </c>
      <c r="AF5" s="128">
        <v>12</v>
      </c>
      <c r="AG5" s="129">
        <v>0</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6</v>
      </c>
      <c r="BB5" s="139">
        <f t="shared" ref="BB5:BB18" si="17">IF(R5=99,0,(LOOKUP($R5,$A$5:$A$20,$K$5:$K$20)))</f>
        <v>10</v>
      </c>
      <c r="BC5" s="139">
        <f t="shared" ref="BC5:BC18" si="18">IF(T5=99,0,(LOOKUP($T5,$A$5:$A$20,$K$5:$K$20)))</f>
        <v>9</v>
      </c>
      <c r="BD5" s="140">
        <f t="shared" ref="BD5:BD18" si="19">IF(V5=99,0,(LOOKUP($V5,$A$5:$A$20,$K$5:$K$20)))</f>
        <v>14</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9</v>
      </c>
      <c r="BI5" s="139">
        <f t="shared" ref="BI5:BI18" si="24">IF(AF5=99,0,(LOOKUP($AF5,$A$5:$A$20,$K$5:$K$20)))</f>
        <v>10</v>
      </c>
      <c r="BJ5" s="139">
        <f t="shared" ref="BJ5:BJ18" si="25">IF(AH5=99,0,(LOOKUP($AH5,$A$5:$A$20,$K$5:$K$20)))</f>
        <v>0</v>
      </c>
      <c r="BK5" s="139">
        <f t="shared" ref="BK5:BK18" si="26">IF(AJ5=99,0,(LOOKUP($AJ5,$A$5:$A$20,$K$5:$K$20)))</f>
        <v>0</v>
      </c>
      <c r="BL5" s="141">
        <f>SUM(BA5,BB5,BC5,BD5,BE5,BG5,BF5,BH5,BI5,BJ5,BK5)</f>
        <v>92</v>
      </c>
      <c r="BM5" s="135">
        <f>IF($AX$1&gt;7,(IF($AX$1=8,MIN(BA5:BH5),IF($AX$1=9,MIN(BA5:BI5),IF($AX$1=10,MIN(BA5:BJ5),IF($AX$1=11,MIN(BA5:BK5)))))),(IF($AX$1=4,MIN(BA5:BD5),IF($AX$1=5,MIN(BA5:BE5),IF($AX$1=6,MIN(BA5:BF5),IF($AX$1=7,MIN(BA5:BG5)))))))</f>
        <v>6</v>
      </c>
      <c r="BN5" s="135">
        <f>IF($AX$1&gt;7,(IF($AX$1=8,MAX(BA5:BH5),IF($AX$1=9,MAX(BA5:BI5),IF($AX$1=10,MAX(BA5:BJ5),IF($AX$1=11,MAX(BA5:BK5)))))),(IF($AX$1=4,MAX(BA5:BD5),IF($AX$1=5,MAX(BA5:BE5),IF($AX$1=6,MAX(BA5:BF5),IF($AX$1=7,MAX(BA5:BG5)))))))</f>
        <v>14</v>
      </c>
      <c r="BO5" s="142">
        <f>SUM($BL5-$BM5)</f>
        <v>86</v>
      </c>
      <c r="BP5" s="92"/>
    </row>
    <row r="6" spans="1:68" ht="15" x14ac:dyDescent="0.2">
      <c r="A6" s="143">
        <v>2</v>
      </c>
      <c r="B6" s="144" t="s">
        <v>45</v>
      </c>
      <c r="C6" s="45" t="s">
        <v>44</v>
      </c>
      <c r="D6" s="145"/>
      <c r="E6" s="146">
        <f>IF(G6=0,0,IF(G6+F6&lt;1000,1000,G6+F6))</f>
        <v>1000</v>
      </c>
      <c r="F6" s="147">
        <f t="shared" si="0"/>
        <v>0</v>
      </c>
      <c r="G6" s="148">
        <v>1000</v>
      </c>
      <c r="H6" s="149">
        <f t="shared" si="1"/>
        <v>15.959999999999999</v>
      </c>
      <c r="I6" s="150">
        <f>IF(M6=0,0,G6-M6)</f>
        <v>0</v>
      </c>
      <c r="J6" s="151">
        <v>11</v>
      </c>
      <c r="K6" s="152">
        <v>7</v>
      </c>
      <c r="L6" s="153">
        <v>8</v>
      </c>
      <c r="M6" s="154">
        <f t="shared" si="2"/>
        <v>1000</v>
      </c>
      <c r="N6" s="150">
        <f t="shared" si="3"/>
        <v>74</v>
      </c>
      <c r="O6" s="155">
        <f t="shared" si="4"/>
        <v>74</v>
      </c>
      <c r="P6" s="156">
        <v>9</v>
      </c>
      <c r="Q6" s="157">
        <v>0</v>
      </c>
      <c r="R6" s="158">
        <v>13</v>
      </c>
      <c r="S6" s="159">
        <v>2</v>
      </c>
      <c r="T6" s="160">
        <v>3</v>
      </c>
      <c r="U6" s="161">
        <v>0</v>
      </c>
      <c r="V6" s="158">
        <v>12</v>
      </c>
      <c r="W6" s="161">
        <v>2</v>
      </c>
      <c r="X6" s="160">
        <v>11</v>
      </c>
      <c r="Y6" s="161">
        <v>1</v>
      </c>
      <c r="Z6" s="160">
        <v>5</v>
      </c>
      <c r="AA6" s="161">
        <v>0</v>
      </c>
      <c r="AB6" s="160">
        <v>4</v>
      </c>
      <c r="AC6" s="159">
        <v>0</v>
      </c>
      <c r="AD6" s="156">
        <v>99</v>
      </c>
      <c r="AE6" s="157">
        <v>2</v>
      </c>
      <c r="AF6" s="162">
        <v>6</v>
      </c>
      <c r="AG6" s="159">
        <v>0</v>
      </c>
      <c r="AH6" s="158">
        <v>99</v>
      </c>
      <c r="AI6" s="161">
        <v>0</v>
      </c>
      <c r="AJ6" s="158">
        <v>99</v>
      </c>
      <c r="AK6" s="161">
        <v>0</v>
      </c>
      <c r="AL6" s="132"/>
      <c r="AM6" s="133">
        <f t="shared" ref="AM6:AM18" si="27">SUM(Q6+S6+U6+W6+Y6+AA6+AC6+AE6+AG6+AI6+AK6)</f>
        <v>7</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0</v>
      </c>
      <c r="AW6" s="164">
        <f t="shared" si="13"/>
        <v>1000</v>
      </c>
      <c r="AX6" s="165">
        <f t="shared" si="14"/>
        <v>0</v>
      </c>
      <c r="AY6" s="166">
        <f t="shared" si="15"/>
        <v>0</v>
      </c>
      <c r="AZ6" s="86"/>
      <c r="BA6" s="167">
        <f t="shared" si="16"/>
        <v>9</v>
      </c>
      <c r="BB6" s="168">
        <f t="shared" si="17"/>
        <v>3</v>
      </c>
      <c r="BC6" s="168">
        <f t="shared" si="18"/>
        <v>14</v>
      </c>
      <c r="BD6" s="169">
        <f t="shared" si="19"/>
        <v>10</v>
      </c>
      <c r="BE6" s="168">
        <f t="shared" si="20"/>
        <v>10</v>
      </c>
      <c r="BF6" s="168">
        <f t="shared" si="21"/>
        <v>9</v>
      </c>
      <c r="BG6" s="168">
        <f t="shared" si="22"/>
        <v>10</v>
      </c>
      <c r="BH6" s="168">
        <f t="shared" si="23"/>
        <v>0</v>
      </c>
      <c r="BI6" s="168">
        <f t="shared" si="24"/>
        <v>9</v>
      </c>
      <c r="BJ6" s="168">
        <f t="shared" si="25"/>
        <v>0</v>
      </c>
      <c r="BK6" s="168">
        <f t="shared" si="26"/>
        <v>0</v>
      </c>
      <c r="BL6" s="170">
        <f>SUM(BA6,BB6,BC6,BD6,BE6,BG6,BF6,BH6,BI6,BJ6,BK6)</f>
        <v>74</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74</v>
      </c>
      <c r="BP6" s="92"/>
    </row>
    <row r="7" spans="1:68" ht="15" x14ac:dyDescent="0.2">
      <c r="A7" s="143">
        <v>3</v>
      </c>
      <c r="B7" s="144" t="s">
        <v>34</v>
      </c>
      <c r="C7" s="45" t="s">
        <v>3</v>
      </c>
      <c r="D7" s="145"/>
      <c r="E7" s="173">
        <f t="shared" ref="E7:E18" si="29">IF(G7=0,0,IF(G7+F7&lt;1000,1000,G7+F7))</f>
        <v>1030</v>
      </c>
      <c r="F7" s="147">
        <f t="shared" si="0"/>
        <v>30</v>
      </c>
      <c r="G7" s="148">
        <v>1000</v>
      </c>
      <c r="H7" s="149">
        <f t="shared" si="1"/>
        <v>22.68</v>
      </c>
      <c r="I7" s="150">
        <f t="shared" ref="I7:I18" si="30">IF(M7=0,0,G7-M7)</f>
        <v>0</v>
      </c>
      <c r="J7" s="371">
        <v>3</v>
      </c>
      <c r="K7" s="152">
        <v>14</v>
      </c>
      <c r="L7" s="153">
        <v>9</v>
      </c>
      <c r="M7" s="154">
        <f t="shared" si="2"/>
        <v>1000</v>
      </c>
      <c r="N7" s="229">
        <f t="shared" si="3"/>
        <v>83</v>
      </c>
      <c r="O7" s="155">
        <f t="shared" si="4"/>
        <v>80</v>
      </c>
      <c r="P7" s="156">
        <v>10</v>
      </c>
      <c r="Q7" s="157">
        <v>0</v>
      </c>
      <c r="R7" s="158">
        <v>8</v>
      </c>
      <c r="S7" s="159">
        <v>2</v>
      </c>
      <c r="T7" s="160">
        <v>2</v>
      </c>
      <c r="U7" s="161">
        <v>2</v>
      </c>
      <c r="V7" s="158">
        <v>4</v>
      </c>
      <c r="W7" s="161">
        <v>2</v>
      </c>
      <c r="X7" s="160">
        <v>1</v>
      </c>
      <c r="Y7" s="161">
        <v>2</v>
      </c>
      <c r="Z7" s="160">
        <v>9</v>
      </c>
      <c r="AA7" s="161">
        <v>2</v>
      </c>
      <c r="AB7" s="160">
        <v>5</v>
      </c>
      <c r="AC7" s="159">
        <v>2</v>
      </c>
      <c r="AD7" s="156">
        <v>7</v>
      </c>
      <c r="AE7" s="157">
        <v>0</v>
      </c>
      <c r="AF7" s="162">
        <v>13</v>
      </c>
      <c r="AG7" s="159">
        <v>2</v>
      </c>
      <c r="AH7" s="158">
        <v>99</v>
      </c>
      <c r="AI7" s="161">
        <v>0</v>
      </c>
      <c r="AJ7" s="158">
        <v>99</v>
      </c>
      <c r="AK7" s="161">
        <v>0</v>
      </c>
      <c r="AL7" s="132"/>
      <c r="AM7" s="133">
        <f t="shared" si="27"/>
        <v>14</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14</v>
      </c>
      <c r="BB7" s="168">
        <f t="shared" si="17"/>
        <v>6</v>
      </c>
      <c r="BC7" s="168">
        <f t="shared" si="18"/>
        <v>7</v>
      </c>
      <c r="BD7" s="169">
        <f t="shared" si="19"/>
        <v>10</v>
      </c>
      <c r="BE7" s="168">
        <f t="shared" si="20"/>
        <v>14</v>
      </c>
      <c r="BF7" s="168">
        <f t="shared" si="21"/>
        <v>9</v>
      </c>
      <c r="BG7" s="168">
        <f t="shared" si="22"/>
        <v>9</v>
      </c>
      <c r="BH7" s="168">
        <f t="shared" si="23"/>
        <v>11</v>
      </c>
      <c r="BI7" s="168">
        <f t="shared" si="24"/>
        <v>3</v>
      </c>
      <c r="BJ7" s="168">
        <f t="shared" si="25"/>
        <v>0</v>
      </c>
      <c r="BK7" s="168">
        <f t="shared" si="26"/>
        <v>0</v>
      </c>
      <c r="BL7" s="170">
        <f t="shared" ref="BL7:BL18" si="31">SUM(BA7,BB7,BC7,BD7,BE7,BG7,BF7,BH7,BI7,BJ7,BK7)</f>
        <v>83</v>
      </c>
      <c r="BM7" s="164">
        <f t="shared" ref="BM7:BM18" si="32">IF($AX$1&gt;7,(IF($AX$1=8,MIN(BA7:BH7),IF($AX$1=9,MIN(BA7:BI7),IF($AX$1=10,MIN(BA7:BJ7),IF($AX$1=11,MIN(BA7:BK7)))))),(IF($AX$1=4,MIN(BA7:BD7),IF($AX$1=5,MIN(BA7:BE7),IF($AX$1=6,MIN(BA7:BF7),IF($AX$1=7,MIN(BA7:BG7)))))))</f>
        <v>3</v>
      </c>
      <c r="BN7" s="164">
        <f t="shared" ref="BN7:BN18" si="33">IF($AX$1&gt;7,(IF($AX$1=8,MAX(BA7:BH7),IF($AX$1=9,MAX(BA7:BI7),IF($AX$1=10,MAX(BA7:BJ7),IF($AX$1=11,MAX(BA7:BK7)))))),(IF($AX$1=4,MAX(BA7:BD7),IF($AX$1=5,MAX(BA7:BE7),IF($AX$1=6,MAX(BA7:BF7),IF($AX$1=7,MAX(BA7:BG7)))))))</f>
        <v>14</v>
      </c>
      <c r="BO7" s="171">
        <f t="shared" si="28"/>
        <v>80</v>
      </c>
      <c r="BP7" s="92"/>
    </row>
    <row r="8" spans="1:68" ht="15" x14ac:dyDescent="0.2">
      <c r="A8" s="143">
        <v>4</v>
      </c>
      <c r="B8" s="144" t="s">
        <v>204</v>
      </c>
      <c r="C8" s="219" t="s">
        <v>17</v>
      </c>
      <c r="D8" s="145"/>
      <c r="E8" s="173">
        <f t="shared" si="29"/>
        <v>1000</v>
      </c>
      <c r="F8" s="147">
        <f t="shared" si="0"/>
        <v>0</v>
      </c>
      <c r="G8" s="148">
        <v>1000</v>
      </c>
      <c r="H8" s="149">
        <f t="shared" si="1"/>
        <v>21</v>
      </c>
      <c r="I8" s="150">
        <f t="shared" si="30"/>
        <v>0</v>
      </c>
      <c r="J8" s="151">
        <v>5</v>
      </c>
      <c r="K8" s="152">
        <v>10</v>
      </c>
      <c r="L8" s="153">
        <v>8</v>
      </c>
      <c r="M8" s="154">
        <f t="shared" si="2"/>
        <v>1000</v>
      </c>
      <c r="N8" s="150">
        <f t="shared" si="3"/>
        <v>77</v>
      </c>
      <c r="O8" s="155">
        <f t="shared" si="4"/>
        <v>77</v>
      </c>
      <c r="P8" s="156">
        <v>11</v>
      </c>
      <c r="Q8" s="157">
        <v>1</v>
      </c>
      <c r="R8" s="158">
        <v>1</v>
      </c>
      <c r="S8" s="159">
        <v>0</v>
      </c>
      <c r="T8" s="160">
        <v>99</v>
      </c>
      <c r="U8" s="161">
        <v>2</v>
      </c>
      <c r="V8" s="158">
        <v>3</v>
      </c>
      <c r="W8" s="161">
        <v>0</v>
      </c>
      <c r="X8" s="160">
        <v>5</v>
      </c>
      <c r="Y8" s="161">
        <v>0</v>
      </c>
      <c r="Z8" s="160">
        <v>13</v>
      </c>
      <c r="AA8" s="161">
        <v>2</v>
      </c>
      <c r="AB8" s="160">
        <v>2</v>
      </c>
      <c r="AC8" s="159">
        <v>2</v>
      </c>
      <c r="AD8" s="174">
        <v>10</v>
      </c>
      <c r="AE8" s="157">
        <v>1</v>
      </c>
      <c r="AF8" s="162">
        <v>8</v>
      </c>
      <c r="AG8" s="159">
        <v>2</v>
      </c>
      <c r="AH8" s="158">
        <v>99</v>
      </c>
      <c r="AI8" s="161">
        <v>0</v>
      </c>
      <c r="AJ8" s="158">
        <v>99</v>
      </c>
      <c r="AK8" s="161">
        <v>0</v>
      </c>
      <c r="AL8" s="132"/>
      <c r="AM8" s="133">
        <f t="shared" si="27"/>
        <v>10</v>
      </c>
      <c r="AN8" s="132"/>
      <c r="AO8" s="163">
        <f t="shared" si="5"/>
        <v>1000</v>
      </c>
      <c r="AP8" s="164">
        <f t="shared" si="6"/>
        <v>1000</v>
      </c>
      <c r="AQ8" s="165">
        <f t="shared" si="7"/>
        <v>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14</v>
      </c>
      <c r="BC8" s="168">
        <f t="shared" si="18"/>
        <v>0</v>
      </c>
      <c r="BD8" s="169">
        <f t="shared" si="19"/>
        <v>14</v>
      </c>
      <c r="BE8" s="168">
        <f t="shared" si="20"/>
        <v>9</v>
      </c>
      <c r="BF8" s="168">
        <f t="shared" si="21"/>
        <v>3</v>
      </c>
      <c r="BG8" s="168">
        <f t="shared" si="22"/>
        <v>7</v>
      </c>
      <c r="BH8" s="168">
        <f t="shared" si="23"/>
        <v>14</v>
      </c>
      <c r="BI8" s="168">
        <f t="shared" si="24"/>
        <v>6</v>
      </c>
      <c r="BJ8" s="168">
        <f t="shared" si="25"/>
        <v>0</v>
      </c>
      <c r="BK8" s="168">
        <f t="shared" si="26"/>
        <v>0</v>
      </c>
      <c r="BL8" s="170">
        <f t="shared" si="31"/>
        <v>77</v>
      </c>
      <c r="BM8" s="164">
        <f t="shared" si="32"/>
        <v>0</v>
      </c>
      <c r="BN8" s="164">
        <f t="shared" si="33"/>
        <v>14</v>
      </c>
      <c r="BO8" s="171">
        <f t="shared" si="28"/>
        <v>77</v>
      </c>
      <c r="BP8" s="92"/>
    </row>
    <row r="9" spans="1:68" ht="15" x14ac:dyDescent="0.2">
      <c r="A9" s="143">
        <v>5</v>
      </c>
      <c r="B9" s="144" t="s">
        <v>46</v>
      </c>
      <c r="C9" s="219" t="s">
        <v>17</v>
      </c>
      <c r="D9" s="145"/>
      <c r="E9" s="173">
        <f t="shared" si="29"/>
        <v>1000</v>
      </c>
      <c r="F9" s="147">
        <f t="shared" si="0"/>
        <v>0</v>
      </c>
      <c r="G9" s="148">
        <v>1000</v>
      </c>
      <c r="H9" s="149">
        <f t="shared" si="1"/>
        <v>17.64</v>
      </c>
      <c r="I9" s="150">
        <f t="shared" si="30"/>
        <v>0</v>
      </c>
      <c r="J9" s="151">
        <v>9</v>
      </c>
      <c r="K9" s="152">
        <v>9</v>
      </c>
      <c r="L9" s="153">
        <v>8</v>
      </c>
      <c r="M9" s="154">
        <f t="shared" si="2"/>
        <v>1000</v>
      </c>
      <c r="N9" s="150">
        <f t="shared" si="3"/>
        <v>89</v>
      </c>
      <c r="O9" s="155">
        <f t="shared" si="4"/>
        <v>89</v>
      </c>
      <c r="P9" s="156">
        <v>12</v>
      </c>
      <c r="Q9" s="157">
        <v>1</v>
      </c>
      <c r="R9" s="158">
        <v>99</v>
      </c>
      <c r="S9" s="159">
        <v>2</v>
      </c>
      <c r="T9" s="160">
        <v>10</v>
      </c>
      <c r="U9" s="161">
        <v>1</v>
      </c>
      <c r="V9" s="158">
        <v>9</v>
      </c>
      <c r="W9" s="161">
        <v>0</v>
      </c>
      <c r="X9" s="160">
        <v>4</v>
      </c>
      <c r="Y9" s="161">
        <v>2</v>
      </c>
      <c r="Z9" s="160">
        <v>2</v>
      </c>
      <c r="AA9" s="161">
        <v>2</v>
      </c>
      <c r="AB9" s="160">
        <v>3</v>
      </c>
      <c r="AC9" s="159">
        <v>0</v>
      </c>
      <c r="AD9" s="156">
        <v>1</v>
      </c>
      <c r="AE9" s="157">
        <v>0</v>
      </c>
      <c r="AF9" s="162">
        <v>7</v>
      </c>
      <c r="AG9" s="159">
        <v>1</v>
      </c>
      <c r="AH9" s="158">
        <v>99</v>
      </c>
      <c r="AI9" s="161">
        <v>0</v>
      </c>
      <c r="AJ9" s="158">
        <v>99</v>
      </c>
      <c r="AK9" s="161">
        <v>0</v>
      </c>
      <c r="AL9" s="132"/>
      <c r="AM9" s="133">
        <f t="shared" si="27"/>
        <v>9</v>
      </c>
      <c r="AN9" s="132"/>
      <c r="AO9" s="163">
        <f t="shared" si="5"/>
        <v>1000</v>
      </c>
      <c r="AP9" s="164">
        <f t="shared" si="6"/>
        <v>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10</v>
      </c>
      <c r="BB9" s="168">
        <f t="shared" si="17"/>
        <v>0</v>
      </c>
      <c r="BC9" s="168">
        <f t="shared" si="18"/>
        <v>14</v>
      </c>
      <c r="BD9" s="169">
        <f t="shared" si="19"/>
        <v>9</v>
      </c>
      <c r="BE9" s="168">
        <f t="shared" si="20"/>
        <v>10</v>
      </c>
      <c r="BF9" s="168">
        <f t="shared" si="21"/>
        <v>7</v>
      </c>
      <c r="BG9" s="168">
        <f t="shared" si="22"/>
        <v>14</v>
      </c>
      <c r="BH9" s="168">
        <f t="shared" si="23"/>
        <v>14</v>
      </c>
      <c r="BI9" s="168">
        <f t="shared" si="24"/>
        <v>11</v>
      </c>
      <c r="BJ9" s="168">
        <f t="shared" si="25"/>
        <v>0</v>
      </c>
      <c r="BK9" s="168">
        <f t="shared" si="26"/>
        <v>0</v>
      </c>
      <c r="BL9" s="170">
        <f t="shared" si="31"/>
        <v>89</v>
      </c>
      <c r="BM9" s="164">
        <f t="shared" si="32"/>
        <v>0</v>
      </c>
      <c r="BN9" s="164">
        <f t="shared" si="33"/>
        <v>14</v>
      </c>
      <c r="BO9" s="171">
        <f t="shared" si="28"/>
        <v>89</v>
      </c>
      <c r="BP9" s="92"/>
    </row>
    <row r="10" spans="1:68" ht="15" x14ac:dyDescent="0.2">
      <c r="A10" s="143">
        <v>6</v>
      </c>
      <c r="B10" s="144" t="s">
        <v>41</v>
      </c>
      <c r="C10" s="219" t="s">
        <v>17</v>
      </c>
      <c r="D10" s="145"/>
      <c r="E10" s="173">
        <f t="shared" si="29"/>
        <v>1000</v>
      </c>
      <c r="F10" s="147">
        <f t="shared" si="0"/>
        <v>0</v>
      </c>
      <c r="G10" s="148">
        <v>1000</v>
      </c>
      <c r="H10" s="149">
        <f t="shared" si="1"/>
        <v>16.8</v>
      </c>
      <c r="I10" s="150">
        <f t="shared" si="30"/>
        <v>0</v>
      </c>
      <c r="J10" s="151">
        <v>10</v>
      </c>
      <c r="K10" s="152">
        <v>9</v>
      </c>
      <c r="L10" s="153">
        <v>8</v>
      </c>
      <c r="M10" s="154">
        <f t="shared" si="2"/>
        <v>1000</v>
      </c>
      <c r="N10" s="150">
        <f t="shared" si="3"/>
        <v>74</v>
      </c>
      <c r="O10" s="155">
        <f t="shared" si="4"/>
        <v>74</v>
      </c>
      <c r="P10" s="156">
        <v>13</v>
      </c>
      <c r="Q10" s="157">
        <v>2</v>
      </c>
      <c r="R10" s="158">
        <v>9</v>
      </c>
      <c r="S10" s="159">
        <v>2</v>
      </c>
      <c r="T10" s="160">
        <v>1</v>
      </c>
      <c r="U10" s="161">
        <v>0</v>
      </c>
      <c r="V10" s="158">
        <v>7</v>
      </c>
      <c r="W10" s="161">
        <v>1</v>
      </c>
      <c r="X10" s="160">
        <v>10</v>
      </c>
      <c r="Y10" s="161">
        <v>0</v>
      </c>
      <c r="Z10" s="160">
        <v>8</v>
      </c>
      <c r="AA10" s="161">
        <v>0</v>
      </c>
      <c r="AB10" s="160">
        <v>99</v>
      </c>
      <c r="AC10" s="159">
        <v>2</v>
      </c>
      <c r="AD10" s="174">
        <v>11</v>
      </c>
      <c r="AE10" s="157">
        <v>0</v>
      </c>
      <c r="AF10" s="162">
        <v>2</v>
      </c>
      <c r="AG10" s="159">
        <v>2</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0</v>
      </c>
      <c r="AV10" s="165">
        <f t="shared" si="12"/>
        <v>1000</v>
      </c>
      <c r="AW10" s="164">
        <f t="shared" si="13"/>
        <v>1000</v>
      </c>
      <c r="AX10" s="165">
        <f t="shared" si="14"/>
        <v>0</v>
      </c>
      <c r="AY10" s="166">
        <f t="shared" si="15"/>
        <v>0</v>
      </c>
      <c r="AZ10" s="86"/>
      <c r="BA10" s="167">
        <f t="shared" si="16"/>
        <v>3</v>
      </c>
      <c r="BB10" s="168">
        <f t="shared" si="17"/>
        <v>9</v>
      </c>
      <c r="BC10" s="168">
        <f t="shared" si="18"/>
        <v>14</v>
      </c>
      <c r="BD10" s="169">
        <f t="shared" si="19"/>
        <v>11</v>
      </c>
      <c r="BE10" s="168">
        <f t="shared" si="20"/>
        <v>14</v>
      </c>
      <c r="BF10" s="168">
        <f t="shared" si="21"/>
        <v>6</v>
      </c>
      <c r="BG10" s="168">
        <f t="shared" si="22"/>
        <v>0</v>
      </c>
      <c r="BH10" s="168">
        <f t="shared" si="23"/>
        <v>10</v>
      </c>
      <c r="BI10" s="168">
        <f t="shared" si="24"/>
        <v>7</v>
      </c>
      <c r="BJ10" s="168">
        <f t="shared" si="25"/>
        <v>0</v>
      </c>
      <c r="BK10" s="168">
        <f t="shared" si="26"/>
        <v>0</v>
      </c>
      <c r="BL10" s="170">
        <f t="shared" si="31"/>
        <v>74</v>
      </c>
      <c r="BM10" s="164">
        <f t="shared" si="32"/>
        <v>0</v>
      </c>
      <c r="BN10" s="164">
        <f t="shared" si="33"/>
        <v>14</v>
      </c>
      <c r="BO10" s="171">
        <f t="shared" si="28"/>
        <v>74</v>
      </c>
      <c r="BP10" s="92"/>
    </row>
    <row r="11" spans="1:68" ht="15" x14ac:dyDescent="0.2">
      <c r="A11" s="143">
        <v>7</v>
      </c>
      <c r="B11" s="144" t="s">
        <v>48</v>
      </c>
      <c r="C11" s="219" t="s">
        <v>17</v>
      </c>
      <c r="D11" s="145"/>
      <c r="E11" s="173">
        <f t="shared" si="29"/>
        <v>1010</v>
      </c>
      <c r="F11" s="147">
        <f t="shared" si="0"/>
        <v>10</v>
      </c>
      <c r="G11" s="148">
        <v>1000</v>
      </c>
      <c r="H11" s="149">
        <f t="shared" si="1"/>
        <v>21.84</v>
      </c>
      <c r="I11" s="150">
        <f t="shared" si="30"/>
        <v>0</v>
      </c>
      <c r="J11" s="151">
        <v>4</v>
      </c>
      <c r="K11" s="152">
        <v>11</v>
      </c>
      <c r="L11" s="153">
        <v>8</v>
      </c>
      <c r="M11" s="154">
        <f t="shared" si="2"/>
        <v>1000</v>
      </c>
      <c r="N11" s="150">
        <f t="shared" si="3"/>
        <v>85</v>
      </c>
      <c r="O11" s="155">
        <f t="shared" si="4"/>
        <v>85</v>
      </c>
      <c r="P11" s="156">
        <v>99</v>
      </c>
      <c r="Q11" s="157">
        <v>2</v>
      </c>
      <c r="R11" s="158">
        <v>10</v>
      </c>
      <c r="S11" s="159">
        <v>0</v>
      </c>
      <c r="T11" s="160">
        <v>12</v>
      </c>
      <c r="U11" s="161">
        <v>2</v>
      </c>
      <c r="V11" s="158">
        <v>6</v>
      </c>
      <c r="W11" s="161">
        <v>1</v>
      </c>
      <c r="X11" s="160">
        <v>9</v>
      </c>
      <c r="Y11" s="161">
        <v>1</v>
      </c>
      <c r="Z11" s="160">
        <v>1</v>
      </c>
      <c r="AA11" s="161">
        <v>0</v>
      </c>
      <c r="AB11" s="160">
        <v>8</v>
      </c>
      <c r="AC11" s="159">
        <v>2</v>
      </c>
      <c r="AD11" s="175">
        <v>3</v>
      </c>
      <c r="AE11" s="157">
        <v>2</v>
      </c>
      <c r="AF11" s="162">
        <v>5</v>
      </c>
      <c r="AG11" s="159">
        <v>1</v>
      </c>
      <c r="AH11" s="158">
        <v>99</v>
      </c>
      <c r="AI11" s="161">
        <v>0</v>
      </c>
      <c r="AJ11" s="158">
        <v>99</v>
      </c>
      <c r="AK11" s="161">
        <v>0</v>
      </c>
      <c r="AL11" s="132"/>
      <c r="AM11" s="133">
        <f t="shared" si="27"/>
        <v>11</v>
      </c>
      <c r="AN11" s="132"/>
      <c r="AO11" s="163">
        <f t="shared" si="5"/>
        <v>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0</v>
      </c>
      <c r="BB11" s="168">
        <f t="shared" si="17"/>
        <v>14</v>
      </c>
      <c r="BC11" s="168">
        <f t="shared" si="18"/>
        <v>10</v>
      </c>
      <c r="BD11" s="169">
        <f t="shared" si="19"/>
        <v>9</v>
      </c>
      <c r="BE11" s="168">
        <f t="shared" si="20"/>
        <v>9</v>
      </c>
      <c r="BF11" s="168">
        <f t="shared" si="21"/>
        <v>14</v>
      </c>
      <c r="BG11" s="168">
        <f t="shared" si="22"/>
        <v>6</v>
      </c>
      <c r="BH11" s="168">
        <f t="shared" si="23"/>
        <v>14</v>
      </c>
      <c r="BI11" s="168">
        <f t="shared" si="24"/>
        <v>9</v>
      </c>
      <c r="BJ11" s="168">
        <f t="shared" si="25"/>
        <v>0</v>
      </c>
      <c r="BK11" s="168">
        <f t="shared" si="26"/>
        <v>0</v>
      </c>
      <c r="BL11" s="170">
        <f t="shared" si="31"/>
        <v>85</v>
      </c>
      <c r="BM11" s="164">
        <f t="shared" si="32"/>
        <v>0</v>
      </c>
      <c r="BN11" s="164">
        <f t="shared" si="33"/>
        <v>14</v>
      </c>
      <c r="BO11" s="171">
        <f t="shared" si="28"/>
        <v>85</v>
      </c>
      <c r="BP11" s="92"/>
    </row>
    <row r="12" spans="1:68" ht="15" x14ac:dyDescent="0.2">
      <c r="A12" s="143">
        <v>8</v>
      </c>
      <c r="B12" s="144" t="s">
        <v>123</v>
      </c>
      <c r="C12" s="219" t="s">
        <v>17</v>
      </c>
      <c r="D12" s="176"/>
      <c r="E12" s="173">
        <f t="shared" si="29"/>
        <v>1000</v>
      </c>
      <c r="F12" s="147">
        <f t="shared" si="0"/>
        <v>0</v>
      </c>
      <c r="G12" s="148">
        <v>1000</v>
      </c>
      <c r="H12" s="149">
        <f t="shared" si="1"/>
        <v>15.12</v>
      </c>
      <c r="I12" s="150">
        <f t="shared" si="30"/>
        <v>0</v>
      </c>
      <c r="J12" s="151">
        <v>12</v>
      </c>
      <c r="K12" s="152">
        <v>6</v>
      </c>
      <c r="L12" s="153">
        <v>8</v>
      </c>
      <c r="M12" s="154">
        <f t="shared" si="2"/>
        <v>1000</v>
      </c>
      <c r="N12" s="150">
        <f t="shared" si="3"/>
        <v>81</v>
      </c>
      <c r="O12" s="155">
        <f t="shared" si="4"/>
        <v>81</v>
      </c>
      <c r="P12" s="156">
        <v>1</v>
      </c>
      <c r="Q12" s="157">
        <v>0</v>
      </c>
      <c r="R12" s="158">
        <v>3</v>
      </c>
      <c r="S12" s="159">
        <v>0</v>
      </c>
      <c r="T12" s="160">
        <v>13</v>
      </c>
      <c r="U12" s="161">
        <v>2</v>
      </c>
      <c r="V12" s="158">
        <v>11</v>
      </c>
      <c r="W12" s="161">
        <v>0</v>
      </c>
      <c r="X12" s="160">
        <v>99</v>
      </c>
      <c r="Y12" s="161">
        <v>2</v>
      </c>
      <c r="Z12" s="160">
        <v>6</v>
      </c>
      <c r="AA12" s="161">
        <v>2</v>
      </c>
      <c r="AB12" s="160">
        <v>7</v>
      </c>
      <c r="AC12" s="159">
        <v>0</v>
      </c>
      <c r="AD12" s="175">
        <v>12</v>
      </c>
      <c r="AE12" s="157">
        <v>0</v>
      </c>
      <c r="AF12" s="162">
        <v>4</v>
      </c>
      <c r="AG12" s="159">
        <v>0</v>
      </c>
      <c r="AH12" s="158">
        <v>99</v>
      </c>
      <c r="AI12" s="161">
        <v>0</v>
      </c>
      <c r="AJ12" s="158">
        <v>99</v>
      </c>
      <c r="AK12" s="161">
        <v>0</v>
      </c>
      <c r="AL12" s="132"/>
      <c r="AM12" s="133">
        <f t="shared" si="27"/>
        <v>6</v>
      </c>
      <c r="AN12" s="132"/>
      <c r="AO12" s="163">
        <f t="shared" si="5"/>
        <v>1000</v>
      </c>
      <c r="AP12" s="164">
        <f t="shared" si="6"/>
        <v>1000</v>
      </c>
      <c r="AQ12" s="165">
        <f t="shared" si="7"/>
        <v>1000</v>
      </c>
      <c r="AR12" s="164">
        <f t="shared" si="8"/>
        <v>1000</v>
      </c>
      <c r="AS12" s="165">
        <f t="shared" si="9"/>
        <v>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14</v>
      </c>
      <c r="BC12" s="168">
        <f t="shared" si="18"/>
        <v>3</v>
      </c>
      <c r="BD12" s="169">
        <f t="shared" si="19"/>
        <v>10</v>
      </c>
      <c r="BE12" s="168">
        <f t="shared" si="20"/>
        <v>0</v>
      </c>
      <c r="BF12" s="168">
        <f t="shared" si="21"/>
        <v>9</v>
      </c>
      <c r="BG12" s="168">
        <f t="shared" si="22"/>
        <v>11</v>
      </c>
      <c r="BH12" s="168">
        <f t="shared" si="23"/>
        <v>10</v>
      </c>
      <c r="BI12" s="168">
        <f t="shared" si="24"/>
        <v>10</v>
      </c>
      <c r="BJ12" s="168">
        <f t="shared" si="25"/>
        <v>0</v>
      </c>
      <c r="BK12" s="168">
        <f t="shared" si="26"/>
        <v>0</v>
      </c>
      <c r="BL12" s="170">
        <f t="shared" si="31"/>
        <v>81</v>
      </c>
      <c r="BM12" s="164">
        <f t="shared" si="32"/>
        <v>0</v>
      </c>
      <c r="BN12" s="164">
        <f t="shared" si="33"/>
        <v>14</v>
      </c>
      <c r="BO12" s="171">
        <f t="shared" si="28"/>
        <v>81</v>
      </c>
      <c r="BP12" s="92"/>
    </row>
    <row r="13" spans="1:68" ht="15" x14ac:dyDescent="0.2">
      <c r="A13" s="143">
        <v>9</v>
      </c>
      <c r="B13" s="144" t="s">
        <v>50</v>
      </c>
      <c r="C13" s="219" t="s">
        <v>17</v>
      </c>
      <c r="D13" s="176"/>
      <c r="E13" s="173">
        <f t="shared" si="29"/>
        <v>1000</v>
      </c>
      <c r="F13" s="147">
        <f t="shared" si="0"/>
        <v>0</v>
      </c>
      <c r="G13" s="148">
        <v>1000</v>
      </c>
      <c r="H13" s="149">
        <f t="shared" si="1"/>
        <v>18.48</v>
      </c>
      <c r="I13" s="150">
        <f t="shared" si="30"/>
        <v>0</v>
      </c>
      <c r="J13" s="151">
        <v>8</v>
      </c>
      <c r="K13" s="152">
        <v>9</v>
      </c>
      <c r="L13" s="153">
        <v>9</v>
      </c>
      <c r="M13" s="154">
        <f t="shared" si="2"/>
        <v>1000</v>
      </c>
      <c r="N13" s="150">
        <f t="shared" si="3"/>
        <v>91</v>
      </c>
      <c r="O13" s="155">
        <f t="shared" si="4"/>
        <v>88</v>
      </c>
      <c r="P13" s="156">
        <v>2</v>
      </c>
      <c r="Q13" s="157">
        <v>2</v>
      </c>
      <c r="R13" s="158">
        <v>6</v>
      </c>
      <c r="S13" s="159">
        <v>0</v>
      </c>
      <c r="T13" s="160">
        <v>11</v>
      </c>
      <c r="U13" s="161">
        <v>2</v>
      </c>
      <c r="V13" s="158">
        <v>5</v>
      </c>
      <c r="W13" s="161">
        <v>2</v>
      </c>
      <c r="X13" s="160">
        <v>7</v>
      </c>
      <c r="Y13" s="161">
        <v>1</v>
      </c>
      <c r="Z13" s="160">
        <v>3</v>
      </c>
      <c r="AA13" s="161">
        <v>0</v>
      </c>
      <c r="AB13" s="160">
        <v>1</v>
      </c>
      <c r="AC13" s="159">
        <v>0</v>
      </c>
      <c r="AD13" s="175">
        <v>13</v>
      </c>
      <c r="AE13" s="157">
        <v>2</v>
      </c>
      <c r="AF13" s="162">
        <v>10</v>
      </c>
      <c r="AG13" s="159">
        <v>0</v>
      </c>
      <c r="AH13" s="158">
        <v>99</v>
      </c>
      <c r="AI13" s="161">
        <v>0</v>
      </c>
      <c r="AJ13" s="158">
        <v>99</v>
      </c>
      <c r="AK13" s="161">
        <v>0</v>
      </c>
      <c r="AL13" s="132"/>
      <c r="AM13" s="133">
        <f t="shared" si="27"/>
        <v>9</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7</v>
      </c>
      <c r="BB13" s="168">
        <f t="shared" si="17"/>
        <v>9</v>
      </c>
      <c r="BC13" s="168">
        <f t="shared" si="18"/>
        <v>10</v>
      </c>
      <c r="BD13" s="169">
        <f t="shared" si="19"/>
        <v>9</v>
      </c>
      <c r="BE13" s="168">
        <f t="shared" si="20"/>
        <v>11</v>
      </c>
      <c r="BF13" s="168">
        <f t="shared" si="21"/>
        <v>14</v>
      </c>
      <c r="BG13" s="168">
        <f t="shared" si="22"/>
        <v>14</v>
      </c>
      <c r="BH13" s="168">
        <f t="shared" si="23"/>
        <v>3</v>
      </c>
      <c r="BI13" s="168">
        <f t="shared" si="24"/>
        <v>14</v>
      </c>
      <c r="BJ13" s="168">
        <f t="shared" si="25"/>
        <v>0</v>
      </c>
      <c r="BK13" s="168">
        <f t="shared" si="26"/>
        <v>0</v>
      </c>
      <c r="BL13" s="170">
        <f t="shared" si="31"/>
        <v>91</v>
      </c>
      <c r="BM13" s="164">
        <f t="shared" si="32"/>
        <v>3</v>
      </c>
      <c r="BN13" s="164">
        <f t="shared" si="33"/>
        <v>14</v>
      </c>
      <c r="BO13" s="171">
        <f t="shared" si="28"/>
        <v>88</v>
      </c>
      <c r="BP13" s="92"/>
    </row>
    <row r="14" spans="1:68" ht="15" x14ac:dyDescent="0.2">
      <c r="A14" s="143">
        <v>10</v>
      </c>
      <c r="B14" s="144" t="s">
        <v>32</v>
      </c>
      <c r="C14" s="219" t="s">
        <v>31</v>
      </c>
      <c r="D14" s="176"/>
      <c r="E14" s="173">
        <f t="shared" si="29"/>
        <v>1030</v>
      </c>
      <c r="F14" s="147">
        <f t="shared" si="0"/>
        <v>30</v>
      </c>
      <c r="G14" s="148">
        <v>1000</v>
      </c>
      <c r="H14" s="149">
        <f t="shared" si="1"/>
        <v>24.36</v>
      </c>
      <c r="I14" s="150">
        <f t="shared" si="30"/>
        <v>0</v>
      </c>
      <c r="J14" s="371">
        <v>1</v>
      </c>
      <c r="K14" s="152">
        <v>14</v>
      </c>
      <c r="L14" s="153">
        <v>9</v>
      </c>
      <c r="M14" s="154">
        <f t="shared" si="2"/>
        <v>1000</v>
      </c>
      <c r="N14" s="229">
        <f t="shared" si="3"/>
        <v>96</v>
      </c>
      <c r="O14" s="155">
        <f t="shared" si="4"/>
        <v>87</v>
      </c>
      <c r="P14" s="156">
        <v>3</v>
      </c>
      <c r="Q14" s="157">
        <v>2</v>
      </c>
      <c r="R14" s="158">
        <v>7</v>
      </c>
      <c r="S14" s="159">
        <v>2</v>
      </c>
      <c r="T14" s="160">
        <v>5</v>
      </c>
      <c r="U14" s="161">
        <v>1</v>
      </c>
      <c r="V14" s="158">
        <v>1</v>
      </c>
      <c r="W14" s="161">
        <v>0</v>
      </c>
      <c r="X14" s="160">
        <v>6</v>
      </c>
      <c r="Y14" s="161">
        <v>2</v>
      </c>
      <c r="Z14" s="160">
        <v>11</v>
      </c>
      <c r="AA14" s="161">
        <v>2</v>
      </c>
      <c r="AB14" s="160">
        <v>12</v>
      </c>
      <c r="AC14" s="159">
        <v>2</v>
      </c>
      <c r="AD14" s="156">
        <v>4</v>
      </c>
      <c r="AE14" s="157">
        <v>1</v>
      </c>
      <c r="AF14" s="162">
        <v>9</v>
      </c>
      <c r="AG14" s="159">
        <v>2</v>
      </c>
      <c r="AH14" s="158">
        <v>99</v>
      </c>
      <c r="AI14" s="161">
        <v>0</v>
      </c>
      <c r="AJ14" s="158">
        <v>99</v>
      </c>
      <c r="AK14" s="161">
        <v>0</v>
      </c>
      <c r="AL14" s="132"/>
      <c r="AM14" s="133">
        <f t="shared" si="27"/>
        <v>14</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14</v>
      </c>
      <c r="BB14" s="168">
        <f t="shared" si="17"/>
        <v>11</v>
      </c>
      <c r="BC14" s="168">
        <f t="shared" si="18"/>
        <v>9</v>
      </c>
      <c r="BD14" s="169">
        <f t="shared" si="19"/>
        <v>14</v>
      </c>
      <c r="BE14" s="168">
        <f t="shared" si="20"/>
        <v>9</v>
      </c>
      <c r="BF14" s="168">
        <f t="shared" si="21"/>
        <v>10</v>
      </c>
      <c r="BG14" s="168">
        <f t="shared" si="22"/>
        <v>10</v>
      </c>
      <c r="BH14" s="168">
        <f t="shared" si="23"/>
        <v>10</v>
      </c>
      <c r="BI14" s="168">
        <f t="shared" si="24"/>
        <v>9</v>
      </c>
      <c r="BJ14" s="168">
        <f t="shared" si="25"/>
        <v>0</v>
      </c>
      <c r="BK14" s="168">
        <f t="shared" si="26"/>
        <v>0</v>
      </c>
      <c r="BL14" s="170">
        <f t="shared" si="31"/>
        <v>96</v>
      </c>
      <c r="BM14" s="164">
        <f t="shared" si="32"/>
        <v>9</v>
      </c>
      <c r="BN14" s="164">
        <f t="shared" si="33"/>
        <v>14</v>
      </c>
      <c r="BO14" s="171">
        <f t="shared" si="28"/>
        <v>87</v>
      </c>
      <c r="BP14" s="92"/>
    </row>
    <row r="15" spans="1:68" ht="15" x14ac:dyDescent="0.2">
      <c r="A15" s="143">
        <v>11</v>
      </c>
      <c r="B15" s="144" t="s">
        <v>88</v>
      </c>
      <c r="C15" s="45" t="s">
        <v>87</v>
      </c>
      <c r="D15" s="176"/>
      <c r="E15" s="173">
        <f t="shared" si="29"/>
        <v>1000</v>
      </c>
      <c r="F15" s="147">
        <f t="shared" si="0"/>
        <v>0</v>
      </c>
      <c r="G15" s="148">
        <v>1000</v>
      </c>
      <c r="H15" s="149">
        <f t="shared" si="1"/>
        <v>19.32</v>
      </c>
      <c r="I15" s="150">
        <f t="shared" si="30"/>
        <v>0</v>
      </c>
      <c r="J15" s="151">
        <v>7</v>
      </c>
      <c r="K15" s="152">
        <v>10</v>
      </c>
      <c r="L15" s="153">
        <v>8</v>
      </c>
      <c r="M15" s="154">
        <f t="shared" si="2"/>
        <v>1000</v>
      </c>
      <c r="N15" s="150">
        <f t="shared" si="3"/>
        <v>68</v>
      </c>
      <c r="O15" s="155">
        <f t="shared" si="4"/>
        <v>68</v>
      </c>
      <c r="P15" s="156">
        <v>4</v>
      </c>
      <c r="Q15" s="157">
        <v>1</v>
      </c>
      <c r="R15" s="158">
        <v>12</v>
      </c>
      <c r="S15" s="159">
        <v>1</v>
      </c>
      <c r="T15" s="160">
        <v>9</v>
      </c>
      <c r="U15" s="161">
        <v>0</v>
      </c>
      <c r="V15" s="158">
        <v>8</v>
      </c>
      <c r="W15" s="161">
        <v>2</v>
      </c>
      <c r="X15" s="160">
        <v>2</v>
      </c>
      <c r="Y15" s="161">
        <v>1</v>
      </c>
      <c r="Z15" s="160">
        <v>10</v>
      </c>
      <c r="AA15" s="161">
        <v>0</v>
      </c>
      <c r="AB15" s="160">
        <v>13</v>
      </c>
      <c r="AC15" s="159">
        <v>1</v>
      </c>
      <c r="AD15" s="174">
        <v>6</v>
      </c>
      <c r="AE15" s="157">
        <v>2</v>
      </c>
      <c r="AF15" s="162">
        <v>99</v>
      </c>
      <c r="AG15" s="159">
        <v>2</v>
      </c>
      <c r="AH15" s="158">
        <v>99</v>
      </c>
      <c r="AI15" s="161">
        <v>0</v>
      </c>
      <c r="AJ15" s="158">
        <v>99</v>
      </c>
      <c r="AK15" s="161">
        <v>0</v>
      </c>
      <c r="AL15" s="132"/>
      <c r="AM15" s="133">
        <f t="shared" si="27"/>
        <v>10</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0</v>
      </c>
      <c r="AX15" s="165">
        <f t="shared" si="14"/>
        <v>0</v>
      </c>
      <c r="AY15" s="166">
        <f t="shared" si="15"/>
        <v>0</v>
      </c>
      <c r="AZ15" s="86"/>
      <c r="BA15" s="167">
        <f t="shared" si="16"/>
        <v>10</v>
      </c>
      <c r="BB15" s="168">
        <f t="shared" si="17"/>
        <v>10</v>
      </c>
      <c r="BC15" s="168">
        <f t="shared" si="18"/>
        <v>9</v>
      </c>
      <c r="BD15" s="169">
        <f t="shared" si="19"/>
        <v>6</v>
      </c>
      <c r="BE15" s="168">
        <f t="shared" si="20"/>
        <v>7</v>
      </c>
      <c r="BF15" s="168">
        <f t="shared" si="21"/>
        <v>14</v>
      </c>
      <c r="BG15" s="168">
        <f t="shared" si="22"/>
        <v>3</v>
      </c>
      <c r="BH15" s="168">
        <f t="shared" si="23"/>
        <v>9</v>
      </c>
      <c r="BI15" s="168">
        <f t="shared" si="24"/>
        <v>0</v>
      </c>
      <c r="BJ15" s="168">
        <f t="shared" si="25"/>
        <v>0</v>
      </c>
      <c r="BK15" s="168">
        <f t="shared" si="26"/>
        <v>0</v>
      </c>
      <c r="BL15" s="170">
        <f t="shared" si="31"/>
        <v>68</v>
      </c>
      <c r="BM15" s="164">
        <f t="shared" si="32"/>
        <v>0</v>
      </c>
      <c r="BN15" s="164">
        <f t="shared" si="33"/>
        <v>14</v>
      </c>
      <c r="BO15" s="171">
        <f t="shared" si="28"/>
        <v>68</v>
      </c>
      <c r="BP15" s="92"/>
    </row>
    <row r="16" spans="1:68" ht="15" x14ac:dyDescent="0.2">
      <c r="A16" s="143">
        <v>12</v>
      </c>
      <c r="B16" s="144" t="s">
        <v>18</v>
      </c>
      <c r="C16" s="219" t="s">
        <v>17</v>
      </c>
      <c r="D16" s="176"/>
      <c r="E16" s="173">
        <f t="shared" si="29"/>
        <v>1000</v>
      </c>
      <c r="F16" s="147">
        <f t="shared" si="0"/>
        <v>0</v>
      </c>
      <c r="G16" s="148">
        <v>1000</v>
      </c>
      <c r="H16" s="149">
        <f t="shared" si="1"/>
        <v>20.16</v>
      </c>
      <c r="I16" s="150">
        <f t="shared" si="30"/>
        <v>0</v>
      </c>
      <c r="J16" s="151">
        <v>6</v>
      </c>
      <c r="K16" s="152">
        <v>10</v>
      </c>
      <c r="L16" s="153">
        <v>8</v>
      </c>
      <c r="M16" s="154">
        <f t="shared" si="2"/>
        <v>1000</v>
      </c>
      <c r="N16" s="150">
        <f t="shared" si="3"/>
        <v>74</v>
      </c>
      <c r="O16" s="155">
        <f t="shared" si="4"/>
        <v>74</v>
      </c>
      <c r="P16" s="156">
        <v>5</v>
      </c>
      <c r="Q16" s="157">
        <v>1</v>
      </c>
      <c r="R16" s="158">
        <v>11</v>
      </c>
      <c r="S16" s="159">
        <v>1</v>
      </c>
      <c r="T16" s="160">
        <v>7</v>
      </c>
      <c r="U16" s="161">
        <v>0</v>
      </c>
      <c r="V16" s="158">
        <v>2</v>
      </c>
      <c r="W16" s="161">
        <v>0</v>
      </c>
      <c r="X16" s="160">
        <v>13</v>
      </c>
      <c r="Y16" s="161">
        <v>2</v>
      </c>
      <c r="Z16" s="160">
        <v>99</v>
      </c>
      <c r="AA16" s="161">
        <v>2</v>
      </c>
      <c r="AB16" s="160">
        <v>10</v>
      </c>
      <c r="AC16" s="159">
        <v>0</v>
      </c>
      <c r="AD16" s="156">
        <v>8</v>
      </c>
      <c r="AE16" s="157">
        <v>2</v>
      </c>
      <c r="AF16" s="162">
        <v>1</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1000</v>
      </c>
      <c r="AT16" s="165">
        <f t="shared" si="10"/>
        <v>0</v>
      </c>
      <c r="AU16" s="165">
        <f t="shared" si="11"/>
        <v>1000</v>
      </c>
      <c r="AV16" s="165">
        <f t="shared" si="12"/>
        <v>1000</v>
      </c>
      <c r="AW16" s="164">
        <f t="shared" si="13"/>
        <v>1000</v>
      </c>
      <c r="AX16" s="165">
        <f t="shared" si="14"/>
        <v>0</v>
      </c>
      <c r="AY16" s="166">
        <f t="shared" si="15"/>
        <v>0</v>
      </c>
      <c r="AZ16" s="86"/>
      <c r="BA16" s="167">
        <f t="shared" si="16"/>
        <v>9</v>
      </c>
      <c r="BB16" s="168">
        <f t="shared" si="17"/>
        <v>10</v>
      </c>
      <c r="BC16" s="168">
        <f t="shared" si="18"/>
        <v>11</v>
      </c>
      <c r="BD16" s="169">
        <f t="shared" si="19"/>
        <v>7</v>
      </c>
      <c r="BE16" s="168">
        <f t="shared" si="20"/>
        <v>3</v>
      </c>
      <c r="BF16" s="168">
        <f t="shared" si="21"/>
        <v>0</v>
      </c>
      <c r="BG16" s="168">
        <f t="shared" si="22"/>
        <v>14</v>
      </c>
      <c r="BH16" s="168">
        <f t="shared" si="23"/>
        <v>6</v>
      </c>
      <c r="BI16" s="168">
        <f t="shared" si="24"/>
        <v>14</v>
      </c>
      <c r="BJ16" s="168">
        <f t="shared" si="25"/>
        <v>0</v>
      </c>
      <c r="BK16" s="168">
        <f t="shared" si="26"/>
        <v>0</v>
      </c>
      <c r="BL16" s="170">
        <f t="shared" si="31"/>
        <v>74</v>
      </c>
      <c r="BM16" s="164">
        <f t="shared" si="32"/>
        <v>0</v>
      </c>
      <c r="BN16" s="164">
        <f t="shared" si="33"/>
        <v>14</v>
      </c>
      <c r="BO16" s="171">
        <f t="shared" si="28"/>
        <v>74</v>
      </c>
      <c r="BP16" s="92"/>
    </row>
    <row r="17" spans="1:256" ht="15" x14ac:dyDescent="0.2">
      <c r="A17" s="143">
        <v>13</v>
      </c>
      <c r="B17" s="144" t="s">
        <v>205</v>
      </c>
      <c r="C17" s="45" t="s">
        <v>3</v>
      </c>
      <c r="D17" s="145"/>
      <c r="E17" s="173">
        <f t="shared" si="29"/>
        <v>1000</v>
      </c>
      <c r="F17" s="147">
        <f t="shared" si="0"/>
        <v>0</v>
      </c>
      <c r="G17" s="148">
        <v>1000</v>
      </c>
      <c r="H17" s="149">
        <f t="shared" si="1"/>
        <v>14.28</v>
      </c>
      <c r="I17" s="150">
        <f t="shared" si="30"/>
        <v>0</v>
      </c>
      <c r="J17" s="151">
        <v>13</v>
      </c>
      <c r="K17" s="152">
        <v>3</v>
      </c>
      <c r="L17" s="153">
        <v>8</v>
      </c>
      <c r="M17" s="154">
        <f t="shared" si="2"/>
        <v>1000</v>
      </c>
      <c r="N17" s="150">
        <f t="shared" si="3"/>
        <v>75</v>
      </c>
      <c r="O17" s="155">
        <f t="shared" si="4"/>
        <v>75</v>
      </c>
      <c r="P17" s="156">
        <v>6</v>
      </c>
      <c r="Q17" s="157">
        <v>0</v>
      </c>
      <c r="R17" s="158">
        <v>2</v>
      </c>
      <c r="S17" s="159">
        <v>0</v>
      </c>
      <c r="T17" s="160">
        <v>8</v>
      </c>
      <c r="U17" s="161">
        <v>0</v>
      </c>
      <c r="V17" s="158">
        <v>99</v>
      </c>
      <c r="W17" s="161">
        <v>2</v>
      </c>
      <c r="X17" s="160">
        <v>12</v>
      </c>
      <c r="Y17" s="161">
        <v>0</v>
      </c>
      <c r="Z17" s="160">
        <v>4</v>
      </c>
      <c r="AA17" s="161">
        <v>0</v>
      </c>
      <c r="AB17" s="160">
        <v>11</v>
      </c>
      <c r="AC17" s="159">
        <v>1</v>
      </c>
      <c r="AD17" s="156">
        <v>9</v>
      </c>
      <c r="AE17" s="157">
        <v>0</v>
      </c>
      <c r="AF17" s="162">
        <v>3</v>
      </c>
      <c r="AG17" s="159">
        <v>0</v>
      </c>
      <c r="AH17" s="158">
        <v>99</v>
      </c>
      <c r="AI17" s="161">
        <v>0</v>
      </c>
      <c r="AJ17" s="158">
        <v>99</v>
      </c>
      <c r="AK17" s="161">
        <v>0</v>
      </c>
      <c r="AL17" s="132"/>
      <c r="AM17" s="133">
        <f t="shared" si="27"/>
        <v>3</v>
      </c>
      <c r="AN17" s="132"/>
      <c r="AO17" s="163">
        <f t="shared" si="5"/>
        <v>1000</v>
      </c>
      <c r="AP17" s="164">
        <f t="shared" si="6"/>
        <v>1000</v>
      </c>
      <c r="AQ17" s="165">
        <f t="shared" si="7"/>
        <v>1000</v>
      </c>
      <c r="AR17" s="164">
        <f t="shared" si="8"/>
        <v>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9</v>
      </c>
      <c r="BB17" s="168">
        <f t="shared" si="17"/>
        <v>7</v>
      </c>
      <c r="BC17" s="168">
        <f t="shared" si="18"/>
        <v>6</v>
      </c>
      <c r="BD17" s="169">
        <f t="shared" si="19"/>
        <v>0</v>
      </c>
      <c r="BE17" s="168">
        <f t="shared" si="20"/>
        <v>10</v>
      </c>
      <c r="BF17" s="168">
        <f t="shared" si="21"/>
        <v>10</v>
      </c>
      <c r="BG17" s="168">
        <f t="shared" si="22"/>
        <v>10</v>
      </c>
      <c r="BH17" s="168">
        <f t="shared" si="23"/>
        <v>9</v>
      </c>
      <c r="BI17" s="168">
        <f t="shared" si="24"/>
        <v>14</v>
      </c>
      <c r="BJ17" s="168">
        <f t="shared" si="25"/>
        <v>0</v>
      </c>
      <c r="BK17" s="168">
        <f t="shared" si="26"/>
        <v>0</v>
      </c>
      <c r="BL17" s="170">
        <f t="shared" si="31"/>
        <v>75</v>
      </c>
      <c r="BM17" s="164">
        <f t="shared" si="32"/>
        <v>0</v>
      </c>
      <c r="BN17" s="164">
        <f t="shared" si="33"/>
        <v>14</v>
      </c>
      <c r="BO17" s="171">
        <f t="shared" si="28"/>
        <v>75</v>
      </c>
      <c r="BP17" s="92"/>
    </row>
    <row r="18" spans="1:256" ht="15" x14ac:dyDescent="0.2">
      <c r="A18" s="143">
        <v>14</v>
      </c>
      <c r="B18" s="144" t="s">
        <v>206</v>
      </c>
      <c r="C18" s="172" t="s">
        <v>203</v>
      </c>
      <c r="D18" s="145"/>
      <c r="E18" s="173" t="e">
        <f t="shared" si="29"/>
        <v>#VALUE!</v>
      </c>
      <c r="F18" s="147" t="e">
        <f t="shared" si="0"/>
        <v>#VALUE!</v>
      </c>
      <c r="G18" s="148" t="s">
        <v>207</v>
      </c>
      <c r="H18" s="149">
        <f t="shared" si="1"/>
        <v>0</v>
      </c>
      <c r="I18" s="150" t="e">
        <f t="shared" si="30"/>
        <v>#VALUE!</v>
      </c>
      <c r="J18" s="151"/>
      <c r="K18" s="152">
        <v>0</v>
      </c>
      <c r="L18" s="153">
        <v>9</v>
      </c>
      <c r="M18" s="154">
        <f t="shared" si="2"/>
        <v>1000</v>
      </c>
      <c r="N18" s="150">
        <f t="shared" si="3"/>
        <v>75</v>
      </c>
      <c r="O18" s="155">
        <f t="shared" si="4"/>
        <v>72</v>
      </c>
      <c r="P18" s="156">
        <v>7</v>
      </c>
      <c r="Q18" s="157">
        <v>0</v>
      </c>
      <c r="R18" s="158">
        <v>5</v>
      </c>
      <c r="S18" s="159">
        <v>0</v>
      </c>
      <c r="T18" s="160">
        <v>4</v>
      </c>
      <c r="U18" s="161">
        <v>0</v>
      </c>
      <c r="V18" s="158">
        <v>13</v>
      </c>
      <c r="W18" s="161">
        <v>0</v>
      </c>
      <c r="X18" s="160">
        <v>8</v>
      </c>
      <c r="Y18" s="161">
        <v>0</v>
      </c>
      <c r="Z18" s="160">
        <v>12</v>
      </c>
      <c r="AA18" s="161">
        <v>0</v>
      </c>
      <c r="AB18" s="160">
        <v>6</v>
      </c>
      <c r="AC18" s="159">
        <v>0</v>
      </c>
      <c r="AD18" s="156">
        <v>2</v>
      </c>
      <c r="AE18" s="157">
        <v>0</v>
      </c>
      <c r="AF18" s="162">
        <v>11</v>
      </c>
      <c r="AG18" s="159">
        <v>0</v>
      </c>
      <c r="AH18" s="158">
        <v>99</v>
      </c>
      <c r="AI18" s="161">
        <v>0</v>
      </c>
      <c r="AJ18" s="158">
        <v>99</v>
      </c>
      <c r="AK18" s="161">
        <v>0</v>
      </c>
      <c r="AL18" s="132"/>
      <c r="AM18" s="133">
        <f t="shared" si="27"/>
        <v>0</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11</v>
      </c>
      <c r="BB18" s="168">
        <f t="shared" si="17"/>
        <v>9</v>
      </c>
      <c r="BC18" s="168">
        <f t="shared" si="18"/>
        <v>10</v>
      </c>
      <c r="BD18" s="169">
        <f t="shared" si="19"/>
        <v>3</v>
      </c>
      <c r="BE18" s="168">
        <f t="shared" si="20"/>
        <v>6</v>
      </c>
      <c r="BF18" s="168">
        <f t="shared" si="21"/>
        <v>10</v>
      </c>
      <c r="BG18" s="168">
        <f t="shared" si="22"/>
        <v>9</v>
      </c>
      <c r="BH18" s="168">
        <f t="shared" si="23"/>
        <v>7</v>
      </c>
      <c r="BI18" s="168">
        <f t="shared" si="24"/>
        <v>10</v>
      </c>
      <c r="BJ18" s="168">
        <f t="shared" si="25"/>
        <v>0</v>
      </c>
      <c r="BK18" s="168">
        <f t="shared" si="26"/>
        <v>0</v>
      </c>
      <c r="BL18" s="170">
        <f t="shared" si="31"/>
        <v>75</v>
      </c>
      <c r="BM18" s="164">
        <f t="shared" si="32"/>
        <v>3</v>
      </c>
      <c r="BN18" s="164">
        <f t="shared" si="33"/>
        <v>11</v>
      </c>
      <c r="BO18" s="171">
        <f t="shared" si="28"/>
        <v>72</v>
      </c>
      <c r="BP18" s="92"/>
    </row>
    <row r="19" spans="1:256" ht="14.25" hidden="1" customHeight="1" x14ac:dyDescent="0.2">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x14ac:dyDescent="0.2">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x14ac:dyDescent="0.2">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x14ac:dyDescent="0.2">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5"/>
      <c r="AH23" s="215"/>
      <c r="AI23" s="215"/>
      <c r="AJ23" s="215"/>
      <c r="AK23" s="215"/>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x14ac:dyDescent="0.2">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5"/>
      <c r="AH24" s="215"/>
      <c r="AI24" s="215"/>
      <c r="AJ24" s="215"/>
      <c r="AK24" s="215"/>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5"/>
      <c r="AH25" s="215"/>
      <c r="AI25" s="215"/>
      <c r="AJ25" s="215"/>
      <c r="AK25" s="215"/>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x14ac:dyDescent="0.2">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5"/>
      <c r="AH26" s="215"/>
      <c r="AI26" s="215"/>
      <c r="AJ26" s="215"/>
      <c r="AK26" s="215"/>
    </row>
    <row r="27" spans="1:256" x14ac:dyDescent="0.2">
      <c r="A27" s="217" t="s">
        <v>208</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5"/>
      <c r="AH27" s="215"/>
      <c r="AI27" s="215"/>
      <c r="AJ27" s="215"/>
      <c r="AK27" s="215"/>
    </row>
  </sheetData>
  <protectedRanges>
    <protectedRange sqref="L5:L20" name="Diapazons4"/>
    <protectedRange sqref="P5:AK19" name="Diapazons2"/>
    <protectedRange sqref="B19:D19 A21 K19:K21 K5:L18 L19:L20 G5:G19 A18:D18 A5:B17 D5: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18">
    <cfRule type="expression" dxfId="171" priority="98" stopIfTrue="1">
      <formula>A5=0</formula>
    </cfRule>
  </conditionalFormatting>
  <conditionalFormatting sqref="F5:F20">
    <cfRule type="expression" dxfId="170" priority="102" stopIfTrue="1">
      <formula>A5=0</formula>
    </cfRule>
  </conditionalFormatting>
  <conditionalFormatting sqref="H5:H18">
    <cfRule type="expression" dxfId="169" priority="103" stopIfTrue="1">
      <formula>A5=0</formula>
    </cfRule>
  </conditionalFormatting>
  <conditionalFormatting sqref="P5:P18">
    <cfRule type="expression" dxfId="168" priority="104" stopIfTrue="1">
      <formula>A5=0</formula>
    </cfRule>
    <cfRule type="expression" dxfId="167" priority="105" stopIfTrue="1">
      <formula>P5=99</formula>
    </cfRule>
  </conditionalFormatting>
  <conditionalFormatting sqref="M5:M18">
    <cfRule type="expression" dxfId="166" priority="106" stopIfTrue="1">
      <formula>A5=0</formula>
    </cfRule>
  </conditionalFormatting>
  <conditionalFormatting sqref="N5:N18">
    <cfRule type="expression" dxfId="165" priority="107" stopIfTrue="1">
      <formula>A5=0</formula>
    </cfRule>
  </conditionalFormatting>
  <conditionalFormatting sqref="O5:O18">
    <cfRule type="expression" dxfId="164" priority="108" stopIfTrue="1">
      <formula>A5=0</formula>
    </cfRule>
  </conditionalFormatting>
  <conditionalFormatting sqref="Q5:Q18">
    <cfRule type="expression" dxfId="163" priority="109" stopIfTrue="1">
      <formula>A5=0</formula>
    </cfRule>
  </conditionalFormatting>
  <conditionalFormatting sqref="S5:S18">
    <cfRule type="expression" dxfId="162" priority="110" stopIfTrue="1">
      <formula>A5=0</formula>
    </cfRule>
  </conditionalFormatting>
  <conditionalFormatting sqref="U5:U18">
    <cfRule type="expression" dxfId="161" priority="111" stopIfTrue="1">
      <formula>A5=0</formula>
    </cfRule>
  </conditionalFormatting>
  <conditionalFormatting sqref="W5:W18">
    <cfRule type="expression" dxfId="160" priority="112" stopIfTrue="1">
      <formula>A5=0</formula>
    </cfRule>
  </conditionalFormatting>
  <conditionalFormatting sqref="Y5:Y18">
    <cfRule type="expression" dxfId="159" priority="113" stopIfTrue="1">
      <formula>A5=0</formula>
    </cfRule>
  </conditionalFormatting>
  <conditionalFormatting sqref="AA5:AA18">
    <cfRule type="expression" dxfId="158" priority="114" stopIfTrue="1">
      <formula>A5=0</formula>
    </cfRule>
  </conditionalFormatting>
  <conditionalFormatting sqref="B5:B18">
    <cfRule type="expression" dxfId="157" priority="115" stopIfTrue="1">
      <formula>J5=1</formula>
    </cfRule>
    <cfRule type="expression" dxfId="156" priority="116" stopIfTrue="1">
      <formula>J5=2</formula>
    </cfRule>
    <cfRule type="expression" dxfId="155" priority="117" stopIfTrue="1">
      <formula>J5=3</formula>
    </cfRule>
  </conditionalFormatting>
  <conditionalFormatting sqref="AC5:AC18">
    <cfRule type="expression" dxfId="154" priority="122" stopIfTrue="1">
      <formula>A5=0</formula>
    </cfRule>
  </conditionalFormatting>
  <conditionalFormatting sqref="AE5:AE18">
    <cfRule type="expression" dxfId="153" priority="123" stopIfTrue="1">
      <formula>A5=0</formula>
    </cfRule>
  </conditionalFormatting>
  <conditionalFormatting sqref="AG5:AG18">
    <cfRule type="expression" dxfId="152" priority="124" stopIfTrue="1">
      <formula>A5=0</formula>
    </cfRule>
  </conditionalFormatting>
  <conditionalFormatting sqref="AI5:AI18">
    <cfRule type="expression" dxfId="151" priority="125" stopIfTrue="1">
      <formula>A5=0</formula>
    </cfRule>
  </conditionalFormatting>
  <conditionalFormatting sqref="AK5:AK18">
    <cfRule type="expression" dxfId="150" priority="126" stopIfTrue="1">
      <formula>A5=0</formula>
    </cfRule>
  </conditionalFormatting>
  <conditionalFormatting sqref="I5:I18">
    <cfRule type="expression" dxfId="149" priority="127" stopIfTrue="1">
      <formula>A5=0</formula>
    </cfRule>
    <cfRule type="expression" dxfId="148" priority="128" stopIfTrue="1">
      <formula>I5&gt;150</formula>
    </cfRule>
    <cfRule type="expression" dxfId="147" priority="129" stopIfTrue="1">
      <formula>I5&lt;-150</formula>
    </cfRule>
  </conditionalFormatting>
  <conditionalFormatting sqref="R5:R18">
    <cfRule type="expression" dxfId="146" priority="130" stopIfTrue="1">
      <formula>A5=0</formula>
    </cfRule>
    <cfRule type="expression" dxfId="145" priority="131" stopIfTrue="1">
      <formula>R5=99</formula>
    </cfRule>
  </conditionalFormatting>
  <conditionalFormatting sqref="T5:T18">
    <cfRule type="expression" dxfId="144" priority="132" stopIfTrue="1">
      <formula>A5=0</formula>
    </cfRule>
    <cfRule type="expression" dxfId="143" priority="133" stopIfTrue="1">
      <formula>T5=99</formula>
    </cfRule>
  </conditionalFormatting>
  <conditionalFormatting sqref="V5:V18">
    <cfRule type="expression" dxfId="142" priority="134" stopIfTrue="1">
      <formula>A5=0</formula>
    </cfRule>
    <cfRule type="expression" dxfId="141" priority="135" stopIfTrue="1">
      <formula>V5=99</formula>
    </cfRule>
  </conditionalFormatting>
  <conditionalFormatting sqref="X5:X18">
    <cfRule type="expression" dxfId="140" priority="136" stopIfTrue="1">
      <formula>A5=0</formula>
    </cfRule>
    <cfRule type="expression" dxfId="139" priority="137" stopIfTrue="1">
      <formula>X5=99</formula>
    </cfRule>
  </conditionalFormatting>
  <conditionalFormatting sqref="Z5:Z18">
    <cfRule type="expression" dxfId="138" priority="138" stopIfTrue="1">
      <formula>A5=0</formula>
    </cfRule>
    <cfRule type="expression" dxfId="137" priority="139" stopIfTrue="1">
      <formula>Z5=99</formula>
    </cfRule>
  </conditionalFormatting>
  <conditionalFormatting sqref="AB5:AB18">
    <cfRule type="expression" dxfId="136" priority="140" stopIfTrue="1">
      <formula>A5=0</formula>
    </cfRule>
    <cfRule type="expression" dxfId="135" priority="141" stopIfTrue="1">
      <formula>AB5=99</formula>
    </cfRule>
  </conditionalFormatting>
  <conditionalFormatting sqref="AD5:AD18">
    <cfRule type="expression" dxfId="134" priority="142" stopIfTrue="1">
      <formula>A5=0</formula>
    </cfRule>
    <cfRule type="expression" dxfId="133" priority="143" stopIfTrue="1">
      <formula>AD5=99</formula>
    </cfRule>
  </conditionalFormatting>
  <conditionalFormatting sqref="AF5:AF18">
    <cfRule type="expression" dxfId="132" priority="144" stopIfTrue="1">
      <formula>A5=0</formula>
    </cfRule>
    <cfRule type="expression" dxfId="131" priority="145" stopIfTrue="1">
      <formula>AF5=99</formula>
    </cfRule>
  </conditionalFormatting>
  <conditionalFormatting sqref="AH5:AH18">
    <cfRule type="expression" dxfId="130" priority="146" stopIfTrue="1">
      <formula>A5=0</formula>
    </cfRule>
    <cfRule type="expression" dxfId="129" priority="147" stopIfTrue="1">
      <formula>AH5=99</formula>
    </cfRule>
  </conditionalFormatting>
  <conditionalFormatting sqref="AJ5:AJ18">
    <cfRule type="expression" dxfId="128" priority="148" stopIfTrue="1">
      <formula>A5=0</formula>
    </cfRule>
    <cfRule type="expression" dxfId="127" priority="149" stopIfTrue="1">
      <formula>AJ5=99</formula>
    </cfRule>
  </conditionalFormatting>
  <conditionalFormatting sqref="AO5:AO18">
    <cfRule type="expression" dxfId="126" priority="150" stopIfTrue="1">
      <formula>A5=0</formula>
    </cfRule>
  </conditionalFormatting>
  <conditionalFormatting sqref="AP5:AP18">
    <cfRule type="expression" dxfId="125" priority="151" stopIfTrue="1">
      <formula>A5=0</formula>
    </cfRule>
  </conditionalFormatting>
  <conditionalFormatting sqref="AQ5:AQ18">
    <cfRule type="expression" dxfId="124" priority="152" stopIfTrue="1">
      <formula>A5=0</formula>
    </cfRule>
  </conditionalFormatting>
  <conditionalFormatting sqref="AR5:AR18">
    <cfRule type="expression" dxfId="123" priority="153" stopIfTrue="1">
      <formula>A5=0</formula>
    </cfRule>
  </conditionalFormatting>
  <conditionalFormatting sqref="AS5:AS18">
    <cfRule type="expression" dxfId="122" priority="154" stopIfTrue="1">
      <formula>A5=0</formula>
    </cfRule>
  </conditionalFormatting>
  <conditionalFormatting sqref="AT5:AT18">
    <cfRule type="expression" dxfId="121" priority="155" stopIfTrue="1">
      <formula>A5=0</formula>
    </cfRule>
  </conditionalFormatting>
  <conditionalFormatting sqref="AU5:AU18">
    <cfRule type="expression" dxfId="120" priority="156" stopIfTrue="1">
      <formula>A5=0</formula>
    </cfRule>
  </conditionalFormatting>
  <conditionalFormatting sqref="AV5:AV18">
    <cfRule type="expression" dxfId="119" priority="157" stopIfTrue="1">
      <formula>A5=0</formula>
    </cfRule>
  </conditionalFormatting>
  <conditionalFormatting sqref="AW5:AW18">
    <cfRule type="expression" dxfId="118" priority="158" stopIfTrue="1">
      <formula>A5=0</formula>
    </cfRule>
  </conditionalFormatting>
  <conditionalFormatting sqref="AX5:AX18">
    <cfRule type="expression" dxfId="117" priority="159" stopIfTrue="1">
      <formula>A5=0</formula>
    </cfRule>
  </conditionalFormatting>
  <conditionalFormatting sqref="AY5:AY18">
    <cfRule type="expression" dxfId="116" priority="160" stopIfTrue="1">
      <formula>A5=0</formula>
    </cfRule>
  </conditionalFormatting>
  <conditionalFormatting sqref="BA5:BA18">
    <cfRule type="expression" dxfId="115" priority="161" stopIfTrue="1">
      <formula>A5=0</formula>
    </cfRule>
  </conditionalFormatting>
  <conditionalFormatting sqref="BB5:BB18">
    <cfRule type="expression" dxfId="114" priority="162" stopIfTrue="1">
      <formula>A5=0</formula>
    </cfRule>
  </conditionalFormatting>
  <conditionalFormatting sqref="BC5:BC18">
    <cfRule type="expression" dxfId="113" priority="163" stopIfTrue="1">
      <formula>A5=0</formula>
    </cfRule>
  </conditionalFormatting>
  <conditionalFormatting sqref="BD5:BD18">
    <cfRule type="expression" dxfId="112" priority="164" stopIfTrue="1">
      <formula>A5=0</formula>
    </cfRule>
  </conditionalFormatting>
  <conditionalFormatting sqref="BE5:BE18">
    <cfRule type="expression" dxfId="111" priority="165" stopIfTrue="1">
      <formula>A5=0</formula>
    </cfRule>
  </conditionalFormatting>
  <conditionalFormatting sqref="BF5:BF18">
    <cfRule type="expression" dxfId="110" priority="166" stopIfTrue="1">
      <formula>A5=0</formula>
    </cfRule>
  </conditionalFormatting>
  <conditionalFormatting sqref="BG5:BG18">
    <cfRule type="expression" dxfId="109" priority="167" stopIfTrue="1">
      <formula>A5=0</formula>
    </cfRule>
  </conditionalFormatting>
  <conditionalFormatting sqref="BH5:BH18">
    <cfRule type="expression" dxfId="108" priority="168" stopIfTrue="1">
      <formula>A5=0</formula>
    </cfRule>
  </conditionalFormatting>
  <conditionalFormatting sqref="BI5:BI18">
    <cfRule type="expression" dxfId="107" priority="169" stopIfTrue="1">
      <formula>A5=0</formula>
    </cfRule>
  </conditionalFormatting>
  <conditionalFormatting sqref="BJ5:BJ18">
    <cfRule type="expression" dxfId="106" priority="170" stopIfTrue="1">
      <formula>A5=0</formula>
    </cfRule>
  </conditionalFormatting>
  <conditionalFormatting sqref="BK5:BK18">
    <cfRule type="expression" dxfId="105" priority="171" stopIfTrue="1">
      <formula>A5=0</formula>
    </cfRule>
  </conditionalFormatting>
  <conditionalFormatting sqref="BL5:BL18">
    <cfRule type="expression" dxfId="104" priority="172" stopIfTrue="1">
      <formula>A5=0</formula>
    </cfRule>
  </conditionalFormatting>
  <conditionalFormatting sqref="BM5:BM18">
    <cfRule type="expression" dxfId="103" priority="173" stopIfTrue="1">
      <formula>A5=0</formula>
    </cfRule>
  </conditionalFormatting>
  <conditionalFormatting sqref="BN5:BN18">
    <cfRule type="expression" dxfId="102" priority="174" stopIfTrue="1">
      <formula>A5=0</formula>
    </cfRule>
  </conditionalFormatting>
  <conditionalFormatting sqref="BO5:BO18">
    <cfRule type="expression" dxfId="101" priority="175" stopIfTrue="1">
      <formula>A5=0</formula>
    </cfRule>
  </conditionalFormatting>
  <conditionalFormatting sqref="K5:K18">
    <cfRule type="expression" dxfId="100" priority="176" stopIfTrue="1">
      <formula>A5=0</formula>
    </cfRule>
  </conditionalFormatting>
  <conditionalFormatting sqref="J5:J18">
    <cfRule type="cellIs" dxfId="99" priority="118" stopIfTrue="1" operator="equal">
      <formula>1</formula>
    </cfRule>
    <cfRule type="cellIs" dxfId="98" priority="119" stopIfTrue="1" operator="equal">
      <formula>2</formula>
    </cfRule>
    <cfRule type="cellIs" dxfId="97" priority="120" stopIfTrue="1" operator="equal">
      <formula>3</formula>
    </cfRule>
  </conditionalFormatting>
  <conditionalFormatting sqref="G23:G26">
    <cfRule type="expression" dxfId="96" priority="92" stopIfTrue="1">
      <formula>A23=0</formula>
    </cfRule>
  </conditionalFormatting>
  <conditionalFormatting sqref="H23:H26">
    <cfRule type="expression" dxfId="95" priority="91" stopIfTrue="1">
      <formula>A23=0</formula>
    </cfRule>
  </conditionalFormatting>
  <conditionalFormatting sqref="J23:J26">
    <cfRule type="expression" dxfId="94" priority="90" stopIfTrue="1">
      <formula>A23=0</formula>
    </cfRule>
  </conditionalFormatting>
  <conditionalFormatting sqref="R23:R27">
    <cfRule type="expression" dxfId="93" priority="88" stopIfTrue="1">
      <formula>A23=0</formula>
    </cfRule>
    <cfRule type="expression" dxfId="92" priority="89" stopIfTrue="1">
      <formula>R23=99</formula>
    </cfRule>
  </conditionalFormatting>
  <conditionalFormatting sqref="O23:O27 AA23:AA27">
    <cfRule type="expression" dxfId="91" priority="87" stopIfTrue="1">
      <formula>A23=0</formula>
    </cfRule>
  </conditionalFormatting>
  <conditionalFormatting sqref="P23:P27">
    <cfRule type="expression" dxfId="90" priority="86" stopIfTrue="1">
      <formula>A23=0</formula>
    </cfRule>
  </conditionalFormatting>
  <conditionalFormatting sqref="S23:S27">
    <cfRule type="expression" dxfId="89" priority="85" stopIfTrue="1">
      <formula>A23=0</formula>
    </cfRule>
  </conditionalFormatting>
  <conditionalFormatting sqref="W23:W27">
    <cfRule type="expression" dxfId="88" priority="84" stopIfTrue="1">
      <formula>A23=0</formula>
    </cfRule>
  </conditionalFormatting>
  <conditionalFormatting sqref="Y23:Y27">
    <cfRule type="expression" dxfId="87" priority="83" stopIfTrue="1">
      <formula>A23=0</formula>
    </cfRule>
  </conditionalFormatting>
  <conditionalFormatting sqref="D23:D26">
    <cfRule type="expression" dxfId="86" priority="80" stopIfTrue="1">
      <formula>L23=1</formula>
    </cfRule>
    <cfRule type="expression" dxfId="85" priority="81" stopIfTrue="1">
      <formula>L23=2</formula>
    </cfRule>
    <cfRule type="expression" dxfId="84" priority="82" stopIfTrue="1">
      <formula>L23=3</formula>
    </cfRule>
  </conditionalFormatting>
  <conditionalFormatting sqref="T23:T27">
    <cfRule type="expression" dxfId="83" priority="78" stopIfTrue="1">
      <formula>A23=0</formula>
    </cfRule>
    <cfRule type="expression" dxfId="82" priority="79" stopIfTrue="1">
      <formula>T23=99</formula>
    </cfRule>
  </conditionalFormatting>
  <conditionalFormatting sqref="V24:V27">
    <cfRule type="expression" dxfId="81" priority="76" stopIfTrue="1">
      <formula>A24=0</formula>
    </cfRule>
    <cfRule type="expression" dxfId="80" priority="77" stopIfTrue="1">
      <formula>V24=99</formula>
    </cfRule>
  </conditionalFormatting>
  <conditionalFormatting sqref="X23:X27">
    <cfRule type="expression" dxfId="79" priority="74" stopIfTrue="1">
      <formula>A23=0</formula>
    </cfRule>
    <cfRule type="expression" dxfId="78" priority="75" stopIfTrue="1">
      <formula>X23=99</formula>
    </cfRule>
  </conditionalFormatting>
  <conditionalFormatting sqref="Z24:Z27">
    <cfRule type="expression" dxfId="77" priority="72" stopIfTrue="1">
      <formula>A24=0</formula>
    </cfRule>
    <cfRule type="expression" dxfId="76" priority="73" stopIfTrue="1">
      <formula>Z24=99</formula>
    </cfRule>
  </conditionalFormatting>
  <conditionalFormatting sqref="M23:M27">
    <cfRule type="expression" dxfId="75" priority="71" stopIfTrue="1">
      <formula>A23=0</formula>
    </cfRule>
  </conditionalFormatting>
  <conditionalFormatting sqref="L23:L26">
    <cfRule type="cellIs" dxfId="74" priority="68" stopIfTrue="1" operator="equal">
      <formula>1</formula>
    </cfRule>
    <cfRule type="cellIs" dxfId="73" priority="69" stopIfTrue="1" operator="equal">
      <formula>2</formula>
    </cfRule>
    <cfRule type="cellIs" dxfId="72" priority="70" stopIfTrue="1" operator="equal">
      <formula>3</formula>
    </cfRule>
  </conditionalFormatting>
  <conditionalFormatting sqref="G23:G25">
    <cfRule type="expression" dxfId="71" priority="67" stopIfTrue="1">
      <formula>A23=0</formula>
    </cfRule>
  </conditionalFormatting>
  <conditionalFormatting sqref="H23:H26">
    <cfRule type="expression" dxfId="70" priority="66" stopIfTrue="1">
      <formula>A23=0</formula>
    </cfRule>
  </conditionalFormatting>
  <conditionalFormatting sqref="J23:J25">
    <cfRule type="expression" dxfId="69" priority="65" stopIfTrue="1">
      <formula>A23=0</formula>
    </cfRule>
  </conditionalFormatting>
  <conditionalFormatting sqref="R23:R25">
    <cfRule type="expression" dxfId="68" priority="63" stopIfTrue="1">
      <formula>A23=0</formula>
    </cfRule>
    <cfRule type="expression" dxfId="67" priority="64" stopIfTrue="1">
      <formula>R23=99</formula>
    </cfRule>
  </conditionalFormatting>
  <conditionalFormatting sqref="O23:O25">
    <cfRule type="expression" dxfId="66" priority="62" stopIfTrue="1">
      <formula>A23=0</formula>
    </cfRule>
  </conditionalFormatting>
  <conditionalFormatting sqref="P23:P25">
    <cfRule type="expression" dxfId="65" priority="61" stopIfTrue="1">
      <formula>A23=0</formula>
    </cfRule>
  </conditionalFormatting>
  <conditionalFormatting sqref="Q23:Q27">
    <cfRule type="expression" dxfId="64" priority="60" stopIfTrue="1">
      <formula>A23=0</formula>
    </cfRule>
  </conditionalFormatting>
  <conditionalFormatting sqref="S23:S25">
    <cfRule type="expression" dxfId="63" priority="59" stopIfTrue="1">
      <formula>A23=0</formula>
    </cfRule>
  </conditionalFormatting>
  <conditionalFormatting sqref="U23:U27">
    <cfRule type="expression" dxfId="62" priority="58" stopIfTrue="1">
      <formula>A23=0</formula>
    </cfRule>
  </conditionalFormatting>
  <conditionalFormatting sqref="W23:W25">
    <cfRule type="expression" dxfId="61" priority="57" stopIfTrue="1">
      <formula>A23=0</formula>
    </cfRule>
  </conditionalFormatting>
  <conditionalFormatting sqref="Y23:Y25">
    <cfRule type="expression" dxfId="60" priority="56" stopIfTrue="1">
      <formula>A23=0</formula>
    </cfRule>
  </conditionalFormatting>
  <conditionalFormatting sqref="D23:D25">
    <cfRule type="expression" dxfId="59" priority="53" stopIfTrue="1">
      <formula>L23=1</formula>
    </cfRule>
    <cfRule type="expression" dxfId="58" priority="54" stopIfTrue="1">
      <formula>L23=2</formula>
    </cfRule>
    <cfRule type="expression" dxfId="57" priority="55" stopIfTrue="1">
      <formula>L23=3</formula>
    </cfRule>
  </conditionalFormatting>
  <conditionalFormatting sqref="T23:T25">
    <cfRule type="expression" dxfId="56" priority="51" stopIfTrue="1">
      <formula>A23=0</formula>
    </cfRule>
    <cfRule type="expression" dxfId="55" priority="52" stopIfTrue="1">
      <formula>T23=99</formula>
    </cfRule>
  </conditionalFormatting>
  <conditionalFormatting sqref="V24:V25">
    <cfRule type="expression" dxfId="54" priority="49" stopIfTrue="1">
      <formula>A24=0</formula>
    </cfRule>
    <cfRule type="expression" dxfId="53" priority="50" stopIfTrue="1">
      <formula>V24=99</formula>
    </cfRule>
  </conditionalFormatting>
  <conditionalFormatting sqref="X23:X25">
    <cfRule type="expression" dxfId="52" priority="47" stopIfTrue="1">
      <formula>A23=0</formula>
    </cfRule>
    <cfRule type="expression" dxfId="51" priority="48" stopIfTrue="1">
      <formula>X23=99</formula>
    </cfRule>
  </conditionalFormatting>
  <conditionalFormatting sqref="Z24:Z25">
    <cfRule type="expression" dxfId="50" priority="45" stopIfTrue="1">
      <formula>A24=0</formula>
    </cfRule>
    <cfRule type="expression" dxfId="49" priority="46" stopIfTrue="1">
      <formula>Z24=99</formula>
    </cfRule>
  </conditionalFormatting>
  <conditionalFormatting sqref="M23:M25">
    <cfRule type="expression" dxfId="48" priority="44" stopIfTrue="1">
      <formula>A23=0</formula>
    </cfRule>
  </conditionalFormatting>
  <conditionalFormatting sqref="G23:G26">
    <cfRule type="expression" dxfId="47" priority="43" stopIfTrue="1">
      <formula>A23=0</formula>
    </cfRule>
  </conditionalFormatting>
  <conditionalFormatting sqref="H23:H26">
    <cfRule type="expression" dxfId="46" priority="42" stopIfTrue="1">
      <formula>A23=0</formula>
    </cfRule>
  </conditionalFormatting>
  <conditionalFormatting sqref="J23:J26">
    <cfRule type="expression" dxfId="45" priority="41" stopIfTrue="1">
      <formula>A23=0</formula>
    </cfRule>
  </conditionalFormatting>
  <conditionalFormatting sqref="R23:R27">
    <cfRule type="expression" dxfId="44" priority="39" stopIfTrue="1">
      <formula>A23=0</formula>
    </cfRule>
    <cfRule type="expression" dxfId="43" priority="40" stopIfTrue="1">
      <formula>R23=99</formula>
    </cfRule>
  </conditionalFormatting>
  <conditionalFormatting sqref="O23:O27">
    <cfRule type="expression" dxfId="42" priority="38" stopIfTrue="1">
      <formula>A23=0</formula>
    </cfRule>
  </conditionalFormatting>
  <conditionalFormatting sqref="P23:P27">
    <cfRule type="expression" dxfId="41" priority="37" stopIfTrue="1">
      <formula>A23=0</formula>
    </cfRule>
  </conditionalFormatting>
  <conditionalFormatting sqref="Q23:Q27">
    <cfRule type="expression" dxfId="40" priority="36" stopIfTrue="1">
      <formula>A23=0</formula>
    </cfRule>
  </conditionalFormatting>
  <conditionalFormatting sqref="S23:S27">
    <cfRule type="expression" dxfId="39" priority="35" stopIfTrue="1">
      <formula>A23=0</formula>
    </cfRule>
  </conditionalFormatting>
  <conditionalFormatting sqref="U23:U27">
    <cfRule type="expression" dxfId="38" priority="34" stopIfTrue="1">
      <formula>A23=0</formula>
    </cfRule>
  </conditionalFormatting>
  <conditionalFormatting sqref="W23:W27">
    <cfRule type="expression" dxfId="37" priority="33" stopIfTrue="1">
      <formula>A23=0</formula>
    </cfRule>
  </conditionalFormatting>
  <conditionalFormatting sqref="Y23:Y27">
    <cfRule type="expression" dxfId="36" priority="32" stopIfTrue="1">
      <formula>A23=0</formula>
    </cfRule>
  </conditionalFormatting>
  <conditionalFormatting sqref="D23:D26">
    <cfRule type="expression" dxfId="35" priority="29" stopIfTrue="1">
      <formula>L23=1</formula>
    </cfRule>
    <cfRule type="expression" dxfId="34" priority="30" stopIfTrue="1">
      <formula>L23=2</formula>
    </cfRule>
    <cfRule type="expression" dxfId="33" priority="31" stopIfTrue="1">
      <formula>L23=3</formula>
    </cfRule>
  </conditionalFormatting>
  <conditionalFormatting sqref="T23:T27">
    <cfRule type="expression" dxfId="32" priority="27" stopIfTrue="1">
      <formula>A23=0</formula>
    </cfRule>
    <cfRule type="expression" dxfId="31" priority="28" stopIfTrue="1">
      <formula>T23=99</formula>
    </cfRule>
  </conditionalFormatting>
  <conditionalFormatting sqref="V24:V27">
    <cfRule type="expression" dxfId="30" priority="25" stopIfTrue="1">
      <formula>A24=0</formula>
    </cfRule>
    <cfRule type="expression" dxfId="29" priority="26" stopIfTrue="1">
      <formula>V24=99</formula>
    </cfRule>
  </conditionalFormatting>
  <conditionalFormatting sqref="X23:X27">
    <cfRule type="expression" dxfId="28" priority="23" stopIfTrue="1">
      <formula>A23=0</formula>
    </cfRule>
    <cfRule type="expression" dxfId="27" priority="24" stopIfTrue="1">
      <formula>X23=99</formula>
    </cfRule>
  </conditionalFormatting>
  <conditionalFormatting sqref="Z24:Z27">
    <cfRule type="expression" dxfId="26" priority="21" stopIfTrue="1">
      <formula>A24=0</formula>
    </cfRule>
    <cfRule type="expression" dxfId="25" priority="22" stopIfTrue="1">
      <formula>Z24=99</formula>
    </cfRule>
  </conditionalFormatting>
  <conditionalFormatting sqref="M23:M27">
    <cfRule type="expression" dxfId="24" priority="20" stopIfTrue="1">
      <formula>A23=0</formula>
    </cfRule>
  </conditionalFormatting>
  <conditionalFormatting sqref="V24:V26 Z24:Z26">
    <cfRule type="expression" dxfId="23" priority="19" stopIfTrue="1">
      <formula>FR22=0</formula>
    </cfRule>
  </conditionalFormatting>
  <conditionalFormatting sqref="F24">
    <cfRule type="expression" dxfId="22" priority="18" stopIfTrue="1">
      <formula>A24=0</formula>
    </cfRule>
  </conditionalFormatting>
  <conditionalFormatting sqref="I24">
    <cfRule type="expression" dxfId="21" priority="17" stopIfTrue="1">
      <formula>E24=0</formula>
    </cfRule>
  </conditionalFormatting>
  <conditionalFormatting sqref="E24">
    <cfRule type="expression" dxfId="20" priority="93" stopIfTrue="1">
      <formula>FW22=0</formula>
    </cfRule>
  </conditionalFormatting>
  <conditionalFormatting sqref="AB23:AK23 AJ27:AK27 AK24:AK26 AB27:AF27 AB24:AE26">
    <cfRule type="expression" dxfId="19" priority="94" stopIfTrue="1">
      <formula>Q23=0</formula>
    </cfRule>
  </conditionalFormatting>
  <conditionalFormatting sqref="AG27:AI27">
    <cfRule type="expression" dxfId="18" priority="16" stopIfTrue="1">
      <formula>V27=0</formula>
    </cfRule>
  </conditionalFormatting>
  <conditionalFormatting sqref="AF24:AJ26">
    <cfRule type="expression" dxfId="17" priority="15" stopIfTrue="1">
      <formula>U24=0</formula>
    </cfRule>
  </conditionalFormatting>
  <conditionalFormatting sqref="AL22:AL25">
    <cfRule type="expression" dxfId="16" priority="95" stopIfTrue="1">
      <formula>Z24=0</formula>
    </cfRule>
  </conditionalFormatting>
  <conditionalFormatting sqref="AN22:AR25">
    <cfRule type="expression" dxfId="15" priority="96" stopIfTrue="1">
      <formula>Z24=0</formula>
    </cfRule>
  </conditionalFormatting>
  <conditionalFormatting sqref="AM22:AM25">
    <cfRule type="expression" dxfId="14" priority="97" stopIfTrue="1">
      <formula>Z24=0</formula>
    </cfRule>
  </conditionalFormatting>
  <conditionalFormatting sqref="V23">
    <cfRule type="expression" dxfId="13" priority="13" stopIfTrue="1">
      <formula>C23=0</formula>
    </cfRule>
    <cfRule type="expression" dxfId="12" priority="14" stopIfTrue="1">
      <formula>V23=99</formula>
    </cfRule>
  </conditionalFormatting>
  <conditionalFormatting sqref="V23">
    <cfRule type="expression" dxfId="11" priority="11" stopIfTrue="1">
      <formula>C23=0</formula>
    </cfRule>
    <cfRule type="expression" dxfId="10" priority="12" stopIfTrue="1">
      <formula>V23=99</formula>
    </cfRule>
  </conditionalFormatting>
  <conditionalFormatting sqref="V23">
    <cfRule type="expression" dxfId="9" priority="9" stopIfTrue="1">
      <formula>C23=0</formula>
    </cfRule>
    <cfRule type="expression" dxfId="8" priority="10" stopIfTrue="1">
      <formula>V23=99</formula>
    </cfRule>
  </conditionalFormatting>
  <conditionalFormatting sqref="Z23">
    <cfRule type="expression" dxfId="7" priority="7" stopIfTrue="1">
      <formula>G23=0</formula>
    </cfRule>
    <cfRule type="expression" dxfId="6" priority="8" stopIfTrue="1">
      <formula>Z23=99</formula>
    </cfRule>
  </conditionalFormatting>
  <conditionalFormatting sqref="Z23">
    <cfRule type="expression" dxfId="5" priority="5" stopIfTrue="1">
      <formula>G23=0</formula>
    </cfRule>
    <cfRule type="expression" dxfId="4" priority="6" stopIfTrue="1">
      <formula>Z23=99</formula>
    </cfRule>
  </conditionalFormatting>
  <conditionalFormatting sqref="Z23">
    <cfRule type="expression" dxfId="3" priority="3" stopIfTrue="1">
      <formula>G23=0</formula>
    </cfRule>
    <cfRule type="expression" dxfId="2" priority="4" stopIfTrue="1">
      <formula>Z23=99</formula>
    </cfRule>
  </conditionalFormatting>
  <conditionalFormatting sqref="Q3:AK3">
    <cfRule type="expression" dxfId="1" priority="1" stopIfTrue="1">
      <formula>$Q$3=0</formula>
    </cfRule>
  </conditionalFormatting>
  <conditionalFormatting sqref="H3">
    <cfRule type="cellIs" dxfId="0"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zoomScaleNormal="100" workbookViewId="0">
      <selection activeCell="B4" sqref="B4:C5"/>
    </sheetView>
  </sheetViews>
  <sheetFormatPr defaultRowHeight="15.75" x14ac:dyDescent="0.25"/>
  <cols>
    <col min="1" max="1" width="3.85546875" style="230" bestFit="1" customWidth="1"/>
    <col min="2" max="2" width="12.85546875" style="231" customWidth="1"/>
    <col min="3" max="3" width="21.28515625" style="231" customWidth="1"/>
    <col min="4" max="4" width="2.28515625" style="232" customWidth="1"/>
    <col min="5" max="5" width="2.28515625" style="233" customWidth="1"/>
    <col min="6" max="6" width="2.28515625" style="234" customWidth="1"/>
    <col min="7" max="7" width="2.28515625" style="232" customWidth="1"/>
    <col min="8" max="8" width="2.28515625" style="231" customWidth="1"/>
    <col min="9" max="9" width="2.28515625" style="234" customWidth="1"/>
    <col min="10" max="10" width="2.28515625" style="232" customWidth="1"/>
    <col min="11" max="11" width="2.28515625" style="231" customWidth="1"/>
    <col min="12" max="12" width="2.28515625" style="234" customWidth="1"/>
    <col min="13" max="13" width="2.28515625" style="232" customWidth="1"/>
    <col min="14" max="14" width="2.28515625" style="231" customWidth="1"/>
    <col min="15" max="15" width="2.28515625" style="234" customWidth="1"/>
    <col min="16" max="16" width="2.28515625" style="232" customWidth="1"/>
    <col min="17" max="17" width="2.28515625" style="231" customWidth="1"/>
    <col min="18" max="18" width="2.7109375" style="234" customWidth="1"/>
    <col min="19" max="19" width="2.28515625" style="232" customWidth="1"/>
    <col min="20" max="20" width="2.28515625" style="231" customWidth="1"/>
    <col min="21" max="21" width="2.28515625" style="234" customWidth="1"/>
    <col min="22" max="22" width="2.28515625" style="232" customWidth="1"/>
    <col min="23" max="23" width="2.28515625" style="231" customWidth="1"/>
    <col min="24" max="24" width="2.28515625" style="234" customWidth="1"/>
    <col min="25" max="25" width="6.42578125" style="231" customWidth="1"/>
    <col min="26" max="26" width="4" style="233" customWidth="1"/>
    <col min="27" max="27" width="1.5703125" style="231" customWidth="1"/>
    <col min="28" max="28" width="4" style="233" customWidth="1"/>
    <col min="29" max="29" width="8" style="231" customWidth="1"/>
    <col min="30" max="204" width="9.140625" style="231"/>
    <col min="205" max="205" width="3.85546875" style="231" bestFit="1" customWidth="1"/>
    <col min="206" max="206" width="12.85546875" style="231" customWidth="1"/>
    <col min="207" max="207" width="21.28515625" style="231" customWidth="1"/>
    <col min="208" max="237" width="2.28515625" style="231" customWidth="1"/>
    <col min="238" max="238" width="6.42578125" style="231" customWidth="1"/>
    <col min="239" max="239" width="4" style="231" customWidth="1"/>
    <col min="240" max="240" width="1.5703125" style="231" customWidth="1"/>
    <col min="241" max="241" width="4" style="231" customWidth="1"/>
    <col min="242" max="242" width="8" style="231" customWidth="1"/>
    <col min="243" max="460" width="9.140625" style="231"/>
    <col min="461" max="461" width="3.85546875" style="231" bestFit="1" customWidth="1"/>
    <col min="462" max="462" width="12.85546875" style="231" customWidth="1"/>
    <col min="463" max="463" width="21.28515625" style="231" customWidth="1"/>
    <col min="464" max="493" width="2.28515625" style="231" customWidth="1"/>
    <col min="494" max="494" width="6.42578125" style="231" customWidth="1"/>
    <col min="495" max="495" width="4" style="231" customWidth="1"/>
    <col min="496" max="496" width="1.5703125" style="231" customWidth="1"/>
    <col min="497" max="497" width="4" style="231" customWidth="1"/>
    <col min="498" max="498" width="8" style="231" customWidth="1"/>
    <col min="499" max="716" width="9.140625" style="231"/>
    <col min="717" max="717" width="3.85546875" style="231" bestFit="1" customWidth="1"/>
    <col min="718" max="718" width="12.85546875" style="231" customWidth="1"/>
    <col min="719" max="719" width="21.28515625" style="231" customWidth="1"/>
    <col min="720" max="749" width="2.28515625" style="231" customWidth="1"/>
    <col min="750" max="750" width="6.42578125" style="231" customWidth="1"/>
    <col min="751" max="751" width="4" style="231" customWidth="1"/>
    <col min="752" max="752" width="1.5703125" style="231" customWidth="1"/>
    <col min="753" max="753" width="4" style="231" customWidth="1"/>
    <col min="754" max="754" width="8" style="231" customWidth="1"/>
    <col min="755" max="972" width="9.140625" style="231"/>
    <col min="973" max="973" width="3.85546875" style="231" bestFit="1" customWidth="1"/>
    <col min="974" max="974" width="12.85546875" style="231" customWidth="1"/>
    <col min="975" max="975" width="21.28515625" style="231" customWidth="1"/>
    <col min="976" max="1005" width="2.28515625" style="231" customWidth="1"/>
    <col min="1006" max="1006" width="6.42578125" style="231" customWidth="1"/>
    <col min="1007" max="1007" width="4" style="231" customWidth="1"/>
    <col min="1008" max="1008" width="1.5703125" style="231" customWidth="1"/>
    <col min="1009" max="1009" width="4" style="231" customWidth="1"/>
    <col min="1010" max="1010" width="8" style="231" customWidth="1"/>
    <col min="1011" max="1228" width="9.140625" style="231"/>
    <col min="1229" max="1229" width="3.85546875" style="231" bestFit="1" customWidth="1"/>
    <col min="1230" max="1230" width="12.85546875" style="231" customWidth="1"/>
    <col min="1231" max="1231" width="21.28515625" style="231" customWidth="1"/>
    <col min="1232" max="1261" width="2.28515625" style="231" customWidth="1"/>
    <col min="1262" max="1262" width="6.42578125" style="231" customWidth="1"/>
    <col min="1263" max="1263" width="4" style="231" customWidth="1"/>
    <col min="1264" max="1264" width="1.5703125" style="231" customWidth="1"/>
    <col min="1265" max="1265" width="4" style="231" customWidth="1"/>
    <col min="1266" max="1266" width="8" style="231" customWidth="1"/>
    <col min="1267" max="1484" width="9.140625" style="231"/>
    <col min="1485" max="1485" width="3.85546875" style="231" bestFit="1" customWidth="1"/>
    <col min="1486" max="1486" width="12.85546875" style="231" customWidth="1"/>
    <col min="1487" max="1487" width="21.28515625" style="231" customWidth="1"/>
    <col min="1488" max="1517" width="2.28515625" style="231" customWidth="1"/>
    <col min="1518" max="1518" width="6.42578125" style="231" customWidth="1"/>
    <col min="1519" max="1519" width="4" style="231" customWidth="1"/>
    <col min="1520" max="1520" width="1.5703125" style="231" customWidth="1"/>
    <col min="1521" max="1521" width="4" style="231" customWidth="1"/>
    <col min="1522" max="1522" width="8" style="231" customWidth="1"/>
    <col min="1523" max="1740" width="9.140625" style="231"/>
    <col min="1741" max="1741" width="3.85546875" style="231" bestFit="1" customWidth="1"/>
    <col min="1742" max="1742" width="12.85546875" style="231" customWidth="1"/>
    <col min="1743" max="1743" width="21.28515625" style="231" customWidth="1"/>
    <col min="1744" max="1773" width="2.28515625" style="231" customWidth="1"/>
    <col min="1774" max="1774" width="6.42578125" style="231" customWidth="1"/>
    <col min="1775" max="1775" width="4" style="231" customWidth="1"/>
    <col min="1776" max="1776" width="1.5703125" style="231" customWidth="1"/>
    <col min="1777" max="1777" width="4" style="231" customWidth="1"/>
    <col min="1778" max="1778" width="8" style="231" customWidth="1"/>
    <col min="1779" max="1996" width="9.140625" style="231"/>
    <col min="1997" max="1997" width="3.85546875" style="231" bestFit="1" customWidth="1"/>
    <col min="1998" max="1998" width="12.85546875" style="231" customWidth="1"/>
    <col min="1999" max="1999" width="21.28515625" style="231" customWidth="1"/>
    <col min="2000" max="2029" width="2.28515625" style="231" customWidth="1"/>
    <col min="2030" max="2030" width="6.42578125" style="231" customWidth="1"/>
    <col min="2031" max="2031" width="4" style="231" customWidth="1"/>
    <col min="2032" max="2032" width="1.5703125" style="231" customWidth="1"/>
    <col min="2033" max="2033" width="4" style="231" customWidth="1"/>
    <col min="2034" max="2034" width="8" style="231" customWidth="1"/>
    <col min="2035" max="2252" width="9.140625" style="231"/>
    <col min="2253" max="2253" width="3.85546875" style="231" bestFit="1" customWidth="1"/>
    <col min="2254" max="2254" width="12.85546875" style="231" customWidth="1"/>
    <col min="2255" max="2255" width="21.28515625" style="231" customWidth="1"/>
    <col min="2256" max="2285" width="2.28515625" style="231" customWidth="1"/>
    <col min="2286" max="2286" width="6.42578125" style="231" customWidth="1"/>
    <col min="2287" max="2287" width="4" style="231" customWidth="1"/>
    <col min="2288" max="2288" width="1.5703125" style="231" customWidth="1"/>
    <col min="2289" max="2289" width="4" style="231" customWidth="1"/>
    <col min="2290" max="2290" width="8" style="231" customWidth="1"/>
    <col min="2291" max="2508" width="9.140625" style="231"/>
    <col min="2509" max="2509" width="3.85546875" style="231" bestFit="1" customWidth="1"/>
    <col min="2510" max="2510" width="12.85546875" style="231" customWidth="1"/>
    <col min="2511" max="2511" width="21.28515625" style="231" customWidth="1"/>
    <col min="2512" max="2541" width="2.28515625" style="231" customWidth="1"/>
    <col min="2542" max="2542" width="6.42578125" style="231" customWidth="1"/>
    <col min="2543" max="2543" width="4" style="231" customWidth="1"/>
    <col min="2544" max="2544" width="1.5703125" style="231" customWidth="1"/>
    <col min="2545" max="2545" width="4" style="231" customWidth="1"/>
    <col min="2546" max="2546" width="8" style="231" customWidth="1"/>
    <col min="2547" max="2764" width="9.140625" style="231"/>
    <col min="2765" max="2765" width="3.85546875" style="231" bestFit="1" customWidth="1"/>
    <col min="2766" max="2766" width="12.85546875" style="231" customWidth="1"/>
    <col min="2767" max="2767" width="21.28515625" style="231" customWidth="1"/>
    <col min="2768" max="2797" width="2.28515625" style="231" customWidth="1"/>
    <col min="2798" max="2798" width="6.42578125" style="231" customWidth="1"/>
    <col min="2799" max="2799" width="4" style="231" customWidth="1"/>
    <col min="2800" max="2800" width="1.5703125" style="231" customWidth="1"/>
    <col min="2801" max="2801" width="4" style="231" customWidth="1"/>
    <col min="2802" max="2802" width="8" style="231" customWidth="1"/>
    <col min="2803" max="3020" width="9.140625" style="231"/>
    <col min="3021" max="3021" width="3.85546875" style="231" bestFit="1" customWidth="1"/>
    <col min="3022" max="3022" width="12.85546875" style="231" customWidth="1"/>
    <col min="3023" max="3023" width="21.28515625" style="231" customWidth="1"/>
    <col min="3024" max="3053" width="2.28515625" style="231" customWidth="1"/>
    <col min="3054" max="3054" width="6.42578125" style="231" customWidth="1"/>
    <col min="3055" max="3055" width="4" style="231" customWidth="1"/>
    <col min="3056" max="3056" width="1.5703125" style="231" customWidth="1"/>
    <col min="3057" max="3057" width="4" style="231" customWidth="1"/>
    <col min="3058" max="3058" width="8" style="231" customWidth="1"/>
    <col min="3059" max="3276" width="9.140625" style="231"/>
    <col min="3277" max="3277" width="3.85546875" style="231" bestFit="1" customWidth="1"/>
    <col min="3278" max="3278" width="12.85546875" style="231" customWidth="1"/>
    <col min="3279" max="3279" width="21.28515625" style="231" customWidth="1"/>
    <col min="3280" max="3309" width="2.28515625" style="231" customWidth="1"/>
    <col min="3310" max="3310" width="6.42578125" style="231" customWidth="1"/>
    <col min="3311" max="3311" width="4" style="231" customWidth="1"/>
    <col min="3312" max="3312" width="1.5703125" style="231" customWidth="1"/>
    <col min="3313" max="3313" width="4" style="231" customWidth="1"/>
    <col min="3314" max="3314" width="8" style="231" customWidth="1"/>
    <col min="3315" max="3532" width="9.140625" style="231"/>
    <col min="3533" max="3533" width="3.85546875" style="231" bestFit="1" customWidth="1"/>
    <col min="3534" max="3534" width="12.85546875" style="231" customWidth="1"/>
    <col min="3535" max="3535" width="21.28515625" style="231" customWidth="1"/>
    <col min="3536" max="3565" width="2.28515625" style="231" customWidth="1"/>
    <col min="3566" max="3566" width="6.42578125" style="231" customWidth="1"/>
    <col min="3567" max="3567" width="4" style="231" customWidth="1"/>
    <col min="3568" max="3568" width="1.5703125" style="231" customWidth="1"/>
    <col min="3569" max="3569" width="4" style="231" customWidth="1"/>
    <col min="3570" max="3570" width="8" style="231" customWidth="1"/>
    <col min="3571" max="3788" width="9.140625" style="231"/>
    <col min="3789" max="3789" width="3.85546875" style="231" bestFit="1" customWidth="1"/>
    <col min="3790" max="3790" width="12.85546875" style="231" customWidth="1"/>
    <col min="3791" max="3791" width="21.28515625" style="231" customWidth="1"/>
    <col min="3792" max="3821" width="2.28515625" style="231" customWidth="1"/>
    <col min="3822" max="3822" width="6.42578125" style="231" customWidth="1"/>
    <col min="3823" max="3823" width="4" style="231" customWidth="1"/>
    <col min="3824" max="3824" width="1.5703125" style="231" customWidth="1"/>
    <col min="3825" max="3825" width="4" style="231" customWidth="1"/>
    <col min="3826" max="3826" width="8" style="231" customWidth="1"/>
    <col min="3827" max="4044" width="9.140625" style="231"/>
    <col min="4045" max="4045" width="3.85546875" style="231" bestFit="1" customWidth="1"/>
    <col min="4046" max="4046" width="12.85546875" style="231" customWidth="1"/>
    <col min="4047" max="4047" width="21.28515625" style="231" customWidth="1"/>
    <col min="4048" max="4077" width="2.28515625" style="231" customWidth="1"/>
    <col min="4078" max="4078" width="6.42578125" style="231" customWidth="1"/>
    <col min="4079" max="4079" width="4" style="231" customWidth="1"/>
    <col min="4080" max="4080" width="1.5703125" style="231" customWidth="1"/>
    <col min="4081" max="4081" width="4" style="231" customWidth="1"/>
    <col min="4082" max="4082" width="8" style="231" customWidth="1"/>
    <col min="4083" max="4300" width="9.140625" style="231"/>
    <col min="4301" max="4301" width="3.85546875" style="231" bestFit="1" customWidth="1"/>
    <col min="4302" max="4302" width="12.85546875" style="231" customWidth="1"/>
    <col min="4303" max="4303" width="21.28515625" style="231" customWidth="1"/>
    <col min="4304" max="4333" width="2.28515625" style="231" customWidth="1"/>
    <col min="4334" max="4334" width="6.42578125" style="231" customWidth="1"/>
    <col min="4335" max="4335" width="4" style="231" customWidth="1"/>
    <col min="4336" max="4336" width="1.5703125" style="231" customWidth="1"/>
    <col min="4337" max="4337" width="4" style="231" customWidth="1"/>
    <col min="4338" max="4338" width="8" style="231" customWidth="1"/>
    <col min="4339" max="4556" width="9.140625" style="231"/>
    <col min="4557" max="4557" width="3.85546875" style="231" bestFit="1" customWidth="1"/>
    <col min="4558" max="4558" width="12.85546875" style="231" customWidth="1"/>
    <col min="4559" max="4559" width="21.28515625" style="231" customWidth="1"/>
    <col min="4560" max="4589" width="2.28515625" style="231" customWidth="1"/>
    <col min="4590" max="4590" width="6.42578125" style="231" customWidth="1"/>
    <col min="4591" max="4591" width="4" style="231" customWidth="1"/>
    <col min="4592" max="4592" width="1.5703125" style="231" customWidth="1"/>
    <col min="4593" max="4593" width="4" style="231" customWidth="1"/>
    <col min="4594" max="4594" width="8" style="231" customWidth="1"/>
    <col min="4595" max="4812" width="9.140625" style="231"/>
    <col min="4813" max="4813" width="3.85546875" style="231" bestFit="1" customWidth="1"/>
    <col min="4814" max="4814" width="12.85546875" style="231" customWidth="1"/>
    <col min="4815" max="4815" width="21.28515625" style="231" customWidth="1"/>
    <col min="4816" max="4845" width="2.28515625" style="231" customWidth="1"/>
    <col min="4846" max="4846" width="6.42578125" style="231" customWidth="1"/>
    <col min="4847" max="4847" width="4" style="231" customWidth="1"/>
    <col min="4848" max="4848" width="1.5703125" style="231" customWidth="1"/>
    <col min="4849" max="4849" width="4" style="231" customWidth="1"/>
    <col min="4850" max="4850" width="8" style="231" customWidth="1"/>
    <col min="4851" max="5068" width="9.140625" style="231"/>
    <col min="5069" max="5069" width="3.85546875" style="231" bestFit="1" customWidth="1"/>
    <col min="5070" max="5070" width="12.85546875" style="231" customWidth="1"/>
    <col min="5071" max="5071" width="21.28515625" style="231" customWidth="1"/>
    <col min="5072" max="5101" width="2.28515625" style="231" customWidth="1"/>
    <col min="5102" max="5102" width="6.42578125" style="231" customWidth="1"/>
    <col min="5103" max="5103" width="4" style="231" customWidth="1"/>
    <col min="5104" max="5104" width="1.5703125" style="231" customWidth="1"/>
    <col min="5105" max="5105" width="4" style="231" customWidth="1"/>
    <col min="5106" max="5106" width="8" style="231" customWidth="1"/>
    <col min="5107" max="5324" width="9.140625" style="231"/>
    <col min="5325" max="5325" width="3.85546875" style="231" bestFit="1" customWidth="1"/>
    <col min="5326" max="5326" width="12.85546875" style="231" customWidth="1"/>
    <col min="5327" max="5327" width="21.28515625" style="231" customWidth="1"/>
    <col min="5328" max="5357" width="2.28515625" style="231" customWidth="1"/>
    <col min="5358" max="5358" width="6.42578125" style="231" customWidth="1"/>
    <col min="5359" max="5359" width="4" style="231" customWidth="1"/>
    <col min="5360" max="5360" width="1.5703125" style="231" customWidth="1"/>
    <col min="5361" max="5361" width="4" style="231" customWidth="1"/>
    <col min="5362" max="5362" width="8" style="231" customWidth="1"/>
    <col min="5363" max="5580" width="9.140625" style="231"/>
    <col min="5581" max="5581" width="3.85546875" style="231" bestFit="1" customWidth="1"/>
    <col min="5582" max="5582" width="12.85546875" style="231" customWidth="1"/>
    <col min="5583" max="5583" width="21.28515625" style="231" customWidth="1"/>
    <col min="5584" max="5613" width="2.28515625" style="231" customWidth="1"/>
    <col min="5614" max="5614" width="6.42578125" style="231" customWidth="1"/>
    <col min="5615" max="5615" width="4" style="231" customWidth="1"/>
    <col min="5616" max="5616" width="1.5703125" style="231" customWidth="1"/>
    <col min="5617" max="5617" width="4" style="231" customWidth="1"/>
    <col min="5618" max="5618" width="8" style="231" customWidth="1"/>
    <col min="5619" max="5836" width="9.140625" style="231"/>
    <col min="5837" max="5837" width="3.85546875" style="231" bestFit="1" customWidth="1"/>
    <col min="5838" max="5838" width="12.85546875" style="231" customWidth="1"/>
    <col min="5839" max="5839" width="21.28515625" style="231" customWidth="1"/>
    <col min="5840" max="5869" width="2.28515625" style="231" customWidth="1"/>
    <col min="5870" max="5870" width="6.42578125" style="231" customWidth="1"/>
    <col min="5871" max="5871" width="4" style="231" customWidth="1"/>
    <col min="5872" max="5872" width="1.5703125" style="231" customWidth="1"/>
    <col min="5873" max="5873" width="4" style="231" customWidth="1"/>
    <col min="5874" max="5874" width="8" style="231" customWidth="1"/>
    <col min="5875" max="6092" width="9.140625" style="231"/>
    <col min="6093" max="6093" width="3.85546875" style="231" bestFit="1" customWidth="1"/>
    <col min="6094" max="6094" width="12.85546875" style="231" customWidth="1"/>
    <col min="6095" max="6095" width="21.28515625" style="231" customWidth="1"/>
    <col min="6096" max="6125" width="2.28515625" style="231" customWidth="1"/>
    <col min="6126" max="6126" width="6.42578125" style="231" customWidth="1"/>
    <col min="6127" max="6127" width="4" style="231" customWidth="1"/>
    <col min="6128" max="6128" width="1.5703125" style="231" customWidth="1"/>
    <col min="6129" max="6129" width="4" style="231" customWidth="1"/>
    <col min="6130" max="6130" width="8" style="231" customWidth="1"/>
    <col min="6131" max="6348" width="9.140625" style="231"/>
    <col min="6349" max="6349" width="3.85546875" style="231" bestFit="1" customWidth="1"/>
    <col min="6350" max="6350" width="12.85546875" style="231" customWidth="1"/>
    <col min="6351" max="6351" width="21.28515625" style="231" customWidth="1"/>
    <col min="6352" max="6381" width="2.28515625" style="231" customWidth="1"/>
    <col min="6382" max="6382" width="6.42578125" style="231" customWidth="1"/>
    <col min="6383" max="6383" width="4" style="231" customWidth="1"/>
    <col min="6384" max="6384" width="1.5703125" style="231" customWidth="1"/>
    <col min="6385" max="6385" width="4" style="231" customWidth="1"/>
    <col min="6386" max="6386" width="8" style="231" customWidth="1"/>
    <col min="6387" max="6604" width="9.140625" style="231"/>
    <col min="6605" max="6605" width="3.85546875" style="231" bestFit="1" customWidth="1"/>
    <col min="6606" max="6606" width="12.85546875" style="231" customWidth="1"/>
    <col min="6607" max="6607" width="21.28515625" style="231" customWidth="1"/>
    <col min="6608" max="6637" width="2.28515625" style="231" customWidth="1"/>
    <col min="6638" max="6638" width="6.42578125" style="231" customWidth="1"/>
    <col min="6639" max="6639" width="4" style="231" customWidth="1"/>
    <col min="6640" max="6640" width="1.5703125" style="231" customWidth="1"/>
    <col min="6641" max="6641" width="4" style="231" customWidth="1"/>
    <col min="6642" max="6642" width="8" style="231" customWidth="1"/>
    <col min="6643" max="6860" width="9.140625" style="231"/>
    <col min="6861" max="6861" width="3.85546875" style="231" bestFit="1" customWidth="1"/>
    <col min="6862" max="6862" width="12.85546875" style="231" customWidth="1"/>
    <col min="6863" max="6863" width="21.28515625" style="231" customWidth="1"/>
    <col min="6864" max="6893" width="2.28515625" style="231" customWidth="1"/>
    <col min="6894" max="6894" width="6.42578125" style="231" customWidth="1"/>
    <col min="6895" max="6895" width="4" style="231" customWidth="1"/>
    <col min="6896" max="6896" width="1.5703125" style="231" customWidth="1"/>
    <col min="6897" max="6897" width="4" style="231" customWidth="1"/>
    <col min="6898" max="6898" width="8" style="231" customWidth="1"/>
    <col min="6899" max="7116" width="9.140625" style="231"/>
    <col min="7117" max="7117" width="3.85546875" style="231" bestFit="1" customWidth="1"/>
    <col min="7118" max="7118" width="12.85546875" style="231" customWidth="1"/>
    <col min="7119" max="7119" width="21.28515625" style="231" customWidth="1"/>
    <col min="7120" max="7149" width="2.28515625" style="231" customWidth="1"/>
    <col min="7150" max="7150" width="6.42578125" style="231" customWidth="1"/>
    <col min="7151" max="7151" width="4" style="231" customWidth="1"/>
    <col min="7152" max="7152" width="1.5703125" style="231" customWidth="1"/>
    <col min="7153" max="7153" width="4" style="231" customWidth="1"/>
    <col min="7154" max="7154" width="8" style="231" customWidth="1"/>
    <col min="7155" max="7372" width="9.140625" style="231"/>
    <col min="7373" max="7373" width="3.85546875" style="231" bestFit="1" customWidth="1"/>
    <col min="7374" max="7374" width="12.85546875" style="231" customWidth="1"/>
    <col min="7375" max="7375" width="21.28515625" style="231" customWidth="1"/>
    <col min="7376" max="7405" width="2.28515625" style="231" customWidth="1"/>
    <col min="7406" max="7406" width="6.42578125" style="231" customWidth="1"/>
    <col min="7407" max="7407" width="4" style="231" customWidth="1"/>
    <col min="7408" max="7408" width="1.5703125" style="231" customWidth="1"/>
    <col min="7409" max="7409" width="4" style="231" customWidth="1"/>
    <col min="7410" max="7410" width="8" style="231" customWidth="1"/>
    <col min="7411" max="7628" width="9.140625" style="231"/>
    <col min="7629" max="7629" width="3.85546875" style="231" bestFit="1" customWidth="1"/>
    <col min="7630" max="7630" width="12.85546875" style="231" customWidth="1"/>
    <col min="7631" max="7631" width="21.28515625" style="231" customWidth="1"/>
    <col min="7632" max="7661" width="2.28515625" style="231" customWidth="1"/>
    <col min="7662" max="7662" width="6.42578125" style="231" customWidth="1"/>
    <col min="7663" max="7663" width="4" style="231" customWidth="1"/>
    <col min="7664" max="7664" width="1.5703125" style="231" customWidth="1"/>
    <col min="7665" max="7665" width="4" style="231" customWidth="1"/>
    <col min="7666" max="7666" width="8" style="231" customWidth="1"/>
    <col min="7667" max="7884" width="9.140625" style="231"/>
    <col min="7885" max="7885" width="3.85546875" style="231" bestFit="1" customWidth="1"/>
    <col min="7886" max="7886" width="12.85546875" style="231" customWidth="1"/>
    <col min="7887" max="7887" width="21.28515625" style="231" customWidth="1"/>
    <col min="7888" max="7917" width="2.28515625" style="231" customWidth="1"/>
    <col min="7918" max="7918" width="6.42578125" style="231" customWidth="1"/>
    <col min="7919" max="7919" width="4" style="231" customWidth="1"/>
    <col min="7920" max="7920" width="1.5703125" style="231" customWidth="1"/>
    <col min="7921" max="7921" width="4" style="231" customWidth="1"/>
    <col min="7922" max="7922" width="8" style="231" customWidth="1"/>
    <col min="7923" max="8140" width="9.140625" style="231"/>
    <col min="8141" max="8141" width="3.85546875" style="231" bestFit="1" customWidth="1"/>
    <col min="8142" max="8142" width="12.85546875" style="231" customWidth="1"/>
    <col min="8143" max="8143" width="21.28515625" style="231" customWidth="1"/>
    <col min="8144" max="8173" width="2.28515625" style="231" customWidth="1"/>
    <col min="8174" max="8174" width="6.42578125" style="231" customWidth="1"/>
    <col min="8175" max="8175" width="4" style="231" customWidth="1"/>
    <col min="8176" max="8176" width="1.5703125" style="231" customWidth="1"/>
    <col min="8177" max="8177" width="4" style="231" customWidth="1"/>
    <col min="8178" max="8178" width="8" style="231" customWidth="1"/>
    <col min="8179" max="8396" width="9.140625" style="231"/>
    <col min="8397" max="8397" width="3.85546875" style="231" bestFit="1" customWidth="1"/>
    <col min="8398" max="8398" width="12.85546875" style="231" customWidth="1"/>
    <col min="8399" max="8399" width="21.28515625" style="231" customWidth="1"/>
    <col min="8400" max="8429" width="2.28515625" style="231" customWidth="1"/>
    <col min="8430" max="8430" width="6.42578125" style="231" customWidth="1"/>
    <col min="8431" max="8431" width="4" style="231" customWidth="1"/>
    <col min="8432" max="8432" width="1.5703125" style="231" customWidth="1"/>
    <col min="8433" max="8433" width="4" style="231" customWidth="1"/>
    <col min="8434" max="8434" width="8" style="231" customWidth="1"/>
    <col min="8435" max="8652" width="9.140625" style="231"/>
    <col min="8653" max="8653" width="3.85546875" style="231" bestFit="1" customWidth="1"/>
    <col min="8654" max="8654" width="12.85546875" style="231" customWidth="1"/>
    <col min="8655" max="8655" width="21.28515625" style="231" customWidth="1"/>
    <col min="8656" max="8685" width="2.28515625" style="231" customWidth="1"/>
    <col min="8686" max="8686" width="6.42578125" style="231" customWidth="1"/>
    <col min="8687" max="8687" width="4" style="231" customWidth="1"/>
    <col min="8688" max="8688" width="1.5703125" style="231" customWidth="1"/>
    <col min="8689" max="8689" width="4" style="231" customWidth="1"/>
    <col min="8690" max="8690" width="8" style="231" customWidth="1"/>
    <col min="8691" max="8908" width="9.140625" style="231"/>
    <col min="8909" max="8909" width="3.85546875" style="231" bestFit="1" customWidth="1"/>
    <col min="8910" max="8910" width="12.85546875" style="231" customWidth="1"/>
    <col min="8911" max="8911" width="21.28515625" style="231" customWidth="1"/>
    <col min="8912" max="8941" width="2.28515625" style="231" customWidth="1"/>
    <col min="8942" max="8942" width="6.42578125" style="231" customWidth="1"/>
    <col min="8943" max="8943" width="4" style="231" customWidth="1"/>
    <col min="8944" max="8944" width="1.5703125" style="231" customWidth="1"/>
    <col min="8945" max="8945" width="4" style="231" customWidth="1"/>
    <col min="8946" max="8946" width="8" style="231" customWidth="1"/>
    <col min="8947" max="9164" width="9.140625" style="231"/>
    <col min="9165" max="9165" width="3.85546875" style="231" bestFit="1" customWidth="1"/>
    <col min="9166" max="9166" width="12.85546875" style="231" customWidth="1"/>
    <col min="9167" max="9167" width="21.28515625" style="231" customWidth="1"/>
    <col min="9168" max="9197" width="2.28515625" style="231" customWidth="1"/>
    <col min="9198" max="9198" width="6.42578125" style="231" customWidth="1"/>
    <col min="9199" max="9199" width="4" style="231" customWidth="1"/>
    <col min="9200" max="9200" width="1.5703125" style="231" customWidth="1"/>
    <col min="9201" max="9201" width="4" style="231" customWidth="1"/>
    <col min="9202" max="9202" width="8" style="231" customWidth="1"/>
    <col min="9203" max="9420" width="9.140625" style="231"/>
    <col min="9421" max="9421" width="3.85546875" style="231" bestFit="1" customWidth="1"/>
    <col min="9422" max="9422" width="12.85546875" style="231" customWidth="1"/>
    <col min="9423" max="9423" width="21.28515625" style="231" customWidth="1"/>
    <col min="9424" max="9453" width="2.28515625" style="231" customWidth="1"/>
    <col min="9454" max="9454" width="6.42578125" style="231" customWidth="1"/>
    <col min="9455" max="9455" width="4" style="231" customWidth="1"/>
    <col min="9456" max="9456" width="1.5703125" style="231" customWidth="1"/>
    <col min="9457" max="9457" width="4" style="231" customWidth="1"/>
    <col min="9458" max="9458" width="8" style="231" customWidth="1"/>
    <col min="9459" max="9676" width="9.140625" style="231"/>
    <col min="9677" max="9677" width="3.85546875" style="231" bestFit="1" customWidth="1"/>
    <col min="9678" max="9678" width="12.85546875" style="231" customWidth="1"/>
    <col min="9679" max="9679" width="21.28515625" style="231" customWidth="1"/>
    <col min="9680" max="9709" width="2.28515625" style="231" customWidth="1"/>
    <col min="9710" max="9710" width="6.42578125" style="231" customWidth="1"/>
    <col min="9711" max="9711" width="4" style="231" customWidth="1"/>
    <col min="9712" max="9712" width="1.5703125" style="231" customWidth="1"/>
    <col min="9713" max="9713" width="4" style="231" customWidth="1"/>
    <col min="9714" max="9714" width="8" style="231" customWidth="1"/>
    <col min="9715" max="9932" width="9.140625" style="231"/>
    <col min="9933" max="9933" width="3.85546875" style="231" bestFit="1" customWidth="1"/>
    <col min="9934" max="9934" width="12.85546875" style="231" customWidth="1"/>
    <col min="9935" max="9935" width="21.28515625" style="231" customWidth="1"/>
    <col min="9936" max="9965" width="2.28515625" style="231" customWidth="1"/>
    <col min="9966" max="9966" width="6.42578125" style="231" customWidth="1"/>
    <col min="9967" max="9967" width="4" style="231" customWidth="1"/>
    <col min="9968" max="9968" width="1.5703125" style="231" customWidth="1"/>
    <col min="9969" max="9969" width="4" style="231" customWidth="1"/>
    <col min="9970" max="9970" width="8" style="231" customWidth="1"/>
    <col min="9971" max="10188" width="9.140625" style="231"/>
    <col min="10189" max="10189" width="3.85546875" style="231" bestFit="1" customWidth="1"/>
    <col min="10190" max="10190" width="12.85546875" style="231" customWidth="1"/>
    <col min="10191" max="10191" width="21.28515625" style="231" customWidth="1"/>
    <col min="10192" max="10221" width="2.28515625" style="231" customWidth="1"/>
    <col min="10222" max="10222" width="6.42578125" style="231" customWidth="1"/>
    <col min="10223" max="10223" width="4" style="231" customWidth="1"/>
    <col min="10224" max="10224" width="1.5703125" style="231" customWidth="1"/>
    <col min="10225" max="10225" width="4" style="231" customWidth="1"/>
    <col min="10226" max="10226" width="8" style="231" customWidth="1"/>
    <col min="10227" max="10444" width="9.140625" style="231"/>
    <col min="10445" max="10445" width="3.85546875" style="231" bestFit="1" customWidth="1"/>
    <col min="10446" max="10446" width="12.85546875" style="231" customWidth="1"/>
    <col min="10447" max="10447" width="21.28515625" style="231" customWidth="1"/>
    <col min="10448" max="10477" width="2.28515625" style="231" customWidth="1"/>
    <col min="10478" max="10478" width="6.42578125" style="231" customWidth="1"/>
    <col min="10479" max="10479" width="4" style="231" customWidth="1"/>
    <col min="10480" max="10480" width="1.5703125" style="231" customWidth="1"/>
    <col min="10481" max="10481" width="4" style="231" customWidth="1"/>
    <col min="10482" max="10482" width="8" style="231" customWidth="1"/>
    <col min="10483" max="10700" width="9.140625" style="231"/>
    <col min="10701" max="10701" width="3.85546875" style="231" bestFit="1" customWidth="1"/>
    <col min="10702" max="10702" width="12.85546875" style="231" customWidth="1"/>
    <col min="10703" max="10703" width="21.28515625" style="231" customWidth="1"/>
    <col min="10704" max="10733" width="2.28515625" style="231" customWidth="1"/>
    <col min="10734" max="10734" width="6.42578125" style="231" customWidth="1"/>
    <col min="10735" max="10735" width="4" style="231" customWidth="1"/>
    <col min="10736" max="10736" width="1.5703125" style="231" customWidth="1"/>
    <col min="10737" max="10737" width="4" style="231" customWidth="1"/>
    <col min="10738" max="10738" width="8" style="231" customWidth="1"/>
    <col min="10739" max="10956" width="9.140625" style="231"/>
    <col min="10957" max="10957" width="3.85546875" style="231" bestFit="1" customWidth="1"/>
    <col min="10958" max="10958" width="12.85546875" style="231" customWidth="1"/>
    <col min="10959" max="10959" width="21.28515625" style="231" customWidth="1"/>
    <col min="10960" max="10989" width="2.28515625" style="231" customWidth="1"/>
    <col min="10990" max="10990" width="6.42578125" style="231" customWidth="1"/>
    <col min="10991" max="10991" width="4" style="231" customWidth="1"/>
    <col min="10992" max="10992" width="1.5703125" style="231" customWidth="1"/>
    <col min="10993" max="10993" width="4" style="231" customWidth="1"/>
    <col min="10994" max="10994" width="8" style="231" customWidth="1"/>
    <col min="10995" max="11212" width="9.140625" style="231"/>
    <col min="11213" max="11213" width="3.85546875" style="231" bestFit="1" customWidth="1"/>
    <col min="11214" max="11214" width="12.85546875" style="231" customWidth="1"/>
    <col min="11215" max="11215" width="21.28515625" style="231" customWidth="1"/>
    <col min="11216" max="11245" width="2.28515625" style="231" customWidth="1"/>
    <col min="11246" max="11246" width="6.42578125" style="231" customWidth="1"/>
    <col min="11247" max="11247" width="4" style="231" customWidth="1"/>
    <col min="11248" max="11248" width="1.5703125" style="231" customWidth="1"/>
    <col min="11249" max="11249" width="4" style="231" customWidth="1"/>
    <col min="11250" max="11250" width="8" style="231" customWidth="1"/>
    <col min="11251" max="11468" width="9.140625" style="231"/>
    <col min="11469" max="11469" width="3.85546875" style="231" bestFit="1" customWidth="1"/>
    <col min="11470" max="11470" width="12.85546875" style="231" customWidth="1"/>
    <col min="11471" max="11471" width="21.28515625" style="231" customWidth="1"/>
    <col min="11472" max="11501" width="2.28515625" style="231" customWidth="1"/>
    <col min="11502" max="11502" width="6.42578125" style="231" customWidth="1"/>
    <col min="11503" max="11503" width="4" style="231" customWidth="1"/>
    <col min="11504" max="11504" width="1.5703125" style="231" customWidth="1"/>
    <col min="11505" max="11505" width="4" style="231" customWidth="1"/>
    <col min="11506" max="11506" width="8" style="231" customWidth="1"/>
    <col min="11507" max="11724" width="9.140625" style="231"/>
    <col min="11725" max="11725" width="3.85546875" style="231" bestFit="1" customWidth="1"/>
    <col min="11726" max="11726" width="12.85546875" style="231" customWidth="1"/>
    <col min="11727" max="11727" width="21.28515625" style="231" customWidth="1"/>
    <col min="11728" max="11757" width="2.28515625" style="231" customWidth="1"/>
    <col min="11758" max="11758" width="6.42578125" style="231" customWidth="1"/>
    <col min="11759" max="11759" width="4" style="231" customWidth="1"/>
    <col min="11760" max="11760" width="1.5703125" style="231" customWidth="1"/>
    <col min="11761" max="11761" width="4" style="231" customWidth="1"/>
    <col min="11762" max="11762" width="8" style="231" customWidth="1"/>
    <col min="11763" max="11980" width="9.140625" style="231"/>
    <col min="11981" max="11981" width="3.85546875" style="231" bestFit="1" customWidth="1"/>
    <col min="11982" max="11982" width="12.85546875" style="231" customWidth="1"/>
    <col min="11983" max="11983" width="21.28515625" style="231" customWidth="1"/>
    <col min="11984" max="12013" width="2.28515625" style="231" customWidth="1"/>
    <col min="12014" max="12014" width="6.42578125" style="231" customWidth="1"/>
    <col min="12015" max="12015" width="4" style="231" customWidth="1"/>
    <col min="12016" max="12016" width="1.5703125" style="231" customWidth="1"/>
    <col min="12017" max="12017" width="4" style="231" customWidth="1"/>
    <col min="12018" max="12018" width="8" style="231" customWidth="1"/>
    <col min="12019" max="12236" width="9.140625" style="231"/>
    <col min="12237" max="12237" width="3.85546875" style="231" bestFit="1" customWidth="1"/>
    <col min="12238" max="12238" width="12.85546875" style="231" customWidth="1"/>
    <col min="12239" max="12239" width="21.28515625" style="231" customWidth="1"/>
    <col min="12240" max="12269" width="2.28515625" style="231" customWidth="1"/>
    <col min="12270" max="12270" width="6.42578125" style="231" customWidth="1"/>
    <col min="12271" max="12271" width="4" style="231" customWidth="1"/>
    <col min="12272" max="12272" width="1.5703125" style="231" customWidth="1"/>
    <col min="12273" max="12273" width="4" style="231" customWidth="1"/>
    <col min="12274" max="12274" width="8" style="231" customWidth="1"/>
    <col min="12275" max="12492" width="9.140625" style="231"/>
    <col min="12493" max="12493" width="3.85546875" style="231" bestFit="1" customWidth="1"/>
    <col min="12494" max="12494" width="12.85546875" style="231" customWidth="1"/>
    <col min="12495" max="12495" width="21.28515625" style="231" customWidth="1"/>
    <col min="12496" max="12525" width="2.28515625" style="231" customWidth="1"/>
    <col min="12526" max="12526" width="6.42578125" style="231" customWidth="1"/>
    <col min="12527" max="12527" width="4" style="231" customWidth="1"/>
    <col min="12528" max="12528" width="1.5703125" style="231" customWidth="1"/>
    <col min="12529" max="12529" width="4" style="231" customWidth="1"/>
    <col min="12530" max="12530" width="8" style="231" customWidth="1"/>
    <col min="12531" max="12748" width="9.140625" style="231"/>
    <col min="12749" max="12749" width="3.85546875" style="231" bestFit="1" customWidth="1"/>
    <col min="12750" max="12750" width="12.85546875" style="231" customWidth="1"/>
    <col min="12751" max="12751" width="21.28515625" style="231" customWidth="1"/>
    <col min="12752" max="12781" width="2.28515625" style="231" customWidth="1"/>
    <col min="12782" max="12782" width="6.42578125" style="231" customWidth="1"/>
    <col min="12783" max="12783" width="4" style="231" customWidth="1"/>
    <col min="12784" max="12784" width="1.5703125" style="231" customWidth="1"/>
    <col min="12785" max="12785" width="4" style="231" customWidth="1"/>
    <col min="12786" max="12786" width="8" style="231" customWidth="1"/>
    <col min="12787" max="13004" width="9.140625" style="231"/>
    <col min="13005" max="13005" width="3.85546875" style="231" bestFit="1" customWidth="1"/>
    <col min="13006" max="13006" width="12.85546875" style="231" customWidth="1"/>
    <col min="13007" max="13007" width="21.28515625" style="231" customWidth="1"/>
    <col min="13008" max="13037" width="2.28515625" style="231" customWidth="1"/>
    <col min="13038" max="13038" width="6.42578125" style="231" customWidth="1"/>
    <col min="13039" max="13039" width="4" style="231" customWidth="1"/>
    <col min="13040" max="13040" width="1.5703125" style="231" customWidth="1"/>
    <col min="13041" max="13041" width="4" style="231" customWidth="1"/>
    <col min="13042" max="13042" width="8" style="231" customWidth="1"/>
    <col min="13043" max="13260" width="9.140625" style="231"/>
    <col min="13261" max="13261" width="3.85546875" style="231" bestFit="1" customWidth="1"/>
    <col min="13262" max="13262" width="12.85546875" style="231" customWidth="1"/>
    <col min="13263" max="13263" width="21.28515625" style="231" customWidth="1"/>
    <col min="13264" max="13293" width="2.28515625" style="231" customWidth="1"/>
    <col min="13294" max="13294" width="6.42578125" style="231" customWidth="1"/>
    <col min="13295" max="13295" width="4" style="231" customWidth="1"/>
    <col min="13296" max="13296" width="1.5703125" style="231" customWidth="1"/>
    <col min="13297" max="13297" width="4" style="231" customWidth="1"/>
    <col min="13298" max="13298" width="8" style="231" customWidth="1"/>
    <col min="13299" max="13516" width="9.140625" style="231"/>
    <col min="13517" max="13517" width="3.85546875" style="231" bestFit="1" customWidth="1"/>
    <col min="13518" max="13518" width="12.85546875" style="231" customWidth="1"/>
    <col min="13519" max="13519" width="21.28515625" style="231" customWidth="1"/>
    <col min="13520" max="13549" width="2.28515625" style="231" customWidth="1"/>
    <col min="13550" max="13550" width="6.42578125" style="231" customWidth="1"/>
    <col min="13551" max="13551" width="4" style="231" customWidth="1"/>
    <col min="13552" max="13552" width="1.5703125" style="231" customWidth="1"/>
    <col min="13553" max="13553" width="4" style="231" customWidth="1"/>
    <col min="13554" max="13554" width="8" style="231" customWidth="1"/>
    <col min="13555" max="13772" width="9.140625" style="231"/>
    <col min="13773" max="13773" width="3.85546875" style="231" bestFit="1" customWidth="1"/>
    <col min="13774" max="13774" width="12.85546875" style="231" customWidth="1"/>
    <col min="13775" max="13775" width="21.28515625" style="231" customWidth="1"/>
    <col min="13776" max="13805" width="2.28515625" style="231" customWidth="1"/>
    <col min="13806" max="13806" width="6.42578125" style="231" customWidth="1"/>
    <col min="13807" max="13807" width="4" style="231" customWidth="1"/>
    <col min="13808" max="13808" width="1.5703125" style="231" customWidth="1"/>
    <col min="13809" max="13809" width="4" style="231" customWidth="1"/>
    <col min="13810" max="13810" width="8" style="231" customWidth="1"/>
    <col min="13811" max="14028" width="9.140625" style="231"/>
    <col min="14029" max="14029" width="3.85546875" style="231" bestFit="1" customWidth="1"/>
    <col min="14030" max="14030" width="12.85546875" style="231" customWidth="1"/>
    <col min="14031" max="14031" width="21.28515625" style="231" customWidth="1"/>
    <col min="14032" max="14061" width="2.28515625" style="231" customWidth="1"/>
    <col min="14062" max="14062" width="6.42578125" style="231" customWidth="1"/>
    <col min="14063" max="14063" width="4" style="231" customWidth="1"/>
    <col min="14064" max="14064" width="1.5703125" style="231" customWidth="1"/>
    <col min="14065" max="14065" width="4" style="231" customWidth="1"/>
    <col min="14066" max="14066" width="8" style="231" customWidth="1"/>
    <col min="14067" max="14284" width="9.140625" style="231"/>
    <col min="14285" max="14285" width="3.85546875" style="231" bestFit="1" customWidth="1"/>
    <col min="14286" max="14286" width="12.85546875" style="231" customWidth="1"/>
    <col min="14287" max="14287" width="21.28515625" style="231" customWidth="1"/>
    <col min="14288" max="14317" width="2.28515625" style="231" customWidth="1"/>
    <col min="14318" max="14318" width="6.42578125" style="231" customWidth="1"/>
    <col min="14319" max="14319" width="4" style="231" customWidth="1"/>
    <col min="14320" max="14320" width="1.5703125" style="231" customWidth="1"/>
    <col min="14321" max="14321" width="4" style="231" customWidth="1"/>
    <col min="14322" max="14322" width="8" style="231" customWidth="1"/>
    <col min="14323" max="14540" width="9.140625" style="231"/>
    <col min="14541" max="14541" width="3.85546875" style="231" bestFit="1" customWidth="1"/>
    <col min="14542" max="14542" width="12.85546875" style="231" customWidth="1"/>
    <col min="14543" max="14543" width="21.28515625" style="231" customWidth="1"/>
    <col min="14544" max="14573" width="2.28515625" style="231" customWidth="1"/>
    <col min="14574" max="14574" width="6.42578125" style="231" customWidth="1"/>
    <col min="14575" max="14575" width="4" style="231" customWidth="1"/>
    <col min="14576" max="14576" width="1.5703125" style="231" customWidth="1"/>
    <col min="14577" max="14577" width="4" style="231" customWidth="1"/>
    <col min="14578" max="14578" width="8" style="231" customWidth="1"/>
    <col min="14579" max="14796" width="9.140625" style="231"/>
    <col min="14797" max="14797" width="3.85546875" style="231" bestFit="1" customWidth="1"/>
    <col min="14798" max="14798" width="12.85546875" style="231" customWidth="1"/>
    <col min="14799" max="14799" width="21.28515625" style="231" customWidth="1"/>
    <col min="14800" max="14829" width="2.28515625" style="231" customWidth="1"/>
    <col min="14830" max="14830" width="6.42578125" style="231" customWidth="1"/>
    <col min="14831" max="14831" width="4" style="231" customWidth="1"/>
    <col min="14832" max="14832" width="1.5703125" style="231" customWidth="1"/>
    <col min="14833" max="14833" width="4" style="231" customWidth="1"/>
    <col min="14834" max="14834" width="8" style="231" customWidth="1"/>
    <col min="14835" max="15052" width="9.140625" style="231"/>
    <col min="15053" max="15053" width="3.85546875" style="231" bestFit="1" customWidth="1"/>
    <col min="15054" max="15054" width="12.85546875" style="231" customWidth="1"/>
    <col min="15055" max="15055" width="21.28515625" style="231" customWidth="1"/>
    <col min="15056" max="15085" width="2.28515625" style="231" customWidth="1"/>
    <col min="15086" max="15086" width="6.42578125" style="231" customWidth="1"/>
    <col min="15087" max="15087" width="4" style="231" customWidth="1"/>
    <col min="15088" max="15088" width="1.5703125" style="231" customWidth="1"/>
    <col min="15089" max="15089" width="4" style="231" customWidth="1"/>
    <col min="15090" max="15090" width="8" style="231" customWidth="1"/>
    <col min="15091" max="15308" width="9.140625" style="231"/>
    <col min="15309" max="15309" width="3.85546875" style="231" bestFit="1" customWidth="1"/>
    <col min="15310" max="15310" width="12.85546875" style="231" customWidth="1"/>
    <col min="15311" max="15311" width="21.28515625" style="231" customWidth="1"/>
    <col min="15312" max="15341" width="2.28515625" style="231" customWidth="1"/>
    <col min="15342" max="15342" width="6.42578125" style="231" customWidth="1"/>
    <col min="15343" max="15343" width="4" style="231" customWidth="1"/>
    <col min="15344" max="15344" width="1.5703125" style="231" customWidth="1"/>
    <col min="15345" max="15345" width="4" style="231" customWidth="1"/>
    <col min="15346" max="15346" width="8" style="231" customWidth="1"/>
    <col min="15347" max="15564" width="9.140625" style="231"/>
    <col min="15565" max="15565" width="3.85546875" style="231" bestFit="1" customWidth="1"/>
    <col min="15566" max="15566" width="12.85546875" style="231" customWidth="1"/>
    <col min="15567" max="15567" width="21.28515625" style="231" customWidth="1"/>
    <col min="15568" max="15597" width="2.28515625" style="231" customWidth="1"/>
    <col min="15598" max="15598" width="6.42578125" style="231" customWidth="1"/>
    <col min="15599" max="15599" width="4" style="231" customWidth="1"/>
    <col min="15600" max="15600" width="1.5703125" style="231" customWidth="1"/>
    <col min="15601" max="15601" width="4" style="231" customWidth="1"/>
    <col min="15602" max="15602" width="8" style="231" customWidth="1"/>
    <col min="15603" max="15820" width="9.140625" style="231"/>
    <col min="15821" max="15821" width="3.85546875" style="231" bestFit="1" customWidth="1"/>
    <col min="15822" max="15822" width="12.85546875" style="231" customWidth="1"/>
    <col min="15823" max="15823" width="21.28515625" style="231" customWidth="1"/>
    <col min="15824" max="15853" width="2.28515625" style="231" customWidth="1"/>
    <col min="15854" max="15854" width="6.42578125" style="231" customWidth="1"/>
    <col min="15855" max="15855" width="4" style="231" customWidth="1"/>
    <col min="15856" max="15856" width="1.5703125" style="231" customWidth="1"/>
    <col min="15857" max="15857" width="4" style="231" customWidth="1"/>
    <col min="15858" max="15858" width="8" style="231" customWidth="1"/>
    <col min="15859" max="16076" width="9.140625" style="231"/>
    <col min="16077" max="16077" width="3.85546875" style="231" bestFit="1" customWidth="1"/>
    <col min="16078" max="16078" width="12.85546875" style="231" customWidth="1"/>
    <col min="16079" max="16079" width="21.28515625" style="231" customWidth="1"/>
    <col min="16080" max="16109" width="2.28515625" style="231" customWidth="1"/>
    <col min="16110" max="16110" width="6.42578125" style="231" customWidth="1"/>
    <col min="16111" max="16111" width="4" style="231" customWidth="1"/>
    <col min="16112" max="16112" width="1.5703125" style="231" customWidth="1"/>
    <col min="16113" max="16113" width="4" style="231" customWidth="1"/>
    <col min="16114" max="16114" width="8" style="231" customWidth="1"/>
    <col min="16115" max="16384" width="9.140625" style="231"/>
  </cols>
  <sheetData>
    <row r="1" spans="1:30" ht="44.25" customHeight="1" x14ac:dyDescent="0.25">
      <c r="B1" s="494" t="s">
        <v>239</v>
      </c>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row>
    <row r="2" spans="1:30" ht="4.5" customHeight="1" x14ac:dyDescent="0.25"/>
    <row r="3" spans="1:30" ht="12.75" customHeight="1" thickBot="1" x14ac:dyDescent="0.3">
      <c r="A3" s="235" t="s">
        <v>211</v>
      </c>
      <c r="B3" s="236"/>
      <c r="C3" s="236" t="s">
        <v>212</v>
      </c>
      <c r="D3" s="378"/>
      <c r="E3" s="378">
        <v>1</v>
      </c>
      <c r="F3" s="378"/>
      <c r="G3" s="378"/>
      <c r="H3" s="378">
        <v>2</v>
      </c>
      <c r="I3" s="378"/>
      <c r="J3" s="378"/>
      <c r="K3" s="378">
        <v>3</v>
      </c>
      <c r="L3" s="378"/>
      <c r="M3" s="378"/>
      <c r="N3" s="378">
        <v>4</v>
      </c>
      <c r="O3" s="378"/>
      <c r="P3" s="378"/>
      <c r="Q3" s="378">
        <v>5</v>
      </c>
      <c r="R3" s="378"/>
      <c r="S3" s="378"/>
      <c r="T3" s="378">
        <v>6</v>
      </c>
      <c r="U3" s="378"/>
      <c r="V3" s="378"/>
      <c r="W3" s="378">
        <v>7</v>
      </c>
      <c r="X3" s="378"/>
      <c r="Y3" s="379" t="s">
        <v>1</v>
      </c>
      <c r="Z3" s="493" t="s">
        <v>213</v>
      </c>
      <c r="AA3" s="493"/>
      <c r="AB3" s="493"/>
      <c r="AC3" s="236" t="s">
        <v>2</v>
      </c>
    </row>
    <row r="4" spans="1:30" ht="12.95" customHeight="1" x14ac:dyDescent="0.2">
      <c r="A4" s="489">
        <v>1</v>
      </c>
      <c r="B4" s="239" t="s">
        <v>17</v>
      </c>
      <c r="C4" s="323" t="s">
        <v>116</v>
      </c>
      <c r="D4" s="241"/>
      <c r="E4" s="242"/>
      <c r="F4" s="243"/>
      <c r="G4" s="244"/>
      <c r="H4" s="245">
        <v>0</v>
      </c>
      <c r="I4" s="246"/>
      <c r="J4" s="244"/>
      <c r="K4" s="245">
        <v>0</v>
      </c>
      <c r="L4" s="246"/>
      <c r="M4" s="247"/>
      <c r="N4" s="351">
        <v>1</v>
      </c>
      <c r="O4" s="254"/>
      <c r="P4" s="288"/>
      <c r="Q4" s="289">
        <v>2</v>
      </c>
      <c r="R4" s="290"/>
      <c r="S4" s="288"/>
      <c r="T4" s="289">
        <v>2</v>
      </c>
      <c r="U4" s="290"/>
      <c r="V4" s="247"/>
      <c r="W4" s="248">
        <v>1</v>
      </c>
      <c r="X4" s="254"/>
      <c r="Y4" s="481">
        <f>SUM(E4+H4+K4+N4+Q4+T4+W4)</f>
        <v>6</v>
      </c>
      <c r="Z4" s="483">
        <f>SUM(D5+G5+J5+M5+P5+S5+V5)</f>
        <v>11</v>
      </c>
      <c r="AA4" s="485" t="s">
        <v>214</v>
      </c>
      <c r="AB4" s="487">
        <f>SUM(F5+I5+L5+O5+R5+U5+X5)</f>
        <v>11</v>
      </c>
      <c r="AC4" s="495" t="s">
        <v>242</v>
      </c>
    </row>
    <row r="5" spans="1:30" ht="12.95" customHeight="1" thickBot="1" x14ac:dyDescent="0.25">
      <c r="A5" s="490"/>
      <c r="B5" s="291" t="s">
        <v>17</v>
      </c>
      <c r="C5" s="324" t="s">
        <v>41</v>
      </c>
      <c r="D5" s="262"/>
      <c r="E5" s="263"/>
      <c r="F5" s="264"/>
      <c r="G5" s="265">
        <v>1</v>
      </c>
      <c r="H5" s="266"/>
      <c r="I5" s="267">
        <v>3</v>
      </c>
      <c r="J5" s="265">
        <v>0</v>
      </c>
      <c r="K5" s="266"/>
      <c r="L5" s="267">
        <v>3</v>
      </c>
      <c r="M5" s="352">
        <v>2</v>
      </c>
      <c r="N5" s="270"/>
      <c r="O5" s="276">
        <v>2</v>
      </c>
      <c r="P5" s="293">
        <v>3</v>
      </c>
      <c r="Q5" s="294"/>
      <c r="R5" s="295">
        <v>0</v>
      </c>
      <c r="S5" s="293">
        <v>3</v>
      </c>
      <c r="T5" s="294"/>
      <c r="U5" s="295">
        <v>1</v>
      </c>
      <c r="V5" s="268">
        <v>2</v>
      </c>
      <c r="W5" s="269"/>
      <c r="X5" s="276">
        <v>2</v>
      </c>
      <c r="Y5" s="482"/>
      <c r="Z5" s="484"/>
      <c r="AA5" s="486"/>
      <c r="AB5" s="488"/>
      <c r="AC5" s="496"/>
    </row>
    <row r="6" spans="1:30" ht="12.95" customHeight="1" x14ac:dyDescent="0.2">
      <c r="A6" s="489">
        <v>2</v>
      </c>
      <c r="B6" s="331" t="s">
        <v>17</v>
      </c>
      <c r="C6" s="279" t="s">
        <v>18</v>
      </c>
      <c r="D6" s="315"/>
      <c r="E6" s="289">
        <v>2</v>
      </c>
      <c r="F6" s="302"/>
      <c r="G6" s="282"/>
      <c r="H6" s="283"/>
      <c r="I6" s="284"/>
      <c r="J6" s="354"/>
      <c r="K6" s="326">
        <v>1</v>
      </c>
      <c r="L6" s="318"/>
      <c r="M6" s="288"/>
      <c r="N6" s="289">
        <v>2</v>
      </c>
      <c r="O6" s="290"/>
      <c r="P6" s="381"/>
      <c r="Q6" s="248">
        <v>1</v>
      </c>
      <c r="R6" s="249"/>
      <c r="S6" s="288"/>
      <c r="T6" s="289">
        <v>2</v>
      </c>
      <c r="U6" s="290"/>
      <c r="V6" s="288"/>
      <c r="W6" s="289">
        <v>2</v>
      </c>
      <c r="X6" s="290"/>
      <c r="Y6" s="481">
        <f t="shared" ref="Y6" si="0">SUM(E6+H6+K6+N6+Q6+T6+W6)</f>
        <v>10</v>
      </c>
      <c r="Z6" s="483">
        <f t="shared" ref="Z6" si="1">SUM(D7+G7+J7+M7+P7+S7+V7)</f>
        <v>16</v>
      </c>
      <c r="AA6" s="485" t="s">
        <v>214</v>
      </c>
      <c r="AB6" s="487">
        <f t="shared" ref="AB6" si="2">SUM(F7+I7+L7+O7+R7+U7+X7)</f>
        <v>6</v>
      </c>
      <c r="AC6" s="495" t="s">
        <v>241</v>
      </c>
      <c r="AD6" s="499" t="s">
        <v>246</v>
      </c>
    </row>
    <row r="7" spans="1:30" ht="12.95" customHeight="1" thickBot="1" x14ac:dyDescent="0.25">
      <c r="A7" s="490">
        <v>2</v>
      </c>
      <c r="B7" s="291" t="s">
        <v>17</v>
      </c>
      <c r="C7" s="292" t="s">
        <v>50</v>
      </c>
      <c r="D7" s="320">
        <v>3</v>
      </c>
      <c r="E7" s="294"/>
      <c r="F7" s="307">
        <v>1</v>
      </c>
      <c r="G7" s="282"/>
      <c r="H7" s="283"/>
      <c r="I7" s="284"/>
      <c r="J7" s="354">
        <v>2</v>
      </c>
      <c r="K7" s="326"/>
      <c r="L7" s="318">
        <v>2</v>
      </c>
      <c r="M7" s="293">
        <v>3</v>
      </c>
      <c r="N7" s="294"/>
      <c r="O7" s="295">
        <v>0</v>
      </c>
      <c r="P7" s="382">
        <v>2</v>
      </c>
      <c r="Q7" s="269"/>
      <c r="R7" s="270">
        <v>2</v>
      </c>
      <c r="S7" s="293">
        <v>3</v>
      </c>
      <c r="T7" s="294"/>
      <c r="U7" s="295">
        <v>0</v>
      </c>
      <c r="V7" s="293">
        <v>3</v>
      </c>
      <c r="W7" s="294"/>
      <c r="X7" s="295">
        <v>1</v>
      </c>
      <c r="Y7" s="482"/>
      <c r="Z7" s="484"/>
      <c r="AA7" s="486"/>
      <c r="AB7" s="488"/>
      <c r="AC7" s="496"/>
      <c r="AD7" s="499"/>
    </row>
    <row r="8" spans="1:30" ht="12.95" customHeight="1" x14ac:dyDescent="0.2">
      <c r="A8" s="489">
        <v>3</v>
      </c>
      <c r="B8" s="260" t="s">
        <v>3</v>
      </c>
      <c r="C8" s="279" t="s">
        <v>232</v>
      </c>
      <c r="D8" s="288"/>
      <c r="E8" s="289">
        <v>2</v>
      </c>
      <c r="F8" s="290"/>
      <c r="G8" s="381"/>
      <c r="H8" s="248">
        <v>1</v>
      </c>
      <c r="I8" s="249"/>
      <c r="J8" s="298"/>
      <c r="K8" s="299"/>
      <c r="L8" s="300"/>
      <c r="M8" s="288"/>
      <c r="N8" s="289">
        <v>2</v>
      </c>
      <c r="O8" s="290"/>
      <c r="P8" s="288"/>
      <c r="Q8" s="289">
        <v>2</v>
      </c>
      <c r="R8" s="290"/>
      <c r="S8" s="247"/>
      <c r="T8" s="248">
        <v>1</v>
      </c>
      <c r="U8" s="254"/>
      <c r="V8" s="288"/>
      <c r="W8" s="289">
        <v>2</v>
      </c>
      <c r="X8" s="290"/>
      <c r="Y8" s="481">
        <f t="shared" ref="Y8" si="3">SUM(E8+H8+K8+N8+Q8+T8+W8)</f>
        <v>10</v>
      </c>
      <c r="Z8" s="483">
        <f t="shared" ref="Z8" si="4">SUM(D9+G9+J9+M9+P9+S9+V9)</f>
        <v>16</v>
      </c>
      <c r="AA8" s="491" t="s">
        <v>214</v>
      </c>
      <c r="AB8" s="487">
        <f t="shared" ref="AB8" si="5">SUM(F9+I9+L9+O9+R9+U9+X9)</f>
        <v>5</v>
      </c>
      <c r="AC8" s="495" t="s">
        <v>240</v>
      </c>
      <c r="AD8" s="499" t="s">
        <v>247</v>
      </c>
    </row>
    <row r="9" spans="1:30" ht="12.95" customHeight="1" thickBot="1" x14ac:dyDescent="0.25">
      <c r="A9" s="490"/>
      <c r="B9" s="303" t="s">
        <v>44</v>
      </c>
      <c r="C9" s="292" t="s">
        <v>20</v>
      </c>
      <c r="D9" s="293">
        <v>3</v>
      </c>
      <c r="E9" s="294"/>
      <c r="F9" s="295">
        <v>0</v>
      </c>
      <c r="G9" s="382">
        <v>2</v>
      </c>
      <c r="H9" s="269"/>
      <c r="I9" s="270">
        <v>2</v>
      </c>
      <c r="J9" s="305"/>
      <c r="K9" s="263"/>
      <c r="L9" s="264"/>
      <c r="M9" s="293">
        <v>3</v>
      </c>
      <c r="N9" s="294"/>
      <c r="O9" s="295">
        <v>0</v>
      </c>
      <c r="P9" s="293">
        <v>3</v>
      </c>
      <c r="Q9" s="294"/>
      <c r="R9" s="295">
        <v>1</v>
      </c>
      <c r="S9" s="268">
        <v>2</v>
      </c>
      <c r="T9" s="269"/>
      <c r="U9" s="276">
        <v>2</v>
      </c>
      <c r="V9" s="293">
        <v>3</v>
      </c>
      <c r="W9" s="294"/>
      <c r="X9" s="295">
        <v>0</v>
      </c>
      <c r="Y9" s="482"/>
      <c r="Z9" s="484"/>
      <c r="AA9" s="491"/>
      <c r="AB9" s="488"/>
      <c r="AC9" s="496"/>
      <c r="AD9" s="499"/>
    </row>
    <row r="10" spans="1:30" ht="12.95" customHeight="1" x14ac:dyDescent="0.2">
      <c r="A10" s="479">
        <v>4</v>
      </c>
      <c r="B10" s="369" t="s">
        <v>87</v>
      </c>
      <c r="C10" s="279" t="s">
        <v>88</v>
      </c>
      <c r="D10" s="354"/>
      <c r="E10" s="326">
        <v>1</v>
      </c>
      <c r="F10" s="318"/>
      <c r="G10" s="347"/>
      <c r="H10" s="348">
        <v>0</v>
      </c>
      <c r="I10" s="349"/>
      <c r="J10" s="244"/>
      <c r="K10" s="245">
        <v>0</v>
      </c>
      <c r="L10" s="246"/>
      <c r="M10" s="282"/>
      <c r="N10" s="283"/>
      <c r="O10" s="284"/>
      <c r="P10" s="311"/>
      <c r="Q10" s="248">
        <v>1</v>
      </c>
      <c r="R10" s="249"/>
      <c r="S10" s="354"/>
      <c r="T10" s="326">
        <v>1</v>
      </c>
      <c r="U10" s="318"/>
      <c r="V10" s="288"/>
      <c r="W10" s="289">
        <v>2</v>
      </c>
      <c r="X10" s="290"/>
      <c r="Y10" s="481">
        <f t="shared" ref="Y10" si="6">SUM(E10+H10+K10+N10+Q10+T10+W10)</f>
        <v>5</v>
      </c>
      <c r="Z10" s="483">
        <f t="shared" ref="Z10" si="7">SUM(D11+G11+J11+M11+P11+S11+V11)</f>
        <v>9</v>
      </c>
      <c r="AA10" s="485" t="s">
        <v>214</v>
      </c>
      <c r="AB10" s="487">
        <f t="shared" ref="AB10" si="8">SUM(F11+I11+L11+O11+R11+U11+X11)</f>
        <v>12</v>
      </c>
      <c r="AC10" s="497" t="s">
        <v>193</v>
      </c>
    </row>
    <row r="11" spans="1:30" ht="12.95" customHeight="1" thickBot="1" x14ac:dyDescent="0.25">
      <c r="A11" s="480">
        <v>4</v>
      </c>
      <c r="B11" s="291" t="s">
        <v>17</v>
      </c>
      <c r="C11" s="292" t="s">
        <v>89</v>
      </c>
      <c r="D11" s="355" t="s">
        <v>220</v>
      </c>
      <c r="E11" s="326"/>
      <c r="F11" s="318">
        <v>2</v>
      </c>
      <c r="G11" s="347">
        <v>0</v>
      </c>
      <c r="H11" s="348"/>
      <c r="I11" s="349">
        <v>3</v>
      </c>
      <c r="J11" s="265">
        <v>0</v>
      </c>
      <c r="K11" s="266"/>
      <c r="L11" s="267">
        <v>3</v>
      </c>
      <c r="M11" s="282"/>
      <c r="N11" s="283"/>
      <c r="O11" s="284"/>
      <c r="P11" s="314">
        <v>2</v>
      </c>
      <c r="Q11" s="269"/>
      <c r="R11" s="270">
        <v>2</v>
      </c>
      <c r="S11" s="355" t="s">
        <v>220</v>
      </c>
      <c r="T11" s="326"/>
      <c r="U11" s="318">
        <v>2</v>
      </c>
      <c r="V11" s="293">
        <v>3</v>
      </c>
      <c r="W11" s="294"/>
      <c r="X11" s="295">
        <v>0</v>
      </c>
      <c r="Y11" s="482"/>
      <c r="Z11" s="484"/>
      <c r="AA11" s="486"/>
      <c r="AB11" s="488"/>
      <c r="AC11" s="498"/>
    </row>
    <row r="12" spans="1:30" ht="12.95" customHeight="1" x14ac:dyDescent="0.2">
      <c r="A12" s="479">
        <v>5</v>
      </c>
      <c r="B12" s="369" t="s">
        <v>39</v>
      </c>
      <c r="C12" s="323" t="s">
        <v>40</v>
      </c>
      <c r="D12" s="244"/>
      <c r="E12" s="245">
        <v>0</v>
      </c>
      <c r="F12" s="246"/>
      <c r="G12" s="381"/>
      <c r="H12" s="248">
        <v>1</v>
      </c>
      <c r="I12" s="249"/>
      <c r="J12" s="244"/>
      <c r="K12" s="245">
        <v>0</v>
      </c>
      <c r="L12" s="246"/>
      <c r="M12" s="384"/>
      <c r="N12" s="351">
        <v>1</v>
      </c>
      <c r="O12" s="254"/>
      <c r="P12" s="298"/>
      <c r="Q12" s="319"/>
      <c r="R12" s="300"/>
      <c r="S12" s="288"/>
      <c r="T12" s="289">
        <v>2</v>
      </c>
      <c r="U12" s="290"/>
      <c r="V12" s="315"/>
      <c r="W12" s="289">
        <v>2</v>
      </c>
      <c r="X12" s="302"/>
      <c r="Y12" s="481">
        <f t="shared" ref="Y12" si="9">SUM(E12+H12+K12+N12+Q12+T12+W12)</f>
        <v>6</v>
      </c>
      <c r="Z12" s="483">
        <f t="shared" ref="Z12" si="10">SUM(D13+G13+J13+M13+P13+S13+V13)</f>
        <v>11</v>
      </c>
      <c r="AA12" s="491" t="s">
        <v>214</v>
      </c>
      <c r="AB12" s="487">
        <f t="shared" ref="AB12" si="11">SUM(F13+I13+L13+O13+R13+U13+X13)</f>
        <v>12</v>
      </c>
      <c r="AC12" s="497" t="s">
        <v>243</v>
      </c>
    </row>
    <row r="13" spans="1:30" ht="12.95" customHeight="1" thickBot="1" x14ac:dyDescent="0.25">
      <c r="A13" s="480">
        <v>5</v>
      </c>
      <c r="B13" s="291" t="s">
        <v>31</v>
      </c>
      <c r="C13" s="324" t="s">
        <v>32</v>
      </c>
      <c r="D13" s="265">
        <v>0</v>
      </c>
      <c r="E13" s="266"/>
      <c r="F13" s="267">
        <v>3</v>
      </c>
      <c r="G13" s="382">
        <v>2</v>
      </c>
      <c r="H13" s="269"/>
      <c r="I13" s="270">
        <v>2</v>
      </c>
      <c r="J13" s="265">
        <v>1</v>
      </c>
      <c r="K13" s="266"/>
      <c r="L13" s="267">
        <v>3</v>
      </c>
      <c r="M13" s="385">
        <v>2</v>
      </c>
      <c r="N13" s="269"/>
      <c r="O13" s="276">
        <v>2</v>
      </c>
      <c r="P13" s="305"/>
      <c r="Q13" s="322"/>
      <c r="R13" s="264"/>
      <c r="S13" s="293">
        <v>3</v>
      </c>
      <c r="T13" s="294"/>
      <c r="U13" s="295">
        <v>1</v>
      </c>
      <c r="V13" s="320">
        <v>3</v>
      </c>
      <c r="W13" s="294"/>
      <c r="X13" s="307">
        <v>1</v>
      </c>
      <c r="Y13" s="482"/>
      <c r="Z13" s="484"/>
      <c r="AA13" s="491"/>
      <c r="AB13" s="488"/>
      <c r="AC13" s="498"/>
    </row>
    <row r="14" spans="1:30" ht="12.95" customHeight="1" x14ac:dyDescent="0.2">
      <c r="A14" s="479">
        <v>6</v>
      </c>
      <c r="B14" s="260" t="s">
        <v>44</v>
      </c>
      <c r="C14" s="279" t="s">
        <v>45</v>
      </c>
      <c r="D14" s="244"/>
      <c r="E14" s="245">
        <v>0</v>
      </c>
      <c r="F14" s="246"/>
      <c r="G14" s="244"/>
      <c r="H14" s="245">
        <v>0</v>
      </c>
      <c r="I14" s="246"/>
      <c r="J14" s="247"/>
      <c r="K14" s="248">
        <v>1</v>
      </c>
      <c r="L14" s="254"/>
      <c r="M14" s="354"/>
      <c r="N14" s="326">
        <v>1</v>
      </c>
      <c r="O14" s="318"/>
      <c r="P14" s="244"/>
      <c r="Q14" s="245">
        <v>0</v>
      </c>
      <c r="R14" s="246"/>
      <c r="S14" s="298"/>
      <c r="T14" s="299"/>
      <c r="U14" s="300"/>
      <c r="V14" s="354"/>
      <c r="W14" s="326">
        <v>1</v>
      </c>
      <c r="X14" s="318"/>
      <c r="Y14" s="481">
        <f t="shared" ref="Y14" si="12">SUM(E14+H14+K14+N14+Q14+T14+W14)</f>
        <v>3</v>
      </c>
      <c r="Z14" s="483">
        <f t="shared" ref="Z14" si="13">SUM(D15+G15+J15+M15+P15+S15+V15)</f>
        <v>8</v>
      </c>
      <c r="AA14" s="491" t="s">
        <v>214</v>
      </c>
      <c r="AB14" s="487">
        <f t="shared" ref="AB14" si="14">SUM(F15+I15+L15+O15+R15+U15+X15)</f>
        <v>15</v>
      </c>
      <c r="AC14" s="497" t="s">
        <v>244</v>
      </c>
    </row>
    <row r="15" spans="1:30" ht="12.95" customHeight="1" thickBot="1" x14ac:dyDescent="0.25">
      <c r="A15" s="480">
        <v>7</v>
      </c>
      <c r="B15" s="303" t="s">
        <v>44</v>
      </c>
      <c r="C15" s="292" t="s">
        <v>231</v>
      </c>
      <c r="D15" s="265">
        <v>1</v>
      </c>
      <c r="E15" s="266"/>
      <c r="F15" s="267">
        <v>3</v>
      </c>
      <c r="G15" s="265">
        <v>0</v>
      </c>
      <c r="H15" s="266"/>
      <c r="I15" s="267">
        <v>3</v>
      </c>
      <c r="J15" s="268">
        <v>2</v>
      </c>
      <c r="K15" s="269"/>
      <c r="L15" s="276">
        <v>2</v>
      </c>
      <c r="M15" s="355" t="s">
        <v>220</v>
      </c>
      <c r="N15" s="326"/>
      <c r="O15" s="318">
        <v>2</v>
      </c>
      <c r="P15" s="265">
        <v>1</v>
      </c>
      <c r="Q15" s="266"/>
      <c r="R15" s="267">
        <v>3</v>
      </c>
      <c r="S15" s="305"/>
      <c r="T15" s="263"/>
      <c r="U15" s="264"/>
      <c r="V15" s="355" t="s">
        <v>220</v>
      </c>
      <c r="W15" s="326"/>
      <c r="X15" s="318">
        <v>2</v>
      </c>
      <c r="Y15" s="482"/>
      <c r="Z15" s="484"/>
      <c r="AA15" s="491"/>
      <c r="AB15" s="488"/>
      <c r="AC15" s="498"/>
    </row>
    <row r="16" spans="1:30" ht="12.95" customHeight="1" x14ac:dyDescent="0.2">
      <c r="A16" s="479">
        <v>7</v>
      </c>
      <c r="B16" s="260" t="s">
        <v>44</v>
      </c>
      <c r="C16" s="279" t="s">
        <v>238</v>
      </c>
      <c r="D16" s="247"/>
      <c r="E16" s="248">
        <v>1</v>
      </c>
      <c r="F16" s="254"/>
      <c r="G16" s="244"/>
      <c r="H16" s="245">
        <v>0</v>
      </c>
      <c r="I16" s="246"/>
      <c r="J16" s="244"/>
      <c r="K16" s="245">
        <v>0</v>
      </c>
      <c r="L16" s="246"/>
      <c r="M16" s="244"/>
      <c r="N16" s="245">
        <v>0</v>
      </c>
      <c r="O16" s="246"/>
      <c r="P16" s="244"/>
      <c r="Q16" s="256">
        <v>0</v>
      </c>
      <c r="R16" s="246"/>
      <c r="S16" s="247"/>
      <c r="T16" s="248">
        <v>1</v>
      </c>
      <c r="U16" s="254"/>
      <c r="V16" s="241"/>
      <c r="W16" s="299"/>
      <c r="X16" s="319"/>
      <c r="Y16" s="481">
        <f t="shared" ref="Y16" si="15">SUM(E16+H16+K16+N16+Q16+T16+W16)</f>
        <v>2</v>
      </c>
      <c r="Z16" s="483">
        <f t="shared" ref="Z16" si="16">SUM(D17+G17+J17+M17+P17+S17+V17)</f>
        <v>6</v>
      </c>
      <c r="AA16" s="485" t="s">
        <v>214</v>
      </c>
      <c r="AB16" s="487">
        <f t="shared" ref="AB16" si="17">SUM(F17+I17+L17+O17+R17+U17+X17)</f>
        <v>16</v>
      </c>
      <c r="AC16" s="497" t="s">
        <v>245</v>
      </c>
    </row>
    <row r="17" spans="1:256" ht="12.95" customHeight="1" thickBot="1" x14ac:dyDescent="0.25">
      <c r="A17" s="480">
        <v>8</v>
      </c>
      <c r="B17" s="303" t="s">
        <v>3</v>
      </c>
      <c r="C17" s="292" t="s">
        <v>128</v>
      </c>
      <c r="D17" s="268">
        <v>2</v>
      </c>
      <c r="E17" s="269"/>
      <c r="F17" s="276">
        <v>2</v>
      </c>
      <c r="G17" s="265">
        <v>1</v>
      </c>
      <c r="H17" s="266"/>
      <c r="I17" s="267">
        <v>3</v>
      </c>
      <c r="J17" s="265">
        <v>0</v>
      </c>
      <c r="K17" s="266"/>
      <c r="L17" s="267">
        <v>3</v>
      </c>
      <c r="M17" s="265">
        <v>0</v>
      </c>
      <c r="N17" s="266"/>
      <c r="O17" s="267">
        <v>3</v>
      </c>
      <c r="P17" s="265">
        <v>1</v>
      </c>
      <c r="Q17" s="272"/>
      <c r="R17" s="267">
        <v>3</v>
      </c>
      <c r="S17" s="383" t="s">
        <v>220</v>
      </c>
      <c r="T17" s="269"/>
      <c r="U17" s="276">
        <v>2</v>
      </c>
      <c r="V17" s="262"/>
      <c r="W17" s="263"/>
      <c r="X17" s="322"/>
      <c r="Y17" s="482"/>
      <c r="Z17" s="484"/>
      <c r="AA17" s="486"/>
      <c r="AB17" s="488"/>
      <c r="AC17" s="498"/>
    </row>
    <row r="18" spans="1:256" ht="12.75" customHeight="1" x14ac:dyDescent="0.25">
      <c r="B18" s="230"/>
      <c r="C18" s="332"/>
      <c r="Z18" s="386">
        <v>77</v>
      </c>
      <c r="AB18" s="386">
        <v>77</v>
      </c>
    </row>
    <row r="19" spans="1:256" customFormat="1" ht="14.1" customHeight="1" x14ac:dyDescent="0.2">
      <c r="A19" s="210"/>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31"/>
      <c r="AE19" s="231"/>
      <c r="AF19" s="231"/>
      <c r="AG19" s="231"/>
      <c r="AH19" s="231"/>
      <c r="AI19" s="231"/>
      <c r="AJ19" s="231"/>
      <c r="AK19" s="23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2"/>
      <c r="GI19" s="212"/>
      <c r="GJ19" s="212"/>
      <c r="GK19" s="212"/>
      <c r="GL19" s="212"/>
      <c r="GM19" s="212"/>
      <c r="GN19" s="212"/>
      <c r="GO19" s="212"/>
      <c r="GP19" s="212"/>
      <c r="GQ19" s="212"/>
      <c r="GR19" s="212"/>
      <c r="GS19" s="212"/>
      <c r="GT19" s="212"/>
      <c r="GU19" s="212"/>
      <c r="GV19" s="212"/>
      <c r="GW19" s="212"/>
      <c r="GX19" s="212"/>
      <c r="GY19" s="212"/>
      <c r="GZ19" s="212"/>
      <c r="HA19" s="212"/>
      <c r="HB19" s="212"/>
      <c r="HC19" s="212"/>
      <c r="HD19" s="212"/>
      <c r="HE19" s="212"/>
      <c r="HF19" s="212"/>
      <c r="HG19" s="212"/>
      <c r="HH19" s="212"/>
      <c r="HI19" s="212"/>
      <c r="HJ19" s="212"/>
      <c r="HK19" s="212"/>
      <c r="HL19" s="212"/>
      <c r="HM19" s="212"/>
      <c r="HN19" s="212"/>
      <c r="HO19" s="212"/>
      <c r="HP19" s="212"/>
      <c r="HQ19" s="212"/>
      <c r="HR19" s="212"/>
      <c r="HS19" s="212"/>
      <c r="HT19" s="212"/>
      <c r="HU19" s="212"/>
      <c r="HV19" s="212"/>
      <c r="HW19" s="212"/>
      <c r="HX19" s="212"/>
      <c r="HY19" s="212"/>
      <c r="HZ19" s="212"/>
      <c r="IA19" s="212"/>
      <c r="IB19" s="212"/>
      <c r="IC19" s="212"/>
      <c r="ID19" s="212"/>
      <c r="IE19" s="212"/>
      <c r="IF19" s="212"/>
      <c r="IG19" s="212"/>
      <c r="IH19" s="212"/>
      <c r="II19" s="212"/>
      <c r="IJ19" s="212"/>
      <c r="IK19" s="212"/>
      <c r="IL19" s="212"/>
      <c r="IM19" s="212"/>
      <c r="IN19" s="212"/>
      <c r="IO19" s="212"/>
      <c r="IP19" s="212"/>
      <c r="IQ19" s="212"/>
      <c r="IR19" s="212"/>
      <c r="IS19" s="212"/>
      <c r="IT19" s="212"/>
      <c r="IU19" s="212"/>
      <c r="IV19" s="212"/>
    </row>
    <row r="20" spans="1:256" customFormat="1" ht="14.1" customHeight="1" x14ac:dyDescent="0.2">
      <c r="A20" s="213"/>
      <c r="B20" s="210"/>
      <c r="C20" s="210"/>
      <c r="D20" s="210"/>
      <c r="E20" s="210"/>
      <c r="F20" s="210"/>
      <c r="G20" s="210"/>
      <c r="H20" s="214"/>
      <c r="I20" s="215"/>
      <c r="J20" s="216"/>
      <c r="K20" s="214"/>
      <c r="L20" s="215"/>
      <c r="M20" s="216"/>
      <c r="N20" s="214"/>
      <c r="O20" s="215"/>
      <c r="P20" s="216"/>
      <c r="Q20" s="214"/>
      <c r="R20" s="215"/>
      <c r="S20" s="216"/>
      <c r="T20" s="214"/>
      <c r="U20" s="215"/>
      <c r="V20" s="214"/>
      <c r="W20" s="214"/>
      <c r="X20" s="215"/>
      <c r="Y20" s="216"/>
      <c r="Z20" s="214"/>
      <c r="AA20" s="215"/>
      <c r="AB20" s="215"/>
      <c r="AC20" s="215"/>
      <c r="AD20" s="231"/>
      <c r="AE20" s="231"/>
      <c r="AF20" s="231"/>
      <c r="AG20" s="231"/>
      <c r="AH20" s="231"/>
      <c r="AI20" s="231"/>
      <c r="AJ20" s="231"/>
      <c r="AK20" s="23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x14ac:dyDescent="0.2">
      <c r="A21" s="213"/>
      <c r="B21" s="210"/>
      <c r="C21" s="210"/>
      <c r="D21" s="210"/>
      <c r="E21" s="210"/>
      <c r="F21" s="210"/>
      <c r="G21" s="210"/>
      <c r="H21" s="214"/>
      <c r="I21" s="210"/>
      <c r="J21" s="216"/>
      <c r="K21" s="214"/>
      <c r="L21" s="215"/>
      <c r="M21" s="216"/>
      <c r="N21" s="214"/>
      <c r="O21" s="215"/>
      <c r="P21" s="216"/>
      <c r="Q21" s="214"/>
      <c r="R21" s="215"/>
      <c r="S21" s="216"/>
      <c r="T21" s="214"/>
      <c r="U21" s="215"/>
      <c r="V21" s="216"/>
      <c r="W21" s="214"/>
      <c r="X21" s="215"/>
      <c r="Y21" s="216"/>
      <c r="Z21" s="216"/>
      <c r="AA21" s="215"/>
      <c r="AB21" s="215"/>
      <c r="AC21" s="215"/>
      <c r="AD21" s="231"/>
      <c r="AE21" s="231"/>
      <c r="AF21" s="231"/>
      <c r="AG21" s="231"/>
      <c r="AH21" s="231"/>
      <c r="AI21" s="231"/>
      <c r="AJ21" s="231"/>
      <c r="AK21" s="23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
      <c r="A22" s="213"/>
      <c r="B22" s="210"/>
      <c r="C22" s="210"/>
      <c r="D22" s="210"/>
      <c r="E22" s="210"/>
      <c r="F22" s="210"/>
      <c r="G22" s="210"/>
      <c r="H22" s="214"/>
      <c r="I22" s="215"/>
      <c r="J22" s="216"/>
      <c r="K22" s="214"/>
      <c r="L22" s="215"/>
      <c r="M22" s="216"/>
      <c r="N22" s="214"/>
      <c r="O22" s="215"/>
      <c r="P22" s="216"/>
      <c r="Q22" s="214"/>
      <c r="R22" s="215"/>
      <c r="S22" s="216"/>
      <c r="T22" s="214"/>
      <c r="U22" s="215"/>
      <c r="V22" s="216"/>
      <c r="W22" s="214"/>
      <c r="X22" s="215"/>
      <c r="Y22" s="216"/>
      <c r="Z22" s="216"/>
      <c r="AA22" s="215"/>
      <c r="AB22" s="215"/>
      <c r="AC22" s="215"/>
      <c r="AD22" s="231"/>
      <c r="AE22" s="231"/>
      <c r="AF22" s="231"/>
      <c r="AG22" s="231"/>
      <c r="AH22" s="231"/>
      <c r="AI22" s="231"/>
      <c r="AJ22" s="231"/>
      <c r="AK22" s="23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2.75"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31"/>
      <c r="AE23" s="231"/>
      <c r="AF23" s="231"/>
      <c r="AG23" s="231"/>
      <c r="AH23" s="231"/>
      <c r="AI23" s="231"/>
      <c r="AJ23" s="231"/>
      <c r="AK23" s="231"/>
      <c r="AL23" s="209"/>
      <c r="AM23" s="209"/>
      <c r="AN23" s="209"/>
    </row>
    <row r="24" spans="1:256" customFormat="1" ht="12.75" x14ac:dyDescent="0.2">
      <c r="A24" s="217" t="s">
        <v>208</v>
      </c>
      <c r="B24" s="217"/>
      <c r="C24" s="218"/>
      <c r="D24" s="218"/>
      <c r="E24" s="218"/>
      <c r="F24" s="218"/>
      <c r="G24" s="218"/>
      <c r="H24" s="218"/>
      <c r="I24" s="218"/>
      <c r="J24" s="218"/>
      <c r="K24" s="218"/>
      <c r="L24" s="218"/>
      <c r="M24" s="216"/>
      <c r="N24" s="214"/>
      <c r="O24" s="215"/>
      <c r="P24" s="216"/>
      <c r="Q24" s="214"/>
      <c r="R24" s="215"/>
      <c r="S24" s="216"/>
      <c r="T24" s="214"/>
      <c r="U24" s="215"/>
      <c r="V24" s="216"/>
      <c r="W24" s="214"/>
      <c r="X24" s="215"/>
      <c r="Y24" s="216"/>
      <c r="Z24" s="214"/>
      <c r="AA24" s="215"/>
      <c r="AB24" s="215"/>
      <c r="AC24" s="215"/>
      <c r="AD24" s="231"/>
      <c r="AE24" s="231"/>
      <c r="AF24" s="231"/>
      <c r="AG24" s="231"/>
      <c r="AH24" s="231"/>
      <c r="AI24" s="231"/>
      <c r="AJ24" s="231"/>
      <c r="AK24" s="231"/>
      <c r="AL24" s="209"/>
      <c r="AM24" s="209"/>
      <c r="AN24" s="209"/>
    </row>
  </sheetData>
  <protectedRanges>
    <protectedRange sqref="C8" name="Diapazons1_1"/>
    <protectedRange sqref="C15" name="Diapazons1_2"/>
    <protectedRange sqref="C16:C17" name="Diapazons1_4"/>
    <protectedRange sqref="N20:N24" name="Diapazons4_1_1"/>
    <protectedRange sqref="R20:Z24" name="Diapazons2_1_1"/>
    <protectedRange sqref="I20:I24 M20:N24 A20:F24" name="Diapazons1_9_2_1_1_1_1"/>
    <protectedRange sqref="L20:L24" name="Diapazons3_1_1"/>
  </protectedRanges>
  <mergeCells count="46">
    <mergeCell ref="AD6:AD7"/>
    <mergeCell ref="AD8:AD9"/>
    <mergeCell ref="AC16:AC17"/>
    <mergeCell ref="A14:A15"/>
    <mergeCell ref="Y14:Y15"/>
    <mergeCell ref="Z14:Z15"/>
    <mergeCell ref="AA14:AA15"/>
    <mergeCell ref="AB14:AB15"/>
    <mergeCell ref="AC14:AC15"/>
    <mergeCell ref="A16:A17"/>
    <mergeCell ref="Y16:Y17"/>
    <mergeCell ref="Z16:Z17"/>
    <mergeCell ref="AA16:AA17"/>
    <mergeCell ref="AB16:AB17"/>
    <mergeCell ref="AC12:AC13"/>
    <mergeCell ref="A10:A11"/>
    <mergeCell ref="Y10:Y11"/>
    <mergeCell ref="Z10:Z11"/>
    <mergeCell ref="AA10:AA11"/>
    <mergeCell ref="AB10:AB11"/>
    <mergeCell ref="AC10:AC11"/>
    <mergeCell ref="A12:A13"/>
    <mergeCell ref="Y12:Y13"/>
    <mergeCell ref="Z12:Z13"/>
    <mergeCell ref="AA12:AA13"/>
    <mergeCell ref="AB12:AB13"/>
    <mergeCell ref="AC8:AC9"/>
    <mergeCell ref="A6:A7"/>
    <mergeCell ref="Y6:Y7"/>
    <mergeCell ref="Z6:Z7"/>
    <mergeCell ref="AA6:AA7"/>
    <mergeCell ref="AB6:AB7"/>
    <mergeCell ref="AC6:AC7"/>
    <mergeCell ref="A8:A9"/>
    <mergeCell ref="Y8:Y9"/>
    <mergeCell ref="Z8:Z9"/>
    <mergeCell ref="AA8:AA9"/>
    <mergeCell ref="AB8:AB9"/>
    <mergeCell ref="B1:AC1"/>
    <mergeCell ref="Z3:AB3"/>
    <mergeCell ref="A4:A5"/>
    <mergeCell ref="Y4:Y5"/>
    <mergeCell ref="Z4:Z5"/>
    <mergeCell ref="AA4:AA5"/>
    <mergeCell ref="AB4:AB5"/>
    <mergeCell ref="AC4:AC5"/>
  </mergeCells>
  <conditionalFormatting sqref="G20:G23">
    <cfRule type="expression" dxfId="950" priority="90" stopIfTrue="1">
      <formula>A20=0</formula>
    </cfRule>
  </conditionalFormatting>
  <conditionalFormatting sqref="H20:H23">
    <cfRule type="expression" dxfId="949" priority="89" stopIfTrue="1">
      <formula>A20=0</formula>
    </cfRule>
  </conditionalFormatting>
  <conditionalFormatting sqref="J20:J23">
    <cfRule type="expression" dxfId="948" priority="88" stopIfTrue="1">
      <formula>A20=0</formula>
    </cfRule>
  </conditionalFormatting>
  <conditionalFormatting sqref="R20:R24">
    <cfRule type="expression" dxfId="947" priority="86" stopIfTrue="1">
      <formula>A20=0</formula>
    </cfRule>
    <cfRule type="expression" dxfId="946" priority="87" stopIfTrue="1">
      <formula>R20=99</formula>
    </cfRule>
  </conditionalFormatting>
  <conditionalFormatting sqref="O20:O24 AA20:AA24">
    <cfRule type="expression" dxfId="945" priority="85" stopIfTrue="1">
      <formula>A20=0</formula>
    </cfRule>
  </conditionalFormatting>
  <conditionalFormatting sqref="P20:P24">
    <cfRule type="expression" dxfId="944" priority="84" stopIfTrue="1">
      <formula>A20=0</formula>
    </cfRule>
  </conditionalFormatting>
  <conditionalFormatting sqref="S20:S24">
    <cfRule type="expression" dxfId="943" priority="83" stopIfTrue="1">
      <formula>A20=0</formula>
    </cfRule>
  </conditionalFormatting>
  <conditionalFormatting sqref="W20:W24">
    <cfRule type="expression" dxfId="942" priority="82" stopIfTrue="1">
      <formula>A20=0</formula>
    </cfRule>
  </conditionalFormatting>
  <conditionalFormatting sqref="Y20:Y24">
    <cfRule type="expression" dxfId="941" priority="81" stopIfTrue="1">
      <formula>A20=0</formula>
    </cfRule>
  </conditionalFormatting>
  <conditionalFormatting sqref="D20:D23">
    <cfRule type="expression" dxfId="940" priority="78" stopIfTrue="1">
      <formula>L20=1</formula>
    </cfRule>
    <cfRule type="expression" dxfId="939" priority="79" stopIfTrue="1">
      <formula>L20=2</formula>
    </cfRule>
    <cfRule type="expression" dxfId="938" priority="80" stopIfTrue="1">
      <formula>L20=3</formula>
    </cfRule>
  </conditionalFormatting>
  <conditionalFormatting sqref="T20:T24">
    <cfRule type="expression" dxfId="937" priority="76" stopIfTrue="1">
      <formula>A20=0</formula>
    </cfRule>
    <cfRule type="expression" dxfId="936" priority="77" stopIfTrue="1">
      <formula>T20=99</formula>
    </cfRule>
  </conditionalFormatting>
  <conditionalFormatting sqref="V21:V24">
    <cfRule type="expression" dxfId="935" priority="74" stopIfTrue="1">
      <formula>A21=0</formula>
    </cfRule>
    <cfRule type="expression" dxfId="934" priority="75" stopIfTrue="1">
      <formula>V21=99</formula>
    </cfRule>
  </conditionalFormatting>
  <conditionalFormatting sqref="X20:X24">
    <cfRule type="expression" dxfId="933" priority="72" stopIfTrue="1">
      <formula>A20=0</formula>
    </cfRule>
    <cfRule type="expression" dxfId="932" priority="73" stopIfTrue="1">
      <formula>X20=99</formula>
    </cfRule>
  </conditionalFormatting>
  <conditionalFormatting sqref="Z21:Z24">
    <cfRule type="expression" dxfId="931" priority="70" stopIfTrue="1">
      <formula>A21=0</formula>
    </cfRule>
    <cfRule type="expression" dxfId="930" priority="71" stopIfTrue="1">
      <formula>Z21=99</formula>
    </cfRule>
  </conditionalFormatting>
  <conditionalFormatting sqref="M20:M24">
    <cfRule type="expression" dxfId="929" priority="69" stopIfTrue="1">
      <formula>A20=0</formula>
    </cfRule>
  </conditionalFormatting>
  <conditionalFormatting sqref="L20:L23">
    <cfRule type="cellIs" dxfId="928" priority="66" stopIfTrue="1" operator="equal">
      <formula>1</formula>
    </cfRule>
    <cfRule type="cellIs" dxfId="927" priority="67" stopIfTrue="1" operator="equal">
      <formula>2</formula>
    </cfRule>
    <cfRule type="cellIs" dxfId="926" priority="68" stopIfTrue="1" operator="equal">
      <formula>3</formula>
    </cfRule>
  </conditionalFormatting>
  <conditionalFormatting sqref="G20:G22">
    <cfRule type="expression" dxfId="925" priority="65" stopIfTrue="1">
      <formula>A20=0</formula>
    </cfRule>
  </conditionalFormatting>
  <conditionalFormatting sqref="H20:H23">
    <cfRule type="expression" dxfId="924" priority="64" stopIfTrue="1">
      <formula>A20=0</formula>
    </cfRule>
  </conditionalFormatting>
  <conditionalFormatting sqref="J20:J22">
    <cfRule type="expression" dxfId="923" priority="63" stopIfTrue="1">
      <formula>A20=0</formula>
    </cfRule>
  </conditionalFormatting>
  <conditionalFormatting sqref="R20:R22">
    <cfRule type="expression" dxfId="922" priority="61" stopIfTrue="1">
      <formula>A20=0</formula>
    </cfRule>
    <cfRule type="expression" dxfId="921" priority="62" stopIfTrue="1">
      <formula>R20=99</formula>
    </cfRule>
  </conditionalFormatting>
  <conditionalFormatting sqref="O20:O22">
    <cfRule type="expression" dxfId="920" priority="60" stopIfTrue="1">
      <formula>A20=0</formula>
    </cfRule>
  </conditionalFormatting>
  <conditionalFormatting sqref="P20:P22">
    <cfRule type="expression" dxfId="919" priority="59" stopIfTrue="1">
      <formula>A20=0</formula>
    </cfRule>
  </conditionalFormatting>
  <conditionalFormatting sqref="Q20:Q24">
    <cfRule type="expression" dxfId="918" priority="58" stopIfTrue="1">
      <formula>A20=0</formula>
    </cfRule>
  </conditionalFormatting>
  <conditionalFormatting sqref="S20:S22">
    <cfRule type="expression" dxfId="917" priority="57" stopIfTrue="1">
      <formula>A20=0</formula>
    </cfRule>
  </conditionalFormatting>
  <conditionalFormatting sqref="U20:U24">
    <cfRule type="expression" dxfId="916" priority="56" stopIfTrue="1">
      <formula>A20=0</formula>
    </cfRule>
  </conditionalFormatting>
  <conditionalFormatting sqref="W20:W22">
    <cfRule type="expression" dxfId="915" priority="55" stopIfTrue="1">
      <formula>A20=0</formula>
    </cfRule>
  </conditionalFormatting>
  <conditionalFormatting sqref="Y20:Y22">
    <cfRule type="expression" dxfId="914" priority="54" stopIfTrue="1">
      <formula>A20=0</formula>
    </cfRule>
  </conditionalFormatting>
  <conditionalFormatting sqref="D20:D22">
    <cfRule type="expression" dxfId="913" priority="51" stopIfTrue="1">
      <formula>L20=1</formula>
    </cfRule>
    <cfRule type="expression" dxfId="912" priority="52" stopIfTrue="1">
      <formula>L20=2</formula>
    </cfRule>
    <cfRule type="expression" dxfId="911" priority="53" stopIfTrue="1">
      <formula>L20=3</formula>
    </cfRule>
  </conditionalFormatting>
  <conditionalFormatting sqref="T20:T22">
    <cfRule type="expression" dxfId="910" priority="49" stopIfTrue="1">
      <formula>A20=0</formula>
    </cfRule>
    <cfRule type="expression" dxfId="909" priority="50" stopIfTrue="1">
      <formula>T20=99</formula>
    </cfRule>
  </conditionalFormatting>
  <conditionalFormatting sqref="V21:V22">
    <cfRule type="expression" dxfId="908" priority="47" stopIfTrue="1">
      <formula>A21=0</formula>
    </cfRule>
    <cfRule type="expression" dxfId="907" priority="48" stopIfTrue="1">
      <formula>V21=99</formula>
    </cfRule>
  </conditionalFormatting>
  <conditionalFormatting sqref="X20:X22">
    <cfRule type="expression" dxfId="906" priority="45" stopIfTrue="1">
      <formula>A20=0</formula>
    </cfRule>
    <cfRule type="expression" dxfId="905" priority="46" stopIfTrue="1">
      <formula>X20=99</formula>
    </cfRule>
  </conditionalFormatting>
  <conditionalFormatting sqref="Z21:Z22">
    <cfRule type="expression" dxfId="904" priority="43" stopIfTrue="1">
      <formula>A21=0</formula>
    </cfRule>
    <cfRule type="expression" dxfId="903" priority="44" stopIfTrue="1">
      <formula>Z21=99</formula>
    </cfRule>
  </conditionalFormatting>
  <conditionalFormatting sqref="M20:M22">
    <cfRule type="expression" dxfId="902" priority="42" stopIfTrue="1">
      <formula>A20=0</formula>
    </cfRule>
  </conditionalFormatting>
  <conditionalFormatting sqref="G20:G23">
    <cfRule type="expression" dxfId="901" priority="41" stopIfTrue="1">
      <formula>A20=0</formula>
    </cfRule>
  </conditionalFormatting>
  <conditionalFormatting sqref="H20:H23">
    <cfRule type="expression" dxfId="900" priority="40" stopIfTrue="1">
      <formula>A20=0</formula>
    </cfRule>
  </conditionalFormatting>
  <conditionalFormatting sqref="J20:J23">
    <cfRule type="expression" dxfId="899" priority="39" stopIfTrue="1">
      <formula>A20=0</formula>
    </cfRule>
  </conditionalFormatting>
  <conditionalFormatting sqref="R20:R24">
    <cfRule type="expression" dxfId="898" priority="37" stopIfTrue="1">
      <formula>A20=0</formula>
    </cfRule>
    <cfRule type="expression" dxfId="897" priority="38" stopIfTrue="1">
      <formula>R20=99</formula>
    </cfRule>
  </conditionalFormatting>
  <conditionalFormatting sqref="O20:O24">
    <cfRule type="expression" dxfId="896" priority="36" stopIfTrue="1">
      <formula>A20=0</formula>
    </cfRule>
  </conditionalFormatting>
  <conditionalFormatting sqref="P20:P24">
    <cfRule type="expression" dxfId="895" priority="35" stopIfTrue="1">
      <formula>A20=0</formula>
    </cfRule>
  </conditionalFormatting>
  <conditionalFormatting sqref="Q20:Q24">
    <cfRule type="expression" dxfId="894" priority="34" stopIfTrue="1">
      <formula>A20=0</formula>
    </cfRule>
  </conditionalFormatting>
  <conditionalFormatting sqref="S20:S24">
    <cfRule type="expression" dxfId="893" priority="33" stopIfTrue="1">
      <formula>A20=0</formula>
    </cfRule>
  </conditionalFormatting>
  <conditionalFormatting sqref="U20:U24">
    <cfRule type="expression" dxfId="892" priority="32" stopIfTrue="1">
      <formula>A20=0</formula>
    </cfRule>
  </conditionalFormatting>
  <conditionalFormatting sqref="W20:W24">
    <cfRule type="expression" dxfId="891" priority="31" stopIfTrue="1">
      <formula>A20=0</formula>
    </cfRule>
  </conditionalFormatting>
  <conditionalFormatting sqref="Y20:Y24">
    <cfRule type="expression" dxfId="890" priority="30" stopIfTrue="1">
      <formula>A20=0</formula>
    </cfRule>
  </conditionalFormatting>
  <conditionalFormatting sqref="D20:D23">
    <cfRule type="expression" dxfId="889" priority="27" stopIfTrue="1">
      <formula>L20=1</formula>
    </cfRule>
    <cfRule type="expression" dxfId="888" priority="28" stopIfTrue="1">
      <formula>L20=2</formula>
    </cfRule>
    <cfRule type="expression" dxfId="887" priority="29" stopIfTrue="1">
      <formula>L20=3</formula>
    </cfRule>
  </conditionalFormatting>
  <conditionalFormatting sqref="T20:T24">
    <cfRule type="expression" dxfId="886" priority="25" stopIfTrue="1">
      <formula>A20=0</formula>
    </cfRule>
    <cfRule type="expression" dxfId="885" priority="26" stopIfTrue="1">
      <formula>T20=99</formula>
    </cfRule>
  </conditionalFormatting>
  <conditionalFormatting sqref="V21:V24">
    <cfRule type="expression" dxfId="884" priority="23" stopIfTrue="1">
      <formula>A21=0</formula>
    </cfRule>
    <cfRule type="expression" dxfId="883" priority="24" stopIfTrue="1">
      <formula>V21=99</formula>
    </cfRule>
  </conditionalFormatting>
  <conditionalFormatting sqref="X20:X24">
    <cfRule type="expression" dxfId="882" priority="21" stopIfTrue="1">
      <formula>A20=0</formula>
    </cfRule>
    <cfRule type="expression" dxfId="881" priority="22" stopIfTrue="1">
      <formula>X20=99</formula>
    </cfRule>
  </conditionalFormatting>
  <conditionalFormatting sqref="Z21:Z24">
    <cfRule type="expression" dxfId="880" priority="19" stopIfTrue="1">
      <formula>A21=0</formula>
    </cfRule>
    <cfRule type="expression" dxfId="879" priority="20" stopIfTrue="1">
      <formula>Z21=99</formula>
    </cfRule>
  </conditionalFormatting>
  <conditionalFormatting sqref="M20:M24">
    <cfRule type="expression" dxfId="878" priority="18" stopIfTrue="1">
      <formula>A20=0</formula>
    </cfRule>
  </conditionalFormatting>
  <conditionalFormatting sqref="V21:V23 Z21:Z23">
    <cfRule type="expression" dxfId="877" priority="17" stopIfTrue="1">
      <formula>FR19=0</formula>
    </cfRule>
  </conditionalFormatting>
  <conditionalFormatting sqref="F21">
    <cfRule type="expression" dxfId="876" priority="16" stopIfTrue="1">
      <formula>A21=0</formula>
    </cfRule>
  </conditionalFormatting>
  <conditionalFormatting sqref="I21">
    <cfRule type="expression" dxfId="875" priority="15" stopIfTrue="1">
      <formula>E21=0</formula>
    </cfRule>
  </conditionalFormatting>
  <conditionalFormatting sqref="E21">
    <cfRule type="expression" dxfId="874" priority="91" stopIfTrue="1">
      <formula>FW19=0</formula>
    </cfRule>
  </conditionalFormatting>
  <conditionalFormatting sqref="AB20:AC24">
    <cfRule type="expression" dxfId="873" priority="92" stopIfTrue="1">
      <formula>Q20=0</formula>
    </cfRule>
  </conditionalFormatting>
  <conditionalFormatting sqref="AL19:AL22">
    <cfRule type="expression" dxfId="872" priority="93" stopIfTrue="1">
      <formula>Z21=0</formula>
    </cfRule>
  </conditionalFormatting>
  <conditionalFormatting sqref="AN19:AR22">
    <cfRule type="expression" dxfId="871" priority="94" stopIfTrue="1">
      <formula>Z21=0</formula>
    </cfRule>
  </conditionalFormatting>
  <conditionalFormatting sqref="AM19:AM22">
    <cfRule type="expression" dxfId="870" priority="95" stopIfTrue="1">
      <formula>Z21=0</formula>
    </cfRule>
  </conditionalFormatting>
  <conditionalFormatting sqref="V20">
    <cfRule type="expression" dxfId="869" priority="11" stopIfTrue="1">
      <formula>C20=0</formula>
    </cfRule>
    <cfRule type="expression" dxfId="868" priority="12" stopIfTrue="1">
      <formula>V20=99</formula>
    </cfRule>
  </conditionalFormatting>
  <conditionalFormatting sqref="V20">
    <cfRule type="expression" dxfId="867" priority="9" stopIfTrue="1">
      <formula>C20=0</formula>
    </cfRule>
    <cfRule type="expression" dxfId="866" priority="10" stopIfTrue="1">
      <formula>V20=99</formula>
    </cfRule>
  </conditionalFormatting>
  <conditionalFormatting sqref="V20">
    <cfRule type="expression" dxfId="865" priority="7" stopIfTrue="1">
      <formula>C20=0</formula>
    </cfRule>
    <cfRule type="expression" dxfId="864" priority="8" stopIfTrue="1">
      <formula>V20=99</formula>
    </cfRule>
  </conditionalFormatting>
  <conditionalFormatting sqref="Z20">
    <cfRule type="expression" dxfId="863" priority="5" stopIfTrue="1">
      <formula>G20=0</formula>
    </cfRule>
    <cfRule type="expression" dxfId="862" priority="6" stopIfTrue="1">
      <formula>Z20=99</formula>
    </cfRule>
  </conditionalFormatting>
  <conditionalFormatting sqref="Z20">
    <cfRule type="expression" dxfId="861" priority="3" stopIfTrue="1">
      <formula>G20=0</formula>
    </cfRule>
    <cfRule type="expression" dxfId="860" priority="4" stopIfTrue="1">
      <formula>Z20=99</formula>
    </cfRule>
  </conditionalFormatting>
  <conditionalFormatting sqref="Z20">
    <cfRule type="expression" dxfId="859" priority="1" stopIfTrue="1">
      <formula>G20=0</formula>
    </cfRule>
    <cfRule type="expression" dxfId="858" priority="2" stopIfTrue="1">
      <formula>Z20=99</formula>
    </cfRule>
  </conditionalFormatting>
  <pageMargins left="0" right="0"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opLeftCell="A13" zoomScaleNormal="100" workbookViewId="0">
      <selection activeCell="A25" sqref="A25:XFD35"/>
    </sheetView>
  </sheetViews>
  <sheetFormatPr defaultRowHeight="15.75" x14ac:dyDescent="0.25"/>
  <cols>
    <col min="1" max="1" width="3.85546875" style="230" bestFit="1" customWidth="1"/>
    <col min="2" max="2" width="12.85546875" style="231" customWidth="1"/>
    <col min="3" max="3" width="21.28515625" style="231" customWidth="1"/>
    <col min="4" max="4" width="2.28515625" style="232" customWidth="1"/>
    <col min="5" max="5" width="2.28515625" style="233" customWidth="1"/>
    <col min="6" max="6" width="2.28515625" style="234" customWidth="1"/>
    <col min="7" max="7" width="2.28515625" style="232" customWidth="1"/>
    <col min="8" max="8" width="2.28515625" style="231" customWidth="1"/>
    <col min="9" max="9" width="2.28515625" style="234" customWidth="1"/>
    <col min="10" max="10" width="2.28515625" style="232" customWidth="1"/>
    <col min="11" max="11" width="2.28515625" style="231" customWidth="1"/>
    <col min="12" max="12" width="2.28515625" style="234" customWidth="1"/>
    <col min="13" max="13" width="2.28515625" style="232" customWidth="1"/>
    <col min="14" max="14" width="2.28515625" style="231" customWidth="1"/>
    <col min="15" max="15" width="2.28515625" style="234" customWidth="1"/>
    <col min="16" max="16" width="2.28515625" style="232" customWidth="1"/>
    <col min="17" max="17" width="2.28515625" style="231" customWidth="1"/>
    <col min="18" max="18" width="2.28515625" style="234" customWidth="1"/>
    <col min="19" max="19" width="2.28515625" style="232" customWidth="1"/>
    <col min="20" max="20" width="2.28515625" style="231" customWidth="1"/>
    <col min="21" max="21" width="2.28515625" style="234" customWidth="1"/>
    <col min="22" max="22" width="2.28515625" style="232" customWidth="1"/>
    <col min="23" max="23" width="2.28515625" style="231" customWidth="1"/>
    <col min="24" max="24" width="2.28515625" style="234" customWidth="1"/>
    <col min="25" max="25" width="2.28515625" style="232" customWidth="1"/>
    <col min="26" max="26" width="2.28515625" style="231" customWidth="1"/>
    <col min="27" max="30" width="2.28515625" style="234" customWidth="1"/>
    <col min="31" max="31" width="2.28515625" style="232" customWidth="1"/>
    <col min="32" max="32" width="2.28515625" style="231" customWidth="1"/>
    <col min="33" max="33" width="2.28515625" style="234" customWidth="1"/>
    <col min="34" max="34" width="6.42578125" style="231" customWidth="1"/>
    <col min="35" max="35" width="4" style="233" customWidth="1"/>
    <col min="36" max="36" width="1.5703125" style="231" customWidth="1"/>
    <col min="37" max="37" width="4" style="233" customWidth="1"/>
    <col min="38" max="39" width="8" style="231" customWidth="1"/>
    <col min="40" max="226" width="9.140625" style="231"/>
    <col min="227" max="227" width="3.85546875" style="231" bestFit="1" customWidth="1"/>
    <col min="228" max="228" width="12.85546875" style="231" customWidth="1"/>
    <col min="229" max="229" width="21.28515625" style="231" customWidth="1"/>
    <col min="230" max="259" width="2.28515625" style="231" customWidth="1"/>
    <col min="260" max="260" width="6.42578125" style="231" customWidth="1"/>
    <col min="261" max="261" width="4" style="231" customWidth="1"/>
    <col min="262" max="262" width="1.5703125" style="231" customWidth="1"/>
    <col min="263" max="263" width="4" style="231" customWidth="1"/>
    <col min="264" max="264" width="8" style="231" customWidth="1"/>
    <col min="265" max="482" width="9.140625" style="231"/>
    <col min="483" max="483" width="3.85546875" style="231" bestFit="1" customWidth="1"/>
    <col min="484" max="484" width="12.85546875" style="231" customWidth="1"/>
    <col min="485" max="485" width="21.28515625" style="231" customWidth="1"/>
    <col min="486" max="515" width="2.28515625" style="231" customWidth="1"/>
    <col min="516" max="516" width="6.42578125" style="231" customWidth="1"/>
    <col min="517" max="517" width="4" style="231" customWidth="1"/>
    <col min="518" max="518" width="1.5703125" style="231" customWidth="1"/>
    <col min="519" max="519" width="4" style="231" customWidth="1"/>
    <col min="520" max="520" width="8" style="231" customWidth="1"/>
    <col min="521" max="738" width="9.140625" style="231"/>
    <col min="739" max="739" width="3.85546875" style="231" bestFit="1" customWidth="1"/>
    <col min="740" max="740" width="12.85546875" style="231" customWidth="1"/>
    <col min="741" max="741" width="21.28515625" style="231" customWidth="1"/>
    <col min="742" max="771" width="2.28515625" style="231" customWidth="1"/>
    <col min="772" max="772" width="6.42578125" style="231" customWidth="1"/>
    <col min="773" max="773" width="4" style="231" customWidth="1"/>
    <col min="774" max="774" width="1.5703125" style="231" customWidth="1"/>
    <col min="775" max="775" width="4" style="231" customWidth="1"/>
    <col min="776" max="776" width="8" style="231" customWidth="1"/>
    <col min="777" max="994" width="9.140625" style="231"/>
    <col min="995" max="995" width="3.85546875" style="231" bestFit="1" customWidth="1"/>
    <col min="996" max="996" width="12.85546875" style="231" customWidth="1"/>
    <col min="997" max="997" width="21.28515625" style="231" customWidth="1"/>
    <col min="998" max="1027" width="2.28515625" style="231" customWidth="1"/>
    <col min="1028" max="1028" width="6.42578125" style="231" customWidth="1"/>
    <col min="1029" max="1029" width="4" style="231" customWidth="1"/>
    <col min="1030" max="1030" width="1.5703125" style="231" customWidth="1"/>
    <col min="1031" max="1031" width="4" style="231" customWidth="1"/>
    <col min="1032" max="1032" width="8" style="231" customWidth="1"/>
    <col min="1033" max="1250" width="9.140625" style="231"/>
    <col min="1251" max="1251" width="3.85546875" style="231" bestFit="1" customWidth="1"/>
    <col min="1252" max="1252" width="12.85546875" style="231" customWidth="1"/>
    <col min="1253" max="1253" width="21.28515625" style="231" customWidth="1"/>
    <col min="1254" max="1283" width="2.28515625" style="231" customWidth="1"/>
    <col min="1284" max="1284" width="6.42578125" style="231" customWidth="1"/>
    <col min="1285" max="1285" width="4" style="231" customWidth="1"/>
    <col min="1286" max="1286" width="1.5703125" style="231" customWidth="1"/>
    <col min="1287" max="1287" width="4" style="231" customWidth="1"/>
    <col min="1288" max="1288" width="8" style="231" customWidth="1"/>
    <col min="1289" max="1506" width="9.140625" style="231"/>
    <col min="1507" max="1507" width="3.85546875" style="231" bestFit="1" customWidth="1"/>
    <col min="1508" max="1508" width="12.85546875" style="231" customWidth="1"/>
    <col min="1509" max="1509" width="21.28515625" style="231" customWidth="1"/>
    <col min="1510" max="1539" width="2.28515625" style="231" customWidth="1"/>
    <col min="1540" max="1540" width="6.42578125" style="231" customWidth="1"/>
    <col min="1541" max="1541" width="4" style="231" customWidth="1"/>
    <col min="1542" max="1542" width="1.5703125" style="231" customWidth="1"/>
    <col min="1543" max="1543" width="4" style="231" customWidth="1"/>
    <col min="1544" max="1544" width="8" style="231" customWidth="1"/>
    <col min="1545" max="1762" width="9.140625" style="231"/>
    <col min="1763" max="1763" width="3.85546875" style="231" bestFit="1" customWidth="1"/>
    <col min="1764" max="1764" width="12.85546875" style="231" customWidth="1"/>
    <col min="1765" max="1765" width="21.28515625" style="231" customWidth="1"/>
    <col min="1766" max="1795" width="2.28515625" style="231" customWidth="1"/>
    <col min="1796" max="1796" width="6.42578125" style="231" customWidth="1"/>
    <col min="1797" max="1797" width="4" style="231" customWidth="1"/>
    <col min="1798" max="1798" width="1.5703125" style="231" customWidth="1"/>
    <col min="1799" max="1799" width="4" style="231" customWidth="1"/>
    <col min="1800" max="1800" width="8" style="231" customWidth="1"/>
    <col min="1801" max="2018" width="9.140625" style="231"/>
    <col min="2019" max="2019" width="3.85546875" style="231" bestFit="1" customWidth="1"/>
    <col min="2020" max="2020" width="12.85546875" style="231" customWidth="1"/>
    <col min="2021" max="2021" width="21.28515625" style="231" customWidth="1"/>
    <col min="2022" max="2051" width="2.28515625" style="231" customWidth="1"/>
    <col min="2052" max="2052" width="6.42578125" style="231" customWidth="1"/>
    <col min="2053" max="2053" width="4" style="231" customWidth="1"/>
    <col min="2054" max="2054" width="1.5703125" style="231" customWidth="1"/>
    <col min="2055" max="2055" width="4" style="231" customWidth="1"/>
    <col min="2056" max="2056" width="8" style="231" customWidth="1"/>
    <col min="2057" max="2274" width="9.140625" style="231"/>
    <col min="2275" max="2275" width="3.85546875" style="231" bestFit="1" customWidth="1"/>
    <col min="2276" max="2276" width="12.85546875" style="231" customWidth="1"/>
    <col min="2277" max="2277" width="21.28515625" style="231" customWidth="1"/>
    <col min="2278" max="2307" width="2.28515625" style="231" customWidth="1"/>
    <col min="2308" max="2308" width="6.42578125" style="231" customWidth="1"/>
    <col min="2309" max="2309" width="4" style="231" customWidth="1"/>
    <col min="2310" max="2310" width="1.5703125" style="231" customWidth="1"/>
    <col min="2311" max="2311" width="4" style="231" customWidth="1"/>
    <col min="2312" max="2312" width="8" style="231" customWidth="1"/>
    <col min="2313" max="2530" width="9.140625" style="231"/>
    <col min="2531" max="2531" width="3.85546875" style="231" bestFit="1" customWidth="1"/>
    <col min="2532" max="2532" width="12.85546875" style="231" customWidth="1"/>
    <col min="2533" max="2533" width="21.28515625" style="231" customWidth="1"/>
    <col min="2534" max="2563" width="2.28515625" style="231" customWidth="1"/>
    <col min="2564" max="2564" width="6.42578125" style="231" customWidth="1"/>
    <col min="2565" max="2565" width="4" style="231" customWidth="1"/>
    <col min="2566" max="2566" width="1.5703125" style="231" customWidth="1"/>
    <col min="2567" max="2567" width="4" style="231" customWidth="1"/>
    <col min="2568" max="2568" width="8" style="231" customWidth="1"/>
    <col min="2569" max="2786" width="9.140625" style="231"/>
    <col min="2787" max="2787" width="3.85546875" style="231" bestFit="1" customWidth="1"/>
    <col min="2788" max="2788" width="12.85546875" style="231" customWidth="1"/>
    <col min="2789" max="2789" width="21.28515625" style="231" customWidth="1"/>
    <col min="2790" max="2819" width="2.28515625" style="231" customWidth="1"/>
    <col min="2820" max="2820" width="6.42578125" style="231" customWidth="1"/>
    <col min="2821" max="2821" width="4" style="231" customWidth="1"/>
    <col min="2822" max="2822" width="1.5703125" style="231" customWidth="1"/>
    <col min="2823" max="2823" width="4" style="231" customWidth="1"/>
    <col min="2824" max="2824" width="8" style="231" customWidth="1"/>
    <col min="2825" max="3042" width="9.140625" style="231"/>
    <col min="3043" max="3043" width="3.85546875" style="231" bestFit="1" customWidth="1"/>
    <col min="3044" max="3044" width="12.85546875" style="231" customWidth="1"/>
    <col min="3045" max="3045" width="21.28515625" style="231" customWidth="1"/>
    <col min="3046" max="3075" width="2.28515625" style="231" customWidth="1"/>
    <col min="3076" max="3076" width="6.42578125" style="231" customWidth="1"/>
    <col min="3077" max="3077" width="4" style="231" customWidth="1"/>
    <col min="3078" max="3078" width="1.5703125" style="231" customWidth="1"/>
    <col min="3079" max="3079" width="4" style="231" customWidth="1"/>
    <col min="3080" max="3080" width="8" style="231" customWidth="1"/>
    <col min="3081" max="3298" width="9.140625" style="231"/>
    <col min="3299" max="3299" width="3.85546875" style="231" bestFit="1" customWidth="1"/>
    <col min="3300" max="3300" width="12.85546875" style="231" customWidth="1"/>
    <col min="3301" max="3301" width="21.28515625" style="231" customWidth="1"/>
    <col min="3302" max="3331" width="2.28515625" style="231" customWidth="1"/>
    <col min="3332" max="3332" width="6.42578125" style="231" customWidth="1"/>
    <col min="3333" max="3333" width="4" style="231" customWidth="1"/>
    <col min="3334" max="3334" width="1.5703125" style="231" customWidth="1"/>
    <col min="3335" max="3335" width="4" style="231" customWidth="1"/>
    <col min="3336" max="3336" width="8" style="231" customWidth="1"/>
    <col min="3337" max="3554" width="9.140625" style="231"/>
    <col min="3555" max="3555" width="3.85546875" style="231" bestFit="1" customWidth="1"/>
    <col min="3556" max="3556" width="12.85546875" style="231" customWidth="1"/>
    <col min="3557" max="3557" width="21.28515625" style="231" customWidth="1"/>
    <col min="3558" max="3587" width="2.28515625" style="231" customWidth="1"/>
    <col min="3588" max="3588" width="6.42578125" style="231" customWidth="1"/>
    <col min="3589" max="3589" width="4" style="231" customWidth="1"/>
    <col min="3590" max="3590" width="1.5703125" style="231" customWidth="1"/>
    <col min="3591" max="3591" width="4" style="231" customWidth="1"/>
    <col min="3592" max="3592" width="8" style="231" customWidth="1"/>
    <col min="3593" max="3810" width="9.140625" style="231"/>
    <col min="3811" max="3811" width="3.85546875" style="231" bestFit="1" customWidth="1"/>
    <col min="3812" max="3812" width="12.85546875" style="231" customWidth="1"/>
    <col min="3813" max="3813" width="21.28515625" style="231" customWidth="1"/>
    <col min="3814" max="3843" width="2.28515625" style="231" customWidth="1"/>
    <col min="3844" max="3844" width="6.42578125" style="231" customWidth="1"/>
    <col min="3845" max="3845" width="4" style="231" customWidth="1"/>
    <col min="3846" max="3846" width="1.5703125" style="231" customWidth="1"/>
    <col min="3847" max="3847" width="4" style="231" customWidth="1"/>
    <col min="3848" max="3848" width="8" style="231" customWidth="1"/>
    <col min="3849" max="4066" width="9.140625" style="231"/>
    <col min="4067" max="4067" width="3.85546875" style="231" bestFit="1" customWidth="1"/>
    <col min="4068" max="4068" width="12.85546875" style="231" customWidth="1"/>
    <col min="4069" max="4069" width="21.28515625" style="231" customWidth="1"/>
    <col min="4070" max="4099" width="2.28515625" style="231" customWidth="1"/>
    <col min="4100" max="4100" width="6.42578125" style="231" customWidth="1"/>
    <col min="4101" max="4101" width="4" style="231" customWidth="1"/>
    <col min="4102" max="4102" width="1.5703125" style="231" customWidth="1"/>
    <col min="4103" max="4103" width="4" style="231" customWidth="1"/>
    <col min="4104" max="4104" width="8" style="231" customWidth="1"/>
    <col min="4105" max="4322" width="9.140625" style="231"/>
    <col min="4323" max="4323" width="3.85546875" style="231" bestFit="1" customWidth="1"/>
    <col min="4324" max="4324" width="12.85546875" style="231" customWidth="1"/>
    <col min="4325" max="4325" width="21.28515625" style="231" customWidth="1"/>
    <col min="4326" max="4355" width="2.28515625" style="231" customWidth="1"/>
    <col min="4356" max="4356" width="6.42578125" style="231" customWidth="1"/>
    <col min="4357" max="4357" width="4" style="231" customWidth="1"/>
    <col min="4358" max="4358" width="1.5703125" style="231" customWidth="1"/>
    <col min="4359" max="4359" width="4" style="231" customWidth="1"/>
    <col min="4360" max="4360" width="8" style="231" customWidth="1"/>
    <col min="4361" max="4578" width="9.140625" style="231"/>
    <col min="4579" max="4579" width="3.85546875" style="231" bestFit="1" customWidth="1"/>
    <col min="4580" max="4580" width="12.85546875" style="231" customWidth="1"/>
    <col min="4581" max="4581" width="21.28515625" style="231" customWidth="1"/>
    <col min="4582" max="4611" width="2.28515625" style="231" customWidth="1"/>
    <col min="4612" max="4612" width="6.42578125" style="231" customWidth="1"/>
    <col min="4613" max="4613" width="4" style="231" customWidth="1"/>
    <col min="4614" max="4614" width="1.5703125" style="231" customWidth="1"/>
    <col min="4615" max="4615" width="4" style="231" customWidth="1"/>
    <col min="4616" max="4616" width="8" style="231" customWidth="1"/>
    <col min="4617" max="4834" width="9.140625" style="231"/>
    <col min="4835" max="4835" width="3.85546875" style="231" bestFit="1" customWidth="1"/>
    <col min="4836" max="4836" width="12.85546875" style="231" customWidth="1"/>
    <col min="4837" max="4837" width="21.28515625" style="231" customWidth="1"/>
    <col min="4838" max="4867" width="2.28515625" style="231" customWidth="1"/>
    <col min="4868" max="4868" width="6.42578125" style="231" customWidth="1"/>
    <col min="4869" max="4869" width="4" style="231" customWidth="1"/>
    <col min="4870" max="4870" width="1.5703125" style="231" customWidth="1"/>
    <col min="4871" max="4871" width="4" style="231" customWidth="1"/>
    <col min="4872" max="4872" width="8" style="231" customWidth="1"/>
    <col min="4873" max="5090" width="9.140625" style="231"/>
    <col min="5091" max="5091" width="3.85546875" style="231" bestFit="1" customWidth="1"/>
    <col min="5092" max="5092" width="12.85546875" style="231" customWidth="1"/>
    <col min="5093" max="5093" width="21.28515625" style="231" customWidth="1"/>
    <col min="5094" max="5123" width="2.28515625" style="231" customWidth="1"/>
    <col min="5124" max="5124" width="6.42578125" style="231" customWidth="1"/>
    <col min="5125" max="5125" width="4" style="231" customWidth="1"/>
    <col min="5126" max="5126" width="1.5703125" style="231" customWidth="1"/>
    <col min="5127" max="5127" width="4" style="231" customWidth="1"/>
    <col min="5128" max="5128" width="8" style="231" customWidth="1"/>
    <col min="5129" max="5346" width="9.140625" style="231"/>
    <col min="5347" max="5347" width="3.85546875" style="231" bestFit="1" customWidth="1"/>
    <col min="5348" max="5348" width="12.85546875" style="231" customWidth="1"/>
    <col min="5349" max="5349" width="21.28515625" style="231" customWidth="1"/>
    <col min="5350" max="5379" width="2.28515625" style="231" customWidth="1"/>
    <col min="5380" max="5380" width="6.42578125" style="231" customWidth="1"/>
    <col min="5381" max="5381" width="4" style="231" customWidth="1"/>
    <col min="5382" max="5382" width="1.5703125" style="231" customWidth="1"/>
    <col min="5383" max="5383" width="4" style="231" customWidth="1"/>
    <col min="5384" max="5384" width="8" style="231" customWidth="1"/>
    <col min="5385" max="5602" width="9.140625" style="231"/>
    <col min="5603" max="5603" width="3.85546875" style="231" bestFit="1" customWidth="1"/>
    <col min="5604" max="5604" width="12.85546875" style="231" customWidth="1"/>
    <col min="5605" max="5605" width="21.28515625" style="231" customWidth="1"/>
    <col min="5606" max="5635" width="2.28515625" style="231" customWidth="1"/>
    <col min="5636" max="5636" width="6.42578125" style="231" customWidth="1"/>
    <col min="5637" max="5637" width="4" style="231" customWidth="1"/>
    <col min="5638" max="5638" width="1.5703125" style="231" customWidth="1"/>
    <col min="5639" max="5639" width="4" style="231" customWidth="1"/>
    <col min="5640" max="5640" width="8" style="231" customWidth="1"/>
    <col min="5641" max="5858" width="9.140625" style="231"/>
    <col min="5859" max="5859" width="3.85546875" style="231" bestFit="1" customWidth="1"/>
    <col min="5860" max="5860" width="12.85546875" style="231" customWidth="1"/>
    <col min="5861" max="5861" width="21.28515625" style="231" customWidth="1"/>
    <col min="5862" max="5891" width="2.28515625" style="231" customWidth="1"/>
    <col min="5892" max="5892" width="6.42578125" style="231" customWidth="1"/>
    <col min="5893" max="5893" width="4" style="231" customWidth="1"/>
    <col min="5894" max="5894" width="1.5703125" style="231" customWidth="1"/>
    <col min="5895" max="5895" width="4" style="231" customWidth="1"/>
    <col min="5896" max="5896" width="8" style="231" customWidth="1"/>
    <col min="5897" max="6114" width="9.140625" style="231"/>
    <col min="6115" max="6115" width="3.85546875" style="231" bestFit="1" customWidth="1"/>
    <col min="6116" max="6116" width="12.85546875" style="231" customWidth="1"/>
    <col min="6117" max="6117" width="21.28515625" style="231" customWidth="1"/>
    <col min="6118" max="6147" width="2.28515625" style="231" customWidth="1"/>
    <col min="6148" max="6148" width="6.42578125" style="231" customWidth="1"/>
    <col min="6149" max="6149" width="4" style="231" customWidth="1"/>
    <col min="6150" max="6150" width="1.5703125" style="231" customWidth="1"/>
    <col min="6151" max="6151" width="4" style="231" customWidth="1"/>
    <col min="6152" max="6152" width="8" style="231" customWidth="1"/>
    <col min="6153" max="6370" width="9.140625" style="231"/>
    <col min="6371" max="6371" width="3.85546875" style="231" bestFit="1" customWidth="1"/>
    <col min="6372" max="6372" width="12.85546875" style="231" customWidth="1"/>
    <col min="6373" max="6373" width="21.28515625" style="231" customWidth="1"/>
    <col min="6374" max="6403" width="2.28515625" style="231" customWidth="1"/>
    <col min="6404" max="6404" width="6.42578125" style="231" customWidth="1"/>
    <col min="6405" max="6405" width="4" style="231" customWidth="1"/>
    <col min="6406" max="6406" width="1.5703125" style="231" customWidth="1"/>
    <col min="6407" max="6407" width="4" style="231" customWidth="1"/>
    <col min="6408" max="6408" width="8" style="231" customWidth="1"/>
    <col min="6409" max="6626" width="9.140625" style="231"/>
    <col min="6627" max="6627" width="3.85546875" style="231" bestFit="1" customWidth="1"/>
    <col min="6628" max="6628" width="12.85546875" style="231" customWidth="1"/>
    <col min="6629" max="6629" width="21.28515625" style="231" customWidth="1"/>
    <col min="6630" max="6659" width="2.28515625" style="231" customWidth="1"/>
    <col min="6660" max="6660" width="6.42578125" style="231" customWidth="1"/>
    <col min="6661" max="6661" width="4" style="231" customWidth="1"/>
    <col min="6662" max="6662" width="1.5703125" style="231" customWidth="1"/>
    <col min="6663" max="6663" width="4" style="231" customWidth="1"/>
    <col min="6664" max="6664" width="8" style="231" customWidth="1"/>
    <col min="6665" max="6882" width="9.140625" style="231"/>
    <col min="6883" max="6883" width="3.85546875" style="231" bestFit="1" customWidth="1"/>
    <col min="6884" max="6884" width="12.85546875" style="231" customWidth="1"/>
    <col min="6885" max="6885" width="21.28515625" style="231" customWidth="1"/>
    <col min="6886" max="6915" width="2.28515625" style="231" customWidth="1"/>
    <col min="6916" max="6916" width="6.42578125" style="231" customWidth="1"/>
    <col min="6917" max="6917" width="4" style="231" customWidth="1"/>
    <col min="6918" max="6918" width="1.5703125" style="231" customWidth="1"/>
    <col min="6919" max="6919" width="4" style="231" customWidth="1"/>
    <col min="6920" max="6920" width="8" style="231" customWidth="1"/>
    <col min="6921" max="7138" width="9.140625" style="231"/>
    <col min="7139" max="7139" width="3.85546875" style="231" bestFit="1" customWidth="1"/>
    <col min="7140" max="7140" width="12.85546875" style="231" customWidth="1"/>
    <col min="7141" max="7141" width="21.28515625" style="231" customWidth="1"/>
    <col min="7142" max="7171" width="2.28515625" style="231" customWidth="1"/>
    <col min="7172" max="7172" width="6.42578125" style="231" customWidth="1"/>
    <col min="7173" max="7173" width="4" style="231" customWidth="1"/>
    <col min="7174" max="7174" width="1.5703125" style="231" customWidth="1"/>
    <col min="7175" max="7175" width="4" style="231" customWidth="1"/>
    <col min="7176" max="7176" width="8" style="231" customWidth="1"/>
    <col min="7177" max="7394" width="9.140625" style="231"/>
    <col min="7395" max="7395" width="3.85546875" style="231" bestFit="1" customWidth="1"/>
    <col min="7396" max="7396" width="12.85546875" style="231" customWidth="1"/>
    <col min="7397" max="7397" width="21.28515625" style="231" customWidth="1"/>
    <col min="7398" max="7427" width="2.28515625" style="231" customWidth="1"/>
    <col min="7428" max="7428" width="6.42578125" style="231" customWidth="1"/>
    <col min="7429" max="7429" width="4" style="231" customWidth="1"/>
    <col min="7430" max="7430" width="1.5703125" style="231" customWidth="1"/>
    <col min="7431" max="7431" width="4" style="231" customWidth="1"/>
    <col min="7432" max="7432" width="8" style="231" customWidth="1"/>
    <col min="7433" max="7650" width="9.140625" style="231"/>
    <col min="7651" max="7651" width="3.85546875" style="231" bestFit="1" customWidth="1"/>
    <col min="7652" max="7652" width="12.85546875" style="231" customWidth="1"/>
    <col min="7653" max="7653" width="21.28515625" style="231" customWidth="1"/>
    <col min="7654" max="7683" width="2.28515625" style="231" customWidth="1"/>
    <col min="7684" max="7684" width="6.42578125" style="231" customWidth="1"/>
    <col min="7685" max="7685" width="4" style="231" customWidth="1"/>
    <col min="7686" max="7686" width="1.5703125" style="231" customWidth="1"/>
    <col min="7687" max="7687" width="4" style="231" customWidth="1"/>
    <col min="7688" max="7688" width="8" style="231" customWidth="1"/>
    <col min="7689" max="7906" width="9.140625" style="231"/>
    <col min="7907" max="7907" width="3.85546875" style="231" bestFit="1" customWidth="1"/>
    <col min="7908" max="7908" width="12.85546875" style="231" customWidth="1"/>
    <col min="7909" max="7909" width="21.28515625" style="231" customWidth="1"/>
    <col min="7910" max="7939" width="2.28515625" style="231" customWidth="1"/>
    <col min="7940" max="7940" width="6.42578125" style="231" customWidth="1"/>
    <col min="7941" max="7941" width="4" style="231" customWidth="1"/>
    <col min="7942" max="7942" width="1.5703125" style="231" customWidth="1"/>
    <col min="7943" max="7943" width="4" style="231" customWidth="1"/>
    <col min="7944" max="7944" width="8" style="231" customWidth="1"/>
    <col min="7945" max="8162" width="9.140625" style="231"/>
    <col min="8163" max="8163" width="3.85546875" style="231" bestFit="1" customWidth="1"/>
    <col min="8164" max="8164" width="12.85546875" style="231" customWidth="1"/>
    <col min="8165" max="8165" width="21.28515625" style="231" customWidth="1"/>
    <col min="8166" max="8195" width="2.28515625" style="231" customWidth="1"/>
    <col min="8196" max="8196" width="6.42578125" style="231" customWidth="1"/>
    <col min="8197" max="8197" width="4" style="231" customWidth="1"/>
    <col min="8198" max="8198" width="1.5703125" style="231" customWidth="1"/>
    <col min="8199" max="8199" width="4" style="231" customWidth="1"/>
    <col min="8200" max="8200" width="8" style="231" customWidth="1"/>
    <col min="8201" max="8418" width="9.140625" style="231"/>
    <col min="8419" max="8419" width="3.85546875" style="231" bestFit="1" customWidth="1"/>
    <col min="8420" max="8420" width="12.85546875" style="231" customWidth="1"/>
    <col min="8421" max="8421" width="21.28515625" style="231" customWidth="1"/>
    <col min="8422" max="8451" width="2.28515625" style="231" customWidth="1"/>
    <col min="8452" max="8452" width="6.42578125" style="231" customWidth="1"/>
    <col min="8453" max="8453" width="4" style="231" customWidth="1"/>
    <col min="8454" max="8454" width="1.5703125" style="231" customWidth="1"/>
    <col min="8455" max="8455" width="4" style="231" customWidth="1"/>
    <col min="8456" max="8456" width="8" style="231" customWidth="1"/>
    <col min="8457" max="8674" width="9.140625" style="231"/>
    <col min="8675" max="8675" width="3.85546875" style="231" bestFit="1" customWidth="1"/>
    <col min="8676" max="8676" width="12.85546875" style="231" customWidth="1"/>
    <col min="8677" max="8677" width="21.28515625" style="231" customWidth="1"/>
    <col min="8678" max="8707" width="2.28515625" style="231" customWidth="1"/>
    <col min="8708" max="8708" width="6.42578125" style="231" customWidth="1"/>
    <col min="8709" max="8709" width="4" style="231" customWidth="1"/>
    <col min="8710" max="8710" width="1.5703125" style="231" customWidth="1"/>
    <col min="8711" max="8711" width="4" style="231" customWidth="1"/>
    <col min="8712" max="8712" width="8" style="231" customWidth="1"/>
    <col min="8713" max="8930" width="9.140625" style="231"/>
    <col min="8931" max="8931" width="3.85546875" style="231" bestFit="1" customWidth="1"/>
    <col min="8932" max="8932" width="12.85546875" style="231" customWidth="1"/>
    <col min="8933" max="8933" width="21.28515625" style="231" customWidth="1"/>
    <col min="8934" max="8963" width="2.28515625" style="231" customWidth="1"/>
    <col min="8964" max="8964" width="6.42578125" style="231" customWidth="1"/>
    <col min="8965" max="8965" width="4" style="231" customWidth="1"/>
    <col min="8966" max="8966" width="1.5703125" style="231" customWidth="1"/>
    <col min="8967" max="8967" width="4" style="231" customWidth="1"/>
    <col min="8968" max="8968" width="8" style="231" customWidth="1"/>
    <col min="8969" max="9186" width="9.140625" style="231"/>
    <col min="9187" max="9187" width="3.85546875" style="231" bestFit="1" customWidth="1"/>
    <col min="9188" max="9188" width="12.85546875" style="231" customWidth="1"/>
    <col min="9189" max="9189" width="21.28515625" style="231" customWidth="1"/>
    <col min="9190" max="9219" width="2.28515625" style="231" customWidth="1"/>
    <col min="9220" max="9220" width="6.42578125" style="231" customWidth="1"/>
    <col min="9221" max="9221" width="4" style="231" customWidth="1"/>
    <col min="9222" max="9222" width="1.5703125" style="231" customWidth="1"/>
    <col min="9223" max="9223" width="4" style="231" customWidth="1"/>
    <col min="9224" max="9224" width="8" style="231" customWidth="1"/>
    <col min="9225" max="9442" width="9.140625" style="231"/>
    <col min="9443" max="9443" width="3.85546875" style="231" bestFit="1" customWidth="1"/>
    <col min="9444" max="9444" width="12.85546875" style="231" customWidth="1"/>
    <col min="9445" max="9445" width="21.28515625" style="231" customWidth="1"/>
    <col min="9446" max="9475" width="2.28515625" style="231" customWidth="1"/>
    <col min="9476" max="9476" width="6.42578125" style="231" customWidth="1"/>
    <col min="9477" max="9477" width="4" style="231" customWidth="1"/>
    <col min="9478" max="9478" width="1.5703125" style="231" customWidth="1"/>
    <col min="9479" max="9479" width="4" style="231" customWidth="1"/>
    <col min="9480" max="9480" width="8" style="231" customWidth="1"/>
    <col min="9481" max="9698" width="9.140625" style="231"/>
    <col min="9699" max="9699" width="3.85546875" style="231" bestFit="1" customWidth="1"/>
    <col min="9700" max="9700" width="12.85546875" style="231" customWidth="1"/>
    <col min="9701" max="9701" width="21.28515625" style="231" customWidth="1"/>
    <col min="9702" max="9731" width="2.28515625" style="231" customWidth="1"/>
    <col min="9732" max="9732" width="6.42578125" style="231" customWidth="1"/>
    <col min="9733" max="9733" width="4" style="231" customWidth="1"/>
    <col min="9734" max="9734" width="1.5703125" style="231" customWidth="1"/>
    <col min="9735" max="9735" width="4" style="231" customWidth="1"/>
    <col min="9736" max="9736" width="8" style="231" customWidth="1"/>
    <col min="9737" max="9954" width="9.140625" style="231"/>
    <col min="9955" max="9955" width="3.85546875" style="231" bestFit="1" customWidth="1"/>
    <col min="9956" max="9956" width="12.85546875" style="231" customWidth="1"/>
    <col min="9957" max="9957" width="21.28515625" style="231" customWidth="1"/>
    <col min="9958" max="9987" width="2.28515625" style="231" customWidth="1"/>
    <col min="9988" max="9988" width="6.42578125" style="231" customWidth="1"/>
    <col min="9989" max="9989" width="4" style="231" customWidth="1"/>
    <col min="9990" max="9990" width="1.5703125" style="231" customWidth="1"/>
    <col min="9991" max="9991" width="4" style="231" customWidth="1"/>
    <col min="9992" max="9992" width="8" style="231" customWidth="1"/>
    <col min="9993" max="10210" width="9.140625" style="231"/>
    <col min="10211" max="10211" width="3.85546875" style="231" bestFit="1" customWidth="1"/>
    <col min="10212" max="10212" width="12.85546875" style="231" customWidth="1"/>
    <col min="10213" max="10213" width="21.28515625" style="231" customWidth="1"/>
    <col min="10214" max="10243" width="2.28515625" style="231" customWidth="1"/>
    <col min="10244" max="10244" width="6.42578125" style="231" customWidth="1"/>
    <col min="10245" max="10245" width="4" style="231" customWidth="1"/>
    <col min="10246" max="10246" width="1.5703125" style="231" customWidth="1"/>
    <col min="10247" max="10247" width="4" style="231" customWidth="1"/>
    <col min="10248" max="10248" width="8" style="231" customWidth="1"/>
    <col min="10249" max="10466" width="9.140625" style="231"/>
    <col min="10467" max="10467" width="3.85546875" style="231" bestFit="1" customWidth="1"/>
    <col min="10468" max="10468" width="12.85546875" style="231" customWidth="1"/>
    <col min="10469" max="10469" width="21.28515625" style="231" customWidth="1"/>
    <col min="10470" max="10499" width="2.28515625" style="231" customWidth="1"/>
    <col min="10500" max="10500" width="6.42578125" style="231" customWidth="1"/>
    <col min="10501" max="10501" width="4" style="231" customWidth="1"/>
    <col min="10502" max="10502" width="1.5703125" style="231" customWidth="1"/>
    <col min="10503" max="10503" width="4" style="231" customWidth="1"/>
    <col min="10504" max="10504" width="8" style="231" customWidth="1"/>
    <col min="10505" max="10722" width="9.140625" style="231"/>
    <col min="10723" max="10723" width="3.85546875" style="231" bestFit="1" customWidth="1"/>
    <col min="10724" max="10724" width="12.85546875" style="231" customWidth="1"/>
    <col min="10725" max="10725" width="21.28515625" style="231" customWidth="1"/>
    <col min="10726" max="10755" width="2.28515625" style="231" customWidth="1"/>
    <col min="10756" max="10756" width="6.42578125" style="231" customWidth="1"/>
    <col min="10757" max="10757" width="4" style="231" customWidth="1"/>
    <col min="10758" max="10758" width="1.5703125" style="231" customWidth="1"/>
    <col min="10759" max="10759" width="4" style="231" customWidth="1"/>
    <col min="10760" max="10760" width="8" style="231" customWidth="1"/>
    <col min="10761" max="10978" width="9.140625" style="231"/>
    <col min="10979" max="10979" width="3.85546875" style="231" bestFit="1" customWidth="1"/>
    <col min="10980" max="10980" width="12.85546875" style="231" customWidth="1"/>
    <col min="10981" max="10981" width="21.28515625" style="231" customWidth="1"/>
    <col min="10982" max="11011" width="2.28515625" style="231" customWidth="1"/>
    <col min="11012" max="11012" width="6.42578125" style="231" customWidth="1"/>
    <col min="11013" max="11013" width="4" style="231" customWidth="1"/>
    <col min="11014" max="11014" width="1.5703125" style="231" customWidth="1"/>
    <col min="11015" max="11015" width="4" style="231" customWidth="1"/>
    <col min="11016" max="11016" width="8" style="231" customWidth="1"/>
    <col min="11017" max="11234" width="9.140625" style="231"/>
    <col min="11235" max="11235" width="3.85546875" style="231" bestFit="1" customWidth="1"/>
    <col min="11236" max="11236" width="12.85546875" style="231" customWidth="1"/>
    <col min="11237" max="11237" width="21.28515625" style="231" customWidth="1"/>
    <col min="11238" max="11267" width="2.28515625" style="231" customWidth="1"/>
    <col min="11268" max="11268" width="6.42578125" style="231" customWidth="1"/>
    <col min="11269" max="11269" width="4" style="231" customWidth="1"/>
    <col min="11270" max="11270" width="1.5703125" style="231" customWidth="1"/>
    <col min="11271" max="11271" width="4" style="231" customWidth="1"/>
    <col min="11272" max="11272" width="8" style="231" customWidth="1"/>
    <col min="11273" max="11490" width="9.140625" style="231"/>
    <col min="11491" max="11491" width="3.85546875" style="231" bestFit="1" customWidth="1"/>
    <col min="11492" max="11492" width="12.85546875" style="231" customWidth="1"/>
    <col min="11493" max="11493" width="21.28515625" style="231" customWidth="1"/>
    <col min="11494" max="11523" width="2.28515625" style="231" customWidth="1"/>
    <col min="11524" max="11524" width="6.42578125" style="231" customWidth="1"/>
    <col min="11525" max="11525" width="4" style="231" customWidth="1"/>
    <col min="11526" max="11526" width="1.5703125" style="231" customWidth="1"/>
    <col min="11527" max="11527" width="4" style="231" customWidth="1"/>
    <col min="11528" max="11528" width="8" style="231" customWidth="1"/>
    <col min="11529" max="11746" width="9.140625" style="231"/>
    <col min="11747" max="11747" width="3.85546875" style="231" bestFit="1" customWidth="1"/>
    <col min="11748" max="11748" width="12.85546875" style="231" customWidth="1"/>
    <col min="11749" max="11749" width="21.28515625" style="231" customWidth="1"/>
    <col min="11750" max="11779" width="2.28515625" style="231" customWidth="1"/>
    <col min="11780" max="11780" width="6.42578125" style="231" customWidth="1"/>
    <col min="11781" max="11781" width="4" style="231" customWidth="1"/>
    <col min="11782" max="11782" width="1.5703125" style="231" customWidth="1"/>
    <col min="11783" max="11783" width="4" style="231" customWidth="1"/>
    <col min="11784" max="11784" width="8" style="231" customWidth="1"/>
    <col min="11785" max="12002" width="9.140625" style="231"/>
    <col min="12003" max="12003" width="3.85546875" style="231" bestFit="1" customWidth="1"/>
    <col min="12004" max="12004" width="12.85546875" style="231" customWidth="1"/>
    <col min="12005" max="12005" width="21.28515625" style="231" customWidth="1"/>
    <col min="12006" max="12035" width="2.28515625" style="231" customWidth="1"/>
    <col min="12036" max="12036" width="6.42578125" style="231" customWidth="1"/>
    <col min="12037" max="12037" width="4" style="231" customWidth="1"/>
    <col min="12038" max="12038" width="1.5703125" style="231" customWidth="1"/>
    <col min="12039" max="12039" width="4" style="231" customWidth="1"/>
    <col min="12040" max="12040" width="8" style="231" customWidth="1"/>
    <col min="12041" max="12258" width="9.140625" style="231"/>
    <col min="12259" max="12259" width="3.85546875" style="231" bestFit="1" customWidth="1"/>
    <col min="12260" max="12260" width="12.85546875" style="231" customWidth="1"/>
    <col min="12261" max="12261" width="21.28515625" style="231" customWidth="1"/>
    <col min="12262" max="12291" width="2.28515625" style="231" customWidth="1"/>
    <col min="12292" max="12292" width="6.42578125" style="231" customWidth="1"/>
    <col min="12293" max="12293" width="4" style="231" customWidth="1"/>
    <col min="12294" max="12294" width="1.5703125" style="231" customWidth="1"/>
    <col min="12295" max="12295" width="4" style="231" customWidth="1"/>
    <col min="12296" max="12296" width="8" style="231" customWidth="1"/>
    <col min="12297" max="12514" width="9.140625" style="231"/>
    <col min="12515" max="12515" width="3.85546875" style="231" bestFit="1" customWidth="1"/>
    <col min="12516" max="12516" width="12.85546875" style="231" customWidth="1"/>
    <col min="12517" max="12517" width="21.28515625" style="231" customWidth="1"/>
    <col min="12518" max="12547" width="2.28515625" style="231" customWidth="1"/>
    <col min="12548" max="12548" width="6.42578125" style="231" customWidth="1"/>
    <col min="12549" max="12549" width="4" style="231" customWidth="1"/>
    <col min="12550" max="12550" width="1.5703125" style="231" customWidth="1"/>
    <col min="12551" max="12551" width="4" style="231" customWidth="1"/>
    <col min="12552" max="12552" width="8" style="231" customWidth="1"/>
    <col min="12553" max="12770" width="9.140625" style="231"/>
    <col min="12771" max="12771" width="3.85546875" style="231" bestFit="1" customWidth="1"/>
    <col min="12772" max="12772" width="12.85546875" style="231" customWidth="1"/>
    <col min="12773" max="12773" width="21.28515625" style="231" customWidth="1"/>
    <col min="12774" max="12803" width="2.28515625" style="231" customWidth="1"/>
    <col min="12804" max="12804" width="6.42578125" style="231" customWidth="1"/>
    <col min="12805" max="12805" width="4" style="231" customWidth="1"/>
    <col min="12806" max="12806" width="1.5703125" style="231" customWidth="1"/>
    <col min="12807" max="12807" width="4" style="231" customWidth="1"/>
    <col min="12808" max="12808" width="8" style="231" customWidth="1"/>
    <col min="12809" max="13026" width="9.140625" style="231"/>
    <col min="13027" max="13027" width="3.85546875" style="231" bestFit="1" customWidth="1"/>
    <col min="13028" max="13028" width="12.85546875" style="231" customWidth="1"/>
    <col min="13029" max="13029" width="21.28515625" style="231" customWidth="1"/>
    <col min="13030" max="13059" width="2.28515625" style="231" customWidth="1"/>
    <col min="13060" max="13060" width="6.42578125" style="231" customWidth="1"/>
    <col min="13061" max="13061" width="4" style="231" customWidth="1"/>
    <col min="13062" max="13062" width="1.5703125" style="231" customWidth="1"/>
    <col min="13063" max="13063" width="4" style="231" customWidth="1"/>
    <col min="13064" max="13064" width="8" style="231" customWidth="1"/>
    <col min="13065" max="13282" width="9.140625" style="231"/>
    <col min="13283" max="13283" width="3.85546875" style="231" bestFit="1" customWidth="1"/>
    <col min="13284" max="13284" width="12.85546875" style="231" customWidth="1"/>
    <col min="13285" max="13285" width="21.28515625" style="231" customWidth="1"/>
    <col min="13286" max="13315" width="2.28515625" style="231" customWidth="1"/>
    <col min="13316" max="13316" width="6.42578125" style="231" customWidth="1"/>
    <col min="13317" max="13317" width="4" style="231" customWidth="1"/>
    <col min="13318" max="13318" width="1.5703125" style="231" customWidth="1"/>
    <col min="13319" max="13319" width="4" style="231" customWidth="1"/>
    <col min="13320" max="13320" width="8" style="231" customWidth="1"/>
    <col min="13321" max="13538" width="9.140625" style="231"/>
    <col min="13539" max="13539" width="3.85546875" style="231" bestFit="1" customWidth="1"/>
    <col min="13540" max="13540" width="12.85546875" style="231" customWidth="1"/>
    <col min="13541" max="13541" width="21.28515625" style="231" customWidth="1"/>
    <col min="13542" max="13571" width="2.28515625" style="231" customWidth="1"/>
    <col min="13572" max="13572" width="6.42578125" style="231" customWidth="1"/>
    <col min="13573" max="13573" width="4" style="231" customWidth="1"/>
    <col min="13574" max="13574" width="1.5703125" style="231" customWidth="1"/>
    <col min="13575" max="13575" width="4" style="231" customWidth="1"/>
    <col min="13576" max="13576" width="8" style="231" customWidth="1"/>
    <col min="13577" max="13794" width="9.140625" style="231"/>
    <col min="13795" max="13795" width="3.85546875" style="231" bestFit="1" customWidth="1"/>
    <col min="13796" max="13796" width="12.85546875" style="231" customWidth="1"/>
    <col min="13797" max="13797" width="21.28515625" style="231" customWidth="1"/>
    <col min="13798" max="13827" width="2.28515625" style="231" customWidth="1"/>
    <col min="13828" max="13828" width="6.42578125" style="231" customWidth="1"/>
    <col min="13829" max="13829" width="4" style="231" customWidth="1"/>
    <col min="13830" max="13830" width="1.5703125" style="231" customWidth="1"/>
    <col min="13831" max="13831" width="4" style="231" customWidth="1"/>
    <col min="13832" max="13832" width="8" style="231" customWidth="1"/>
    <col min="13833" max="14050" width="9.140625" style="231"/>
    <col min="14051" max="14051" width="3.85546875" style="231" bestFit="1" customWidth="1"/>
    <col min="14052" max="14052" width="12.85546875" style="231" customWidth="1"/>
    <col min="14053" max="14053" width="21.28515625" style="231" customWidth="1"/>
    <col min="14054" max="14083" width="2.28515625" style="231" customWidth="1"/>
    <col min="14084" max="14084" width="6.42578125" style="231" customWidth="1"/>
    <col min="14085" max="14085" width="4" style="231" customWidth="1"/>
    <col min="14086" max="14086" width="1.5703125" style="231" customWidth="1"/>
    <col min="14087" max="14087" width="4" style="231" customWidth="1"/>
    <col min="14088" max="14088" width="8" style="231" customWidth="1"/>
    <col min="14089" max="14306" width="9.140625" style="231"/>
    <col min="14307" max="14307" width="3.85546875" style="231" bestFit="1" customWidth="1"/>
    <col min="14308" max="14308" width="12.85546875" style="231" customWidth="1"/>
    <col min="14309" max="14309" width="21.28515625" style="231" customWidth="1"/>
    <col min="14310" max="14339" width="2.28515625" style="231" customWidth="1"/>
    <col min="14340" max="14340" width="6.42578125" style="231" customWidth="1"/>
    <col min="14341" max="14341" width="4" style="231" customWidth="1"/>
    <col min="14342" max="14342" width="1.5703125" style="231" customWidth="1"/>
    <col min="14343" max="14343" width="4" style="231" customWidth="1"/>
    <col min="14344" max="14344" width="8" style="231" customWidth="1"/>
    <col min="14345" max="14562" width="9.140625" style="231"/>
    <col min="14563" max="14563" width="3.85546875" style="231" bestFit="1" customWidth="1"/>
    <col min="14564" max="14564" width="12.85546875" style="231" customWidth="1"/>
    <col min="14565" max="14565" width="21.28515625" style="231" customWidth="1"/>
    <col min="14566" max="14595" width="2.28515625" style="231" customWidth="1"/>
    <col min="14596" max="14596" width="6.42578125" style="231" customWidth="1"/>
    <col min="14597" max="14597" width="4" style="231" customWidth="1"/>
    <col min="14598" max="14598" width="1.5703125" style="231" customWidth="1"/>
    <col min="14599" max="14599" width="4" style="231" customWidth="1"/>
    <col min="14600" max="14600" width="8" style="231" customWidth="1"/>
    <col min="14601" max="14818" width="9.140625" style="231"/>
    <col min="14819" max="14819" width="3.85546875" style="231" bestFit="1" customWidth="1"/>
    <col min="14820" max="14820" width="12.85546875" style="231" customWidth="1"/>
    <col min="14821" max="14821" width="21.28515625" style="231" customWidth="1"/>
    <col min="14822" max="14851" width="2.28515625" style="231" customWidth="1"/>
    <col min="14852" max="14852" width="6.42578125" style="231" customWidth="1"/>
    <col min="14853" max="14853" width="4" style="231" customWidth="1"/>
    <col min="14854" max="14854" width="1.5703125" style="231" customWidth="1"/>
    <col min="14855" max="14855" width="4" style="231" customWidth="1"/>
    <col min="14856" max="14856" width="8" style="231" customWidth="1"/>
    <col min="14857" max="15074" width="9.140625" style="231"/>
    <col min="15075" max="15075" width="3.85546875" style="231" bestFit="1" customWidth="1"/>
    <col min="15076" max="15076" width="12.85546875" style="231" customWidth="1"/>
    <col min="15077" max="15077" width="21.28515625" style="231" customWidth="1"/>
    <col min="15078" max="15107" width="2.28515625" style="231" customWidth="1"/>
    <col min="15108" max="15108" width="6.42578125" style="231" customWidth="1"/>
    <col min="15109" max="15109" width="4" style="231" customWidth="1"/>
    <col min="15110" max="15110" width="1.5703125" style="231" customWidth="1"/>
    <col min="15111" max="15111" width="4" style="231" customWidth="1"/>
    <col min="15112" max="15112" width="8" style="231" customWidth="1"/>
    <col min="15113" max="15330" width="9.140625" style="231"/>
    <col min="15331" max="15331" width="3.85546875" style="231" bestFit="1" customWidth="1"/>
    <col min="15332" max="15332" width="12.85546875" style="231" customWidth="1"/>
    <col min="15333" max="15333" width="21.28515625" style="231" customWidth="1"/>
    <col min="15334" max="15363" width="2.28515625" style="231" customWidth="1"/>
    <col min="15364" max="15364" width="6.42578125" style="231" customWidth="1"/>
    <col min="15365" max="15365" width="4" style="231" customWidth="1"/>
    <col min="15366" max="15366" width="1.5703125" style="231" customWidth="1"/>
    <col min="15367" max="15367" width="4" style="231" customWidth="1"/>
    <col min="15368" max="15368" width="8" style="231" customWidth="1"/>
    <col min="15369" max="15586" width="9.140625" style="231"/>
    <col min="15587" max="15587" width="3.85546875" style="231" bestFit="1" customWidth="1"/>
    <col min="15588" max="15588" width="12.85546875" style="231" customWidth="1"/>
    <col min="15589" max="15589" width="21.28515625" style="231" customWidth="1"/>
    <col min="15590" max="15619" width="2.28515625" style="231" customWidth="1"/>
    <col min="15620" max="15620" width="6.42578125" style="231" customWidth="1"/>
    <col min="15621" max="15621" width="4" style="231" customWidth="1"/>
    <col min="15622" max="15622" width="1.5703125" style="231" customWidth="1"/>
    <col min="15623" max="15623" width="4" style="231" customWidth="1"/>
    <col min="15624" max="15624" width="8" style="231" customWidth="1"/>
    <col min="15625" max="15842" width="9.140625" style="231"/>
    <col min="15843" max="15843" width="3.85546875" style="231" bestFit="1" customWidth="1"/>
    <col min="15844" max="15844" width="12.85546875" style="231" customWidth="1"/>
    <col min="15845" max="15845" width="21.28515625" style="231" customWidth="1"/>
    <col min="15846" max="15875" width="2.28515625" style="231" customWidth="1"/>
    <col min="15876" max="15876" width="6.42578125" style="231" customWidth="1"/>
    <col min="15877" max="15877" width="4" style="231" customWidth="1"/>
    <col min="15878" max="15878" width="1.5703125" style="231" customWidth="1"/>
    <col min="15879" max="15879" width="4" style="231" customWidth="1"/>
    <col min="15880" max="15880" width="8" style="231" customWidth="1"/>
    <col min="15881" max="16098" width="9.140625" style="231"/>
    <col min="16099" max="16099" width="3.85546875" style="231" bestFit="1" customWidth="1"/>
    <col min="16100" max="16100" width="12.85546875" style="231" customWidth="1"/>
    <col min="16101" max="16101" width="21.28515625" style="231" customWidth="1"/>
    <col min="16102" max="16131" width="2.28515625" style="231" customWidth="1"/>
    <col min="16132" max="16132" width="6.42578125" style="231" customWidth="1"/>
    <col min="16133" max="16133" width="4" style="231" customWidth="1"/>
    <col min="16134" max="16134" width="1.5703125" style="231" customWidth="1"/>
    <col min="16135" max="16135" width="4" style="231" customWidth="1"/>
    <col min="16136" max="16136" width="8" style="231" customWidth="1"/>
    <col min="16137" max="16384" width="9.140625" style="231"/>
  </cols>
  <sheetData>
    <row r="1" spans="1:39" ht="44.25" customHeight="1" x14ac:dyDescent="0.35">
      <c r="B1" s="492" t="s">
        <v>222</v>
      </c>
      <c r="C1" s="492"/>
      <c r="D1" s="492"/>
      <c r="E1" s="492"/>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492"/>
      <c r="AG1" s="492"/>
      <c r="AH1" s="492"/>
      <c r="AI1" s="492"/>
      <c r="AJ1" s="492"/>
      <c r="AK1" s="492"/>
      <c r="AL1" s="492"/>
      <c r="AM1" s="335"/>
    </row>
    <row r="2" spans="1:39" ht="4.5" customHeight="1" x14ac:dyDescent="0.25"/>
    <row r="3" spans="1:39" ht="12.75" customHeight="1" thickBot="1" x14ac:dyDescent="0.3">
      <c r="A3" s="235" t="s">
        <v>211</v>
      </c>
      <c r="B3" s="236"/>
      <c r="C3" s="236" t="s">
        <v>212</v>
      </c>
      <c r="D3" s="237"/>
      <c r="E3" s="237">
        <v>1</v>
      </c>
      <c r="F3" s="237"/>
      <c r="G3" s="237"/>
      <c r="H3" s="237">
        <v>2</v>
      </c>
      <c r="I3" s="237"/>
      <c r="J3" s="237"/>
      <c r="K3" s="237">
        <v>3</v>
      </c>
      <c r="L3" s="237"/>
      <c r="M3" s="237"/>
      <c r="N3" s="237">
        <v>4</v>
      </c>
      <c r="O3" s="237"/>
      <c r="P3" s="237"/>
      <c r="Q3" s="237">
        <v>5</v>
      </c>
      <c r="R3" s="237"/>
      <c r="S3" s="237"/>
      <c r="T3" s="237">
        <v>6</v>
      </c>
      <c r="U3" s="237"/>
      <c r="V3" s="237"/>
      <c r="W3" s="237">
        <v>7</v>
      </c>
      <c r="X3" s="237"/>
      <c r="Y3" s="237"/>
      <c r="Z3" s="237">
        <v>8</v>
      </c>
      <c r="AA3" s="237"/>
      <c r="AB3" s="237"/>
      <c r="AC3" s="237">
        <v>9</v>
      </c>
      <c r="AD3" s="237"/>
      <c r="AE3" s="526">
        <v>10</v>
      </c>
      <c r="AF3" s="526"/>
      <c r="AG3" s="526"/>
      <c r="AH3" s="238" t="s">
        <v>1</v>
      </c>
      <c r="AI3" s="493" t="s">
        <v>213</v>
      </c>
      <c r="AJ3" s="493"/>
      <c r="AK3" s="493"/>
      <c r="AL3" s="236" t="s">
        <v>2</v>
      </c>
      <c r="AM3" s="337"/>
    </row>
    <row r="4" spans="1:39" ht="12.95" customHeight="1" x14ac:dyDescent="0.2">
      <c r="A4" s="489">
        <v>1</v>
      </c>
      <c r="B4" s="260" t="s">
        <v>3</v>
      </c>
      <c r="C4" s="240" t="s">
        <v>24</v>
      </c>
      <c r="D4" s="241"/>
      <c r="E4" s="242"/>
      <c r="F4" s="243"/>
      <c r="G4" s="247"/>
      <c r="H4" s="248">
        <v>1</v>
      </c>
      <c r="I4" s="254"/>
      <c r="J4" s="288"/>
      <c r="K4" s="289">
        <v>2</v>
      </c>
      <c r="L4" s="302"/>
      <c r="M4" s="247"/>
      <c r="N4" s="351">
        <v>1</v>
      </c>
      <c r="O4" s="254"/>
      <c r="P4" s="338"/>
      <c r="Q4" s="339">
        <v>2</v>
      </c>
      <c r="R4" s="340"/>
      <c r="S4" s="288"/>
      <c r="T4" s="289">
        <v>2</v>
      </c>
      <c r="U4" s="290"/>
      <c r="V4" s="288"/>
      <c r="W4" s="289">
        <v>2</v>
      </c>
      <c r="X4" s="290"/>
      <c r="Y4" s="288"/>
      <c r="Z4" s="289">
        <v>2</v>
      </c>
      <c r="AA4" s="290"/>
      <c r="AB4" s="301"/>
      <c r="AC4" s="289">
        <v>2</v>
      </c>
      <c r="AD4" s="302"/>
      <c r="AE4" s="312"/>
      <c r="AF4" s="280">
        <v>2</v>
      </c>
      <c r="AG4" s="281"/>
      <c r="AH4" s="481">
        <f>SUM(E4+H4+K4+N4+Q4+T4+W4+Z4+AC4+AF4)</f>
        <v>16</v>
      </c>
      <c r="AI4" s="483">
        <f>SUM(D5+G5+J5+M5+P5+S5+V5+Y5+AB5+AE5)</f>
        <v>25</v>
      </c>
      <c r="AJ4" s="485" t="s">
        <v>214</v>
      </c>
      <c r="AK4" s="487">
        <f>SUM(F5+I5+L5+O5+R5+U5+X5+AA5+AD5+AG5)</f>
        <v>6</v>
      </c>
      <c r="AL4" s="477">
        <v>1</v>
      </c>
      <c r="AM4" s="336"/>
    </row>
    <row r="5" spans="1:39" ht="12.95" customHeight="1" thickBot="1" x14ac:dyDescent="0.25">
      <c r="A5" s="490"/>
      <c r="B5" s="303" t="s">
        <v>3</v>
      </c>
      <c r="C5" s="261" t="s">
        <v>223</v>
      </c>
      <c r="D5" s="262"/>
      <c r="E5" s="263"/>
      <c r="F5" s="264"/>
      <c r="G5" s="268">
        <v>2</v>
      </c>
      <c r="H5" s="269"/>
      <c r="I5" s="276">
        <v>2</v>
      </c>
      <c r="J5" s="293">
        <v>3</v>
      </c>
      <c r="K5" s="294"/>
      <c r="L5" s="307">
        <v>0</v>
      </c>
      <c r="M5" s="352">
        <v>2</v>
      </c>
      <c r="N5" s="270"/>
      <c r="O5" s="276">
        <v>2</v>
      </c>
      <c r="P5" s="341">
        <v>3</v>
      </c>
      <c r="Q5" s="342"/>
      <c r="R5" s="343">
        <v>1</v>
      </c>
      <c r="S5" s="293">
        <v>3</v>
      </c>
      <c r="T5" s="294"/>
      <c r="U5" s="295">
        <v>0</v>
      </c>
      <c r="V5" s="293">
        <v>3</v>
      </c>
      <c r="W5" s="294"/>
      <c r="X5" s="295">
        <v>1</v>
      </c>
      <c r="Y5" s="293">
        <v>3</v>
      </c>
      <c r="Z5" s="294"/>
      <c r="AA5" s="295">
        <v>0</v>
      </c>
      <c r="AB5" s="306">
        <v>3</v>
      </c>
      <c r="AC5" s="294"/>
      <c r="AD5" s="307">
        <v>0</v>
      </c>
      <c r="AE5" s="325">
        <v>3</v>
      </c>
      <c r="AF5" s="294"/>
      <c r="AG5" s="295">
        <v>0</v>
      </c>
      <c r="AH5" s="482"/>
      <c r="AI5" s="484"/>
      <c r="AJ5" s="486"/>
      <c r="AK5" s="488"/>
      <c r="AL5" s="478"/>
      <c r="AM5" s="336"/>
    </row>
    <row r="6" spans="1:39" ht="12.95" customHeight="1" x14ac:dyDescent="0.2">
      <c r="A6" s="489">
        <v>2</v>
      </c>
      <c r="B6" s="260" t="s">
        <v>64</v>
      </c>
      <c r="C6" s="368" t="s">
        <v>65</v>
      </c>
      <c r="D6" s="353"/>
      <c r="E6" s="326">
        <v>1</v>
      </c>
      <c r="F6" s="318"/>
      <c r="G6" s="282"/>
      <c r="H6" s="283"/>
      <c r="I6" s="284"/>
      <c r="J6" s="285"/>
      <c r="K6" s="280">
        <v>2</v>
      </c>
      <c r="L6" s="281"/>
      <c r="M6" s="247"/>
      <c r="N6" s="248">
        <v>1</v>
      </c>
      <c r="O6" s="254"/>
      <c r="P6" s="286"/>
      <c r="Q6" s="287">
        <v>0</v>
      </c>
      <c r="R6" s="259"/>
      <c r="S6" s="285"/>
      <c r="T6" s="344">
        <v>2</v>
      </c>
      <c r="U6" s="281"/>
      <c r="V6" s="346"/>
      <c r="W6" s="245">
        <v>0</v>
      </c>
      <c r="X6" s="246"/>
      <c r="Y6" s="288"/>
      <c r="Z6" s="289">
        <v>2</v>
      </c>
      <c r="AA6" s="290"/>
      <c r="AB6" s="345"/>
      <c r="AC6" s="289">
        <v>2</v>
      </c>
      <c r="AD6" s="290"/>
      <c r="AE6" s="312"/>
      <c r="AF6" s="280">
        <v>2</v>
      </c>
      <c r="AG6" s="281"/>
      <c r="AH6" s="481">
        <f>SUM(E6+H6+K6+N6+Q6+T6+W6+Z6+AC6+AF6)</f>
        <v>12</v>
      </c>
      <c r="AI6" s="483">
        <f>SUM(D7+G7+J7+M7+P7+S7+V7+Y7+AB7+AE7)</f>
        <v>21</v>
      </c>
      <c r="AJ6" s="485" t="s">
        <v>214</v>
      </c>
      <c r="AK6" s="487">
        <f>SUM(F7+I7+L7+O7+R7+U7+X7+AA7+AD7+AG7)</f>
        <v>11</v>
      </c>
      <c r="AL6" s="477" t="s">
        <v>220</v>
      </c>
      <c r="AM6" s="336"/>
    </row>
    <row r="7" spans="1:39" ht="12.95" customHeight="1" thickBot="1" x14ac:dyDescent="0.25">
      <c r="A7" s="490">
        <v>2</v>
      </c>
      <c r="B7" s="369" t="s">
        <v>64</v>
      </c>
      <c r="C7" s="367" t="s">
        <v>217</v>
      </c>
      <c r="D7" s="353">
        <v>2</v>
      </c>
      <c r="E7" s="326"/>
      <c r="F7" s="318">
        <v>2</v>
      </c>
      <c r="G7" s="282"/>
      <c r="H7" s="283"/>
      <c r="I7" s="284"/>
      <c r="J7" s="285">
        <v>3</v>
      </c>
      <c r="K7" s="280"/>
      <c r="L7" s="281">
        <v>0</v>
      </c>
      <c r="M7" s="268">
        <v>3</v>
      </c>
      <c r="N7" s="269"/>
      <c r="O7" s="276">
        <v>3</v>
      </c>
      <c r="P7" s="286">
        <v>0</v>
      </c>
      <c r="Q7" s="287"/>
      <c r="R7" s="259">
        <v>3</v>
      </c>
      <c r="S7" s="285">
        <v>3</v>
      </c>
      <c r="T7" s="344"/>
      <c r="U7" s="281">
        <v>0</v>
      </c>
      <c r="V7" s="265">
        <v>1</v>
      </c>
      <c r="W7" s="266"/>
      <c r="X7" s="267">
        <v>3</v>
      </c>
      <c r="Y7" s="293">
        <v>3</v>
      </c>
      <c r="Z7" s="294"/>
      <c r="AA7" s="295">
        <v>0</v>
      </c>
      <c r="AB7" s="325">
        <v>3</v>
      </c>
      <c r="AC7" s="294"/>
      <c r="AD7" s="295">
        <v>0</v>
      </c>
      <c r="AE7" s="312">
        <v>3</v>
      </c>
      <c r="AF7" s="280"/>
      <c r="AG7" s="281">
        <v>0</v>
      </c>
      <c r="AH7" s="482"/>
      <c r="AI7" s="484"/>
      <c r="AJ7" s="486"/>
      <c r="AK7" s="488"/>
      <c r="AL7" s="478"/>
      <c r="AM7" s="336"/>
    </row>
    <row r="8" spans="1:39" ht="12.95" customHeight="1" x14ac:dyDescent="0.2">
      <c r="A8" s="489">
        <v>3</v>
      </c>
      <c r="B8" s="260" t="s">
        <v>44</v>
      </c>
      <c r="C8" s="368" t="s">
        <v>158</v>
      </c>
      <c r="D8" s="244"/>
      <c r="E8" s="245">
        <v>0</v>
      </c>
      <c r="F8" s="246"/>
      <c r="G8" s="297"/>
      <c r="H8" s="245">
        <v>0</v>
      </c>
      <c r="I8" s="256"/>
      <c r="J8" s="298"/>
      <c r="K8" s="299"/>
      <c r="L8" s="300"/>
      <c r="M8" s="247"/>
      <c r="N8" s="248">
        <v>1</v>
      </c>
      <c r="O8" s="254"/>
      <c r="P8" s="247"/>
      <c r="Q8" s="248">
        <v>1</v>
      </c>
      <c r="R8" s="254"/>
      <c r="S8" s="311"/>
      <c r="T8" s="248">
        <v>1</v>
      </c>
      <c r="U8" s="249"/>
      <c r="V8" s="288"/>
      <c r="W8" s="289">
        <v>2</v>
      </c>
      <c r="X8" s="290"/>
      <c r="Y8" s="288"/>
      <c r="Z8" s="289">
        <v>2</v>
      </c>
      <c r="AA8" s="290"/>
      <c r="AB8" s="288"/>
      <c r="AC8" s="289">
        <v>2</v>
      </c>
      <c r="AD8" s="290"/>
      <c r="AE8" s="345"/>
      <c r="AF8" s="289">
        <v>2</v>
      </c>
      <c r="AG8" s="290"/>
      <c r="AH8" s="481">
        <f>SUM(E8+H8+K8+N8+Q8+T8+W8+Z8+AC8+AF8)</f>
        <v>11</v>
      </c>
      <c r="AI8" s="483">
        <f>SUM(D9+G9+J9+M9+P9+S9+V9+Y9+AB9+AE9)</f>
        <v>18</v>
      </c>
      <c r="AJ8" s="491" t="s">
        <v>214</v>
      </c>
      <c r="AK8" s="487">
        <f>SUM(F9+I9+L9+O9+R9+U9+X9+AA9+AD9+AG9)</f>
        <v>15</v>
      </c>
      <c r="AL8" s="475">
        <v>4</v>
      </c>
      <c r="AM8" s="336"/>
    </row>
    <row r="9" spans="1:39" ht="12.95" customHeight="1" thickBot="1" x14ac:dyDescent="0.25">
      <c r="A9" s="490"/>
      <c r="B9" s="303" t="s">
        <v>44</v>
      </c>
      <c r="C9" s="367" t="s">
        <v>20</v>
      </c>
      <c r="D9" s="265">
        <v>0</v>
      </c>
      <c r="E9" s="266"/>
      <c r="F9" s="267">
        <v>3</v>
      </c>
      <c r="G9" s="304">
        <v>0</v>
      </c>
      <c r="H9" s="266"/>
      <c r="I9" s="272">
        <v>3</v>
      </c>
      <c r="J9" s="305"/>
      <c r="K9" s="263"/>
      <c r="L9" s="264"/>
      <c r="M9" s="268">
        <v>2</v>
      </c>
      <c r="N9" s="269"/>
      <c r="O9" s="276">
        <v>2</v>
      </c>
      <c r="P9" s="268">
        <v>2</v>
      </c>
      <c r="Q9" s="269"/>
      <c r="R9" s="276">
        <v>2</v>
      </c>
      <c r="S9" s="314">
        <v>2</v>
      </c>
      <c r="T9" s="269"/>
      <c r="U9" s="270">
        <v>2</v>
      </c>
      <c r="V9" s="293">
        <v>3</v>
      </c>
      <c r="W9" s="294"/>
      <c r="X9" s="295">
        <v>1</v>
      </c>
      <c r="Y9" s="293">
        <v>3</v>
      </c>
      <c r="Z9" s="294"/>
      <c r="AA9" s="295">
        <v>0</v>
      </c>
      <c r="AB9" s="293">
        <v>3</v>
      </c>
      <c r="AC9" s="294"/>
      <c r="AD9" s="295">
        <v>1</v>
      </c>
      <c r="AE9" s="325">
        <v>3</v>
      </c>
      <c r="AF9" s="294"/>
      <c r="AG9" s="295">
        <v>1</v>
      </c>
      <c r="AH9" s="482"/>
      <c r="AI9" s="484"/>
      <c r="AJ9" s="491"/>
      <c r="AK9" s="488"/>
      <c r="AL9" s="476"/>
      <c r="AM9" s="336"/>
    </row>
    <row r="10" spans="1:39" ht="12.95" customHeight="1" x14ac:dyDescent="0.2">
      <c r="A10" s="479">
        <v>4</v>
      </c>
      <c r="B10" s="369" t="s">
        <v>3</v>
      </c>
      <c r="C10" s="279" t="s">
        <v>37</v>
      </c>
      <c r="D10" s="354"/>
      <c r="E10" s="326">
        <v>1</v>
      </c>
      <c r="F10" s="318"/>
      <c r="G10" s="308"/>
      <c r="H10" s="309">
        <v>1</v>
      </c>
      <c r="I10" s="310"/>
      <c r="J10" s="354"/>
      <c r="K10" s="326">
        <v>1</v>
      </c>
      <c r="L10" s="318"/>
      <c r="M10" s="282"/>
      <c r="N10" s="283"/>
      <c r="O10" s="284"/>
      <c r="P10" s="311"/>
      <c r="Q10" s="248">
        <v>1</v>
      </c>
      <c r="R10" s="249"/>
      <c r="S10" s="288"/>
      <c r="T10" s="289">
        <v>2</v>
      </c>
      <c r="U10" s="290"/>
      <c r="V10" s="288"/>
      <c r="W10" s="289">
        <v>2</v>
      </c>
      <c r="X10" s="290"/>
      <c r="Y10" s="247"/>
      <c r="Z10" s="248">
        <v>1</v>
      </c>
      <c r="AA10" s="254"/>
      <c r="AB10" s="244"/>
      <c r="AC10" s="245">
        <v>0</v>
      </c>
      <c r="AD10" s="246"/>
      <c r="AE10" s="312"/>
      <c r="AF10" s="280">
        <v>2</v>
      </c>
      <c r="AG10" s="281"/>
      <c r="AH10" s="481">
        <f>SUM(E10+H10+K10+N10+Q10+T10+W10+Z10+AC10+AF10)</f>
        <v>11</v>
      </c>
      <c r="AI10" s="483">
        <f>SUM(D11+G11+J11+M11+P11+S11+V11+Y11+AB11+AE11)</f>
        <v>21</v>
      </c>
      <c r="AJ10" s="485" t="s">
        <v>214</v>
      </c>
      <c r="AK10" s="487">
        <f>SUM(F11+I11+L11+O11+R11+U11+X11+AA11+AD11+AG11)</f>
        <v>14</v>
      </c>
      <c r="AL10" s="475">
        <v>5</v>
      </c>
      <c r="AM10" s="336"/>
    </row>
    <row r="11" spans="1:39" ht="12.95" customHeight="1" thickBot="1" x14ac:dyDescent="0.25">
      <c r="A11" s="480">
        <v>4</v>
      </c>
      <c r="B11" s="303" t="s">
        <v>3</v>
      </c>
      <c r="C11" s="292" t="s">
        <v>34</v>
      </c>
      <c r="D11" s="355" t="s">
        <v>220</v>
      </c>
      <c r="E11" s="326"/>
      <c r="F11" s="318">
        <v>2</v>
      </c>
      <c r="G11" s="308">
        <v>3</v>
      </c>
      <c r="H11" s="309"/>
      <c r="I11" s="310">
        <v>3</v>
      </c>
      <c r="J11" s="354">
        <v>2</v>
      </c>
      <c r="K11" s="326"/>
      <c r="L11" s="318">
        <v>2</v>
      </c>
      <c r="M11" s="282"/>
      <c r="N11" s="283"/>
      <c r="O11" s="284"/>
      <c r="P11" s="314">
        <v>2</v>
      </c>
      <c r="Q11" s="269"/>
      <c r="R11" s="270">
        <v>2</v>
      </c>
      <c r="S11" s="293">
        <v>3</v>
      </c>
      <c r="T11" s="294"/>
      <c r="U11" s="295">
        <v>0</v>
      </c>
      <c r="V11" s="293">
        <v>3</v>
      </c>
      <c r="W11" s="294"/>
      <c r="X11" s="295">
        <v>0</v>
      </c>
      <c r="Y11" s="268">
        <v>2</v>
      </c>
      <c r="Z11" s="269"/>
      <c r="AA11" s="276">
        <v>2</v>
      </c>
      <c r="AB11" s="265">
        <v>1</v>
      </c>
      <c r="AC11" s="266"/>
      <c r="AD11" s="267">
        <v>3</v>
      </c>
      <c r="AE11" s="312">
        <v>3</v>
      </c>
      <c r="AF11" s="280"/>
      <c r="AG11" s="281">
        <v>0</v>
      </c>
      <c r="AH11" s="482"/>
      <c r="AI11" s="484"/>
      <c r="AJ11" s="486"/>
      <c r="AK11" s="488"/>
      <c r="AL11" s="476"/>
      <c r="AM11" s="336"/>
    </row>
    <row r="12" spans="1:39" ht="12.95" customHeight="1" x14ac:dyDescent="0.2">
      <c r="A12" s="479">
        <v>5</v>
      </c>
      <c r="B12" s="303" t="s">
        <v>13</v>
      </c>
      <c r="C12" s="323" t="s">
        <v>14</v>
      </c>
      <c r="D12" s="244"/>
      <c r="E12" s="245">
        <v>0</v>
      </c>
      <c r="F12" s="246"/>
      <c r="G12" s="315"/>
      <c r="H12" s="289">
        <v>2</v>
      </c>
      <c r="I12" s="302"/>
      <c r="J12" s="247"/>
      <c r="K12" s="248">
        <v>1</v>
      </c>
      <c r="L12" s="254"/>
      <c r="M12" s="316"/>
      <c r="N12" s="317">
        <v>1</v>
      </c>
      <c r="O12" s="318"/>
      <c r="P12" s="298"/>
      <c r="Q12" s="319"/>
      <c r="R12" s="300"/>
      <c r="S12" s="247"/>
      <c r="T12" s="248">
        <v>1</v>
      </c>
      <c r="U12" s="254"/>
      <c r="V12" s="288"/>
      <c r="W12" s="289">
        <v>2</v>
      </c>
      <c r="X12" s="290"/>
      <c r="Y12" s="315"/>
      <c r="Z12" s="289">
        <v>2</v>
      </c>
      <c r="AA12" s="302"/>
      <c r="AB12" s="244"/>
      <c r="AC12" s="245">
        <v>0</v>
      </c>
      <c r="AD12" s="246"/>
      <c r="AE12" s="288"/>
      <c r="AF12" s="289">
        <v>2</v>
      </c>
      <c r="AG12" s="290"/>
      <c r="AH12" s="481">
        <f>SUM(E12+H12+K12+N12+Q12+T12+W12+Z12+AC12+AF12)</f>
        <v>11</v>
      </c>
      <c r="AI12" s="527">
        <f>SUM(D13+G13+J13+M13+P13+S13+V13+Y13+AB13+AE13)</f>
        <v>19</v>
      </c>
      <c r="AJ12" s="491" t="s">
        <v>214</v>
      </c>
      <c r="AK12" s="529">
        <f>SUM(F13+I13+L13+O13+R13+U13+X13+AA13+AD13+AG13)</f>
        <v>13</v>
      </c>
      <c r="AL12" s="475">
        <v>6</v>
      </c>
      <c r="AM12" s="336"/>
    </row>
    <row r="13" spans="1:39" ht="12.95" customHeight="1" thickBot="1" x14ac:dyDescent="0.25">
      <c r="A13" s="480">
        <v>5</v>
      </c>
      <c r="B13" s="239" t="s">
        <v>31</v>
      </c>
      <c r="C13" s="324" t="s">
        <v>32</v>
      </c>
      <c r="D13" s="265">
        <v>1</v>
      </c>
      <c r="E13" s="266"/>
      <c r="F13" s="267">
        <v>3</v>
      </c>
      <c r="G13" s="320">
        <v>3</v>
      </c>
      <c r="H13" s="294"/>
      <c r="I13" s="307">
        <v>0</v>
      </c>
      <c r="J13" s="268">
        <v>2</v>
      </c>
      <c r="K13" s="269"/>
      <c r="L13" s="276">
        <v>2</v>
      </c>
      <c r="M13" s="321">
        <v>2</v>
      </c>
      <c r="N13" s="269"/>
      <c r="O13" s="276">
        <v>2</v>
      </c>
      <c r="P13" s="305"/>
      <c r="Q13" s="322"/>
      <c r="R13" s="264"/>
      <c r="S13" s="268">
        <v>2</v>
      </c>
      <c r="T13" s="269"/>
      <c r="U13" s="276">
        <v>2</v>
      </c>
      <c r="V13" s="293">
        <v>3</v>
      </c>
      <c r="W13" s="294"/>
      <c r="X13" s="295">
        <v>0</v>
      </c>
      <c r="Y13" s="320">
        <v>3</v>
      </c>
      <c r="Z13" s="294"/>
      <c r="AA13" s="307">
        <v>1</v>
      </c>
      <c r="AB13" s="265">
        <v>0</v>
      </c>
      <c r="AC13" s="266"/>
      <c r="AD13" s="267">
        <v>3</v>
      </c>
      <c r="AE13" s="293">
        <v>3</v>
      </c>
      <c r="AF13" s="294"/>
      <c r="AG13" s="295">
        <v>0</v>
      </c>
      <c r="AH13" s="482"/>
      <c r="AI13" s="528"/>
      <c r="AJ13" s="491"/>
      <c r="AK13" s="530"/>
      <c r="AL13" s="476"/>
      <c r="AM13" s="336"/>
    </row>
    <row r="14" spans="1:39" ht="12.95" customHeight="1" x14ac:dyDescent="0.2">
      <c r="A14" s="479">
        <v>6</v>
      </c>
      <c r="B14" s="239" t="s">
        <v>17</v>
      </c>
      <c r="C14" s="279" t="s">
        <v>225</v>
      </c>
      <c r="D14" s="244"/>
      <c r="E14" s="256">
        <v>0</v>
      </c>
      <c r="F14" s="246"/>
      <c r="G14" s="347"/>
      <c r="H14" s="348">
        <v>0</v>
      </c>
      <c r="I14" s="349"/>
      <c r="J14" s="316"/>
      <c r="K14" s="326">
        <v>1</v>
      </c>
      <c r="L14" s="356"/>
      <c r="M14" s="244"/>
      <c r="N14" s="245">
        <v>0</v>
      </c>
      <c r="O14" s="246"/>
      <c r="P14" s="311"/>
      <c r="Q14" s="248">
        <v>1</v>
      </c>
      <c r="R14" s="249"/>
      <c r="S14" s="282"/>
      <c r="T14" s="284"/>
      <c r="U14" s="284"/>
      <c r="V14" s="285"/>
      <c r="W14" s="280">
        <v>2</v>
      </c>
      <c r="X14" s="281"/>
      <c r="Y14" s="288"/>
      <c r="Z14" s="289">
        <v>2</v>
      </c>
      <c r="AA14" s="290"/>
      <c r="AB14" s="247"/>
      <c r="AC14" s="248">
        <v>1</v>
      </c>
      <c r="AD14" s="254"/>
      <c r="AE14" s="312"/>
      <c r="AF14" s="280">
        <v>2</v>
      </c>
      <c r="AG14" s="281"/>
      <c r="AH14" s="481">
        <f>SUM(E14+H14+K14+N14+Q14+T14+W14+Z14+AC14+AF14)</f>
        <v>9</v>
      </c>
      <c r="AI14" s="483">
        <f>SUM(D15+G15+J15+M15+P15+S15+V15+Y15+AB15+AE15)</f>
        <v>15</v>
      </c>
      <c r="AJ14" s="485" t="s">
        <v>214</v>
      </c>
      <c r="AK14" s="487">
        <f>SUM(F15+I15+L15+O15+R15+U15+X15+AA15+AD15+AG15)</f>
        <v>17</v>
      </c>
      <c r="AL14" s="475">
        <v>7</v>
      </c>
      <c r="AM14" s="336"/>
    </row>
    <row r="15" spans="1:39" ht="12.95" customHeight="1" thickBot="1" x14ac:dyDescent="0.25">
      <c r="A15" s="480">
        <v>6</v>
      </c>
      <c r="B15" s="291" t="s">
        <v>17</v>
      </c>
      <c r="C15" s="292" t="s">
        <v>48</v>
      </c>
      <c r="D15" s="265">
        <v>0</v>
      </c>
      <c r="E15" s="272"/>
      <c r="F15" s="267">
        <v>3</v>
      </c>
      <c r="G15" s="347">
        <v>0</v>
      </c>
      <c r="H15" s="348"/>
      <c r="I15" s="349">
        <v>3</v>
      </c>
      <c r="J15" s="296">
        <v>2</v>
      </c>
      <c r="K15" s="269"/>
      <c r="L15" s="270">
        <v>2</v>
      </c>
      <c r="M15" s="265">
        <v>0</v>
      </c>
      <c r="N15" s="266"/>
      <c r="O15" s="267">
        <v>3</v>
      </c>
      <c r="P15" s="314">
        <v>2</v>
      </c>
      <c r="Q15" s="269"/>
      <c r="R15" s="270">
        <v>2</v>
      </c>
      <c r="S15" s="282"/>
      <c r="T15" s="284"/>
      <c r="U15" s="284"/>
      <c r="V15" s="313" t="s">
        <v>218</v>
      </c>
      <c r="W15" s="280"/>
      <c r="X15" s="281">
        <v>1</v>
      </c>
      <c r="Y15" s="293">
        <v>3</v>
      </c>
      <c r="Z15" s="294"/>
      <c r="AA15" s="295">
        <v>1</v>
      </c>
      <c r="AB15" s="268">
        <v>2</v>
      </c>
      <c r="AC15" s="269"/>
      <c r="AD15" s="276">
        <v>2</v>
      </c>
      <c r="AE15" s="312">
        <v>3</v>
      </c>
      <c r="AF15" s="280"/>
      <c r="AG15" s="281">
        <v>0</v>
      </c>
      <c r="AH15" s="482"/>
      <c r="AI15" s="484"/>
      <c r="AJ15" s="486"/>
      <c r="AK15" s="488"/>
      <c r="AL15" s="476"/>
      <c r="AM15" s="336"/>
    </row>
    <row r="16" spans="1:39" ht="12.95" customHeight="1" x14ac:dyDescent="0.2">
      <c r="A16" s="479">
        <v>7</v>
      </c>
      <c r="B16" s="331" t="s">
        <v>17</v>
      </c>
      <c r="C16" s="279" t="s">
        <v>18</v>
      </c>
      <c r="D16" s="244"/>
      <c r="E16" s="245">
        <v>0</v>
      </c>
      <c r="F16" s="246"/>
      <c r="G16" s="288"/>
      <c r="H16" s="289">
        <v>2</v>
      </c>
      <c r="I16" s="290"/>
      <c r="J16" s="244"/>
      <c r="K16" s="245">
        <v>0</v>
      </c>
      <c r="L16" s="246"/>
      <c r="M16" s="244"/>
      <c r="N16" s="245">
        <v>0</v>
      </c>
      <c r="O16" s="246"/>
      <c r="P16" s="244"/>
      <c r="Q16" s="245">
        <v>0</v>
      </c>
      <c r="R16" s="246"/>
      <c r="S16" s="297"/>
      <c r="T16" s="256">
        <v>0</v>
      </c>
      <c r="U16" s="256"/>
      <c r="V16" s="298"/>
      <c r="W16" s="299"/>
      <c r="X16" s="300"/>
      <c r="Y16" s="288"/>
      <c r="Z16" s="289">
        <v>2</v>
      </c>
      <c r="AA16" s="290"/>
      <c r="AB16" s="251"/>
      <c r="AC16" s="252">
        <v>0</v>
      </c>
      <c r="AD16" s="253"/>
      <c r="AE16" s="288"/>
      <c r="AF16" s="289">
        <v>2</v>
      </c>
      <c r="AG16" s="290"/>
      <c r="AH16" s="481">
        <f>SUM(E16+H16+K16+N16+Q16+T16+W16+Z16+AC16+AF16)</f>
        <v>6</v>
      </c>
      <c r="AI16" s="483">
        <f>SUM(D17+G17+J17+M17+P17+S17+V17+Y17+AB17+AE17)</f>
        <v>12</v>
      </c>
      <c r="AJ16" s="491" t="s">
        <v>214</v>
      </c>
      <c r="AK16" s="487">
        <f>SUM(F17+I17+L17+O17+R17+U17+X17+AA17+AD17+AG17)</f>
        <v>20</v>
      </c>
      <c r="AL16" s="475">
        <v>8</v>
      </c>
      <c r="AM16" s="336"/>
    </row>
    <row r="17" spans="1:39" ht="12.95" customHeight="1" thickBot="1" x14ac:dyDescent="0.25">
      <c r="A17" s="480">
        <v>7</v>
      </c>
      <c r="B17" s="291" t="s">
        <v>17</v>
      </c>
      <c r="C17" s="292" t="s">
        <v>50</v>
      </c>
      <c r="D17" s="265">
        <v>1</v>
      </c>
      <c r="E17" s="266"/>
      <c r="F17" s="267">
        <v>3</v>
      </c>
      <c r="G17" s="293">
        <v>3</v>
      </c>
      <c r="H17" s="294"/>
      <c r="I17" s="295">
        <v>1</v>
      </c>
      <c r="J17" s="265">
        <v>1</v>
      </c>
      <c r="K17" s="266"/>
      <c r="L17" s="267">
        <v>3</v>
      </c>
      <c r="M17" s="265">
        <v>0</v>
      </c>
      <c r="N17" s="266"/>
      <c r="O17" s="267">
        <v>3</v>
      </c>
      <c r="P17" s="265">
        <v>0</v>
      </c>
      <c r="Q17" s="266"/>
      <c r="R17" s="267">
        <v>3</v>
      </c>
      <c r="S17" s="304">
        <v>1</v>
      </c>
      <c r="T17" s="272"/>
      <c r="U17" s="272">
        <v>3</v>
      </c>
      <c r="V17" s="305"/>
      <c r="W17" s="263"/>
      <c r="X17" s="264"/>
      <c r="Y17" s="293">
        <v>3</v>
      </c>
      <c r="Z17" s="294"/>
      <c r="AA17" s="295">
        <v>1</v>
      </c>
      <c r="AB17" s="273">
        <v>0</v>
      </c>
      <c r="AC17" s="274"/>
      <c r="AD17" s="275">
        <v>3</v>
      </c>
      <c r="AE17" s="293">
        <v>3</v>
      </c>
      <c r="AF17" s="294"/>
      <c r="AG17" s="295">
        <v>0</v>
      </c>
      <c r="AH17" s="482"/>
      <c r="AI17" s="484"/>
      <c r="AJ17" s="491"/>
      <c r="AK17" s="488"/>
      <c r="AL17" s="476"/>
      <c r="AM17" s="336"/>
    </row>
    <row r="18" spans="1:39" ht="12.95" customHeight="1" x14ac:dyDescent="0.2">
      <c r="A18" s="479">
        <v>8</v>
      </c>
      <c r="B18" s="331" t="s">
        <v>17</v>
      </c>
      <c r="C18" s="323" t="s">
        <v>46</v>
      </c>
      <c r="D18" s="244"/>
      <c r="E18" s="245">
        <v>0</v>
      </c>
      <c r="F18" s="246"/>
      <c r="G18" s="244"/>
      <c r="H18" s="245">
        <v>0</v>
      </c>
      <c r="I18" s="246"/>
      <c r="J18" s="244"/>
      <c r="K18" s="245">
        <v>0</v>
      </c>
      <c r="L18" s="246"/>
      <c r="M18" s="247"/>
      <c r="N18" s="248">
        <v>1</v>
      </c>
      <c r="O18" s="254"/>
      <c r="P18" s="244"/>
      <c r="Q18" s="256">
        <v>0</v>
      </c>
      <c r="R18" s="246"/>
      <c r="S18" s="244"/>
      <c r="T18" s="245">
        <v>0</v>
      </c>
      <c r="U18" s="246"/>
      <c r="V18" s="244"/>
      <c r="W18" s="245">
        <v>0</v>
      </c>
      <c r="X18" s="246"/>
      <c r="Y18" s="241"/>
      <c r="Z18" s="299"/>
      <c r="AA18" s="319"/>
      <c r="AB18" s="244"/>
      <c r="AC18" s="245">
        <v>0</v>
      </c>
      <c r="AD18" s="246"/>
      <c r="AE18" s="316"/>
      <c r="AF18" s="326">
        <v>1</v>
      </c>
      <c r="AG18" s="318"/>
      <c r="AH18" s="481">
        <f>SUM(E18+H18+K18+N18+Q18+T18+W18+Z18+AC18+AF18)</f>
        <v>2</v>
      </c>
      <c r="AI18" s="527">
        <f>SUM(D19+G19+J19+M19+P19+S19+V19+Y19+AB19+AE19)</f>
        <v>7</v>
      </c>
      <c r="AJ18" s="485" t="s">
        <v>214</v>
      </c>
      <c r="AK18" s="529">
        <f>SUM(F19+I19+L19+O19+R19+U19+X19+AA19+AD19+AG19)</f>
        <v>25</v>
      </c>
      <c r="AL18" s="475" t="s">
        <v>216</v>
      </c>
      <c r="AM18" s="336"/>
    </row>
    <row r="19" spans="1:39" ht="12.95" customHeight="1" thickBot="1" x14ac:dyDescent="0.25">
      <c r="A19" s="480">
        <v>8</v>
      </c>
      <c r="B19" s="291" t="s">
        <v>17</v>
      </c>
      <c r="C19" s="324" t="s">
        <v>41</v>
      </c>
      <c r="D19" s="265">
        <v>0</v>
      </c>
      <c r="E19" s="266"/>
      <c r="F19" s="267">
        <v>3</v>
      </c>
      <c r="G19" s="265">
        <v>0</v>
      </c>
      <c r="H19" s="266"/>
      <c r="I19" s="267">
        <v>3</v>
      </c>
      <c r="J19" s="265">
        <v>0</v>
      </c>
      <c r="K19" s="266"/>
      <c r="L19" s="267">
        <v>3</v>
      </c>
      <c r="M19" s="268">
        <v>2</v>
      </c>
      <c r="N19" s="269"/>
      <c r="O19" s="276">
        <v>2</v>
      </c>
      <c r="P19" s="265">
        <v>1</v>
      </c>
      <c r="Q19" s="272"/>
      <c r="R19" s="267">
        <v>3</v>
      </c>
      <c r="S19" s="265">
        <v>1</v>
      </c>
      <c r="T19" s="266"/>
      <c r="U19" s="267">
        <v>3</v>
      </c>
      <c r="V19" s="265">
        <v>1</v>
      </c>
      <c r="W19" s="266"/>
      <c r="X19" s="267">
        <v>3</v>
      </c>
      <c r="Y19" s="262"/>
      <c r="Z19" s="263"/>
      <c r="AA19" s="322"/>
      <c r="AB19" s="265">
        <v>0</v>
      </c>
      <c r="AC19" s="266"/>
      <c r="AD19" s="267">
        <v>3</v>
      </c>
      <c r="AE19" s="296">
        <v>2</v>
      </c>
      <c r="AF19" s="269"/>
      <c r="AG19" s="276">
        <v>2</v>
      </c>
      <c r="AH19" s="482"/>
      <c r="AI19" s="528"/>
      <c r="AJ19" s="486"/>
      <c r="AK19" s="530"/>
      <c r="AL19" s="476"/>
      <c r="AM19" s="336"/>
    </row>
    <row r="20" spans="1:39" ht="12.95" customHeight="1" x14ac:dyDescent="0.2">
      <c r="A20" s="479">
        <v>9</v>
      </c>
      <c r="B20" s="260" t="s">
        <v>3</v>
      </c>
      <c r="C20" s="323" t="s">
        <v>9</v>
      </c>
      <c r="D20" s="257"/>
      <c r="E20" s="258">
        <v>0</v>
      </c>
      <c r="F20" s="259"/>
      <c r="G20" s="257"/>
      <c r="H20" s="258">
        <v>0</v>
      </c>
      <c r="I20" s="259"/>
      <c r="J20" s="244"/>
      <c r="K20" s="245">
        <v>0</v>
      </c>
      <c r="L20" s="246"/>
      <c r="M20" s="288"/>
      <c r="N20" s="289">
        <v>2</v>
      </c>
      <c r="O20" s="290"/>
      <c r="P20" s="288"/>
      <c r="Q20" s="289">
        <v>2</v>
      </c>
      <c r="R20" s="290"/>
      <c r="S20" s="247"/>
      <c r="T20" s="248">
        <v>1</v>
      </c>
      <c r="U20" s="254"/>
      <c r="V20" s="288"/>
      <c r="W20" s="289">
        <v>2</v>
      </c>
      <c r="X20" s="290"/>
      <c r="Y20" s="288"/>
      <c r="Z20" s="289">
        <v>2</v>
      </c>
      <c r="AA20" s="290"/>
      <c r="AB20" s="327"/>
      <c r="AC20" s="328"/>
      <c r="AD20" s="328"/>
      <c r="AE20" s="288"/>
      <c r="AF20" s="289">
        <v>2</v>
      </c>
      <c r="AG20" s="290"/>
      <c r="AH20" s="481">
        <f>SUM(E20+H20+K20+N20+Q20+T20+W20+Z20+AC20+AF20)</f>
        <v>11</v>
      </c>
      <c r="AI20" s="483">
        <f>SUM(D21+G21+J21+M21+P21+S21+V21+Y21+AB21+AE21)</f>
        <v>18</v>
      </c>
      <c r="AJ20" s="485" t="s">
        <v>214</v>
      </c>
      <c r="AK20" s="487">
        <f>SUM(F21+I21+L21+O21+R21+U21+X21+AA21+AD21+AG21)</f>
        <v>12</v>
      </c>
      <c r="AL20" s="477">
        <v>3</v>
      </c>
      <c r="AM20" s="336"/>
    </row>
    <row r="21" spans="1:39" ht="12.95" customHeight="1" thickBot="1" x14ac:dyDescent="0.25">
      <c r="A21" s="480">
        <v>9</v>
      </c>
      <c r="B21" s="369" t="s">
        <v>3</v>
      </c>
      <c r="C21" s="324" t="s">
        <v>161</v>
      </c>
      <c r="D21" s="278">
        <v>0</v>
      </c>
      <c r="E21" s="266"/>
      <c r="F21" s="267">
        <v>3</v>
      </c>
      <c r="G21" s="278">
        <v>0</v>
      </c>
      <c r="H21" s="266"/>
      <c r="I21" s="267">
        <v>3</v>
      </c>
      <c r="J21" s="265">
        <v>1</v>
      </c>
      <c r="K21" s="266"/>
      <c r="L21" s="267">
        <v>3</v>
      </c>
      <c r="M21" s="293">
        <v>3</v>
      </c>
      <c r="N21" s="294"/>
      <c r="O21" s="295">
        <v>1</v>
      </c>
      <c r="P21" s="293">
        <v>3</v>
      </c>
      <c r="Q21" s="294"/>
      <c r="R21" s="295">
        <v>0</v>
      </c>
      <c r="S21" s="268">
        <v>2</v>
      </c>
      <c r="T21" s="269"/>
      <c r="U21" s="276">
        <v>2</v>
      </c>
      <c r="V21" s="293">
        <v>3</v>
      </c>
      <c r="W21" s="294"/>
      <c r="X21" s="295">
        <v>0</v>
      </c>
      <c r="Y21" s="293">
        <v>3</v>
      </c>
      <c r="Z21" s="294"/>
      <c r="AA21" s="295">
        <v>0</v>
      </c>
      <c r="AB21" s="327"/>
      <c r="AC21" s="328"/>
      <c r="AD21" s="328"/>
      <c r="AE21" s="293">
        <v>3</v>
      </c>
      <c r="AF21" s="294"/>
      <c r="AG21" s="295">
        <v>0</v>
      </c>
      <c r="AH21" s="482"/>
      <c r="AI21" s="484"/>
      <c r="AJ21" s="486"/>
      <c r="AK21" s="488"/>
      <c r="AL21" s="478"/>
      <c r="AM21" s="336"/>
    </row>
    <row r="22" spans="1:39" ht="12.95" customHeight="1" x14ac:dyDescent="0.2">
      <c r="A22" s="489">
        <v>10</v>
      </c>
      <c r="B22" s="260" t="s">
        <v>44</v>
      </c>
      <c r="C22" s="240" t="s">
        <v>45</v>
      </c>
      <c r="D22" s="244"/>
      <c r="E22" s="250">
        <v>0</v>
      </c>
      <c r="F22" s="246"/>
      <c r="G22" s="255"/>
      <c r="H22" s="245">
        <v>0</v>
      </c>
      <c r="I22" s="256"/>
      <c r="J22" s="350"/>
      <c r="K22" s="245">
        <v>0</v>
      </c>
      <c r="L22" s="246"/>
      <c r="M22" s="255"/>
      <c r="N22" s="245">
        <v>0</v>
      </c>
      <c r="O22" s="256"/>
      <c r="P22" s="244"/>
      <c r="Q22" s="245">
        <v>0</v>
      </c>
      <c r="R22" s="246"/>
      <c r="S22" s="255"/>
      <c r="T22" s="245">
        <v>0</v>
      </c>
      <c r="U22" s="256"/>
      <c r="V22" s="286"/>
      <c r="W22" s="258">
        <v>0</v>
      </c>
      <c r="X22" s="259"/>
      <c r="Y22" s="311"/>
      <c r="Z22" s="248">
        <v>1</v>
      </c>
      <c r="AA22" s="249"/>
      <c r="AB22" s="244"/>
      <c r="AC22" s="245">
        <v>0</v>
      </c>
      <c r="AD22" s="246"/>
      <c r="AE22" s="329"/>
      <c r="AF22" s="242"/>
      <c r="AG22" s="243"/>
      <c r="AH22" s="481">
        <f>SUM(E22+H22+K22+N22+Q22+T22+W22+Z22+AC22+AF22)</f>
        <v>1</v>
      </c>
      <c r="AI22" s="483">
        <f>SUM(D23+G23+J23+M23+P23+S23+V23+Y23+AB23+AE23)</f>
        <v>3</v>
      </c>
      <c r="AJ22" s="485" t="s">
        <v>214</v>
      </c>
      <c r="AK22" s="487">
        <f>SUM(F23+I23+L23+O23+R23+U23+X23+AA23+AD23+AG23)</f>
        <v>26</v>
      </c>
      <c r="AL22" s="475" t="s">
        <v>215</v>
      </c>
      <c r="AM22" s="336"/>
    </row>
    <row r="23" spans="1:39" ht="12.95" customHeight="1" thickBot="1" x14ac:dyDescent="0.25">
      <c r="A23" s="490">
        <v>10</v>
      </c>
      <c r="B23" s="303" t="s">
        <v>44</v>
      </c>
      <c r="C23" s="370" t="s">
        <v>128</v>
      </c>
      <c r="D23" s="271">
        <v>0</v>
      </c>
      <c r="E23" s="272"/>
      <c r="F23" s="267">
        <v>3</v>
      </c>
      <c r="G23" s="277">
        <v>0</v>
      </c>
      <c r="H23" s="266"/>
      <c r="I23" s="272">
        <v>3</v>
      </c>
      <c r="J23" s="278">
        <v>1</v>
      </c>
      <c r="K23" s="266"/>
      <c r="L23" s="267">
        <v>3</v>
      </c>
      <c r="M23" s="277">
        <v>0</v>
      </c>
      <c r="N23" s="266"/>
      <c r="O23" s="272">
        <v>3</v>
      </c>
      <c r="P23" s="265">
        <v>0</v>
      </c>
      <c r="Q23" s="266"/>
      <c r="R23" s="267">
        <v>3</v>
      </c>
      <c r="S23" s="277">
        <v>0</v>
      </c>
      <c r="T23" s="266"/>
      <c r="U23" s="272">
        <v>3</v>
      </c>
      <c r="V23" s="278">
        <v>0</v>
      </c>
      <c r="W23" s="266"/>
      <c r="X23" s="267">
        <v>3</v>
      </c>
      <c r="Y23" s="314">
        <v>2</v>
      </c>
      <c r="Z23" s="269"/>
      <c r="AA23" s="270">
        <v>2</v>
      </c>
      <c r="AB23" s="265">
        <v>0</v>
      </c>
      <c r="AC23" s="266"/>
      <c r="AD23" s="267">
        <v>3</v>
      </c>
      <c r="AE23" s="305"/>
      <c r="AF23" s="263"/>
      <c r="AG23" s="264"/>
      <c r="AH23" s="482"/>
      <c r="AI23" s="484"/>
      <c r="AJ23" s="486"/>
      <c r="AK23" s="488"/>
      <c r="AL23" s="476"/>
      <c r="AM23" s="336"/>
    </row>
    <row r="24" spans="1:39" ht="12.75" customHeight="1" x14ac:dyDescent="0.25">
      <c r="B24" s="230"/>
      <c r="C24" s="332"/>
      <c r="AI24" s="233">
        <v>159</v>
      </c>
      <c r="AK24" s="233">
        <v>159</v>
      </c>
      <c r="AM24" s="330"/>
    </row>
    <row r="25" spans="1:39" ht="12.75" customHeight="1" x14ac:dyDescent="0.2">
      <c r="A25" s="231"/>
      <c r="C25" s="525" t="s">
        <v>226</v>
      </c>
      <c r="D25" s="525"/>
      <c r="E25" s="525"/>
      <c r="F25" s="525"/>
      <c r="G25" s="525"/>
      <c r="H25" s="525"/>
      <c r="I25" s="525"/>
      <c r="M25" s="231"/>
      <c r="O25" s="231"/>
      <c r="P25" s="512" t="s">
        <v>1</v>
      </c>
      <c r="Q25" s="512"/>
      <c r="R25" s="512"/>
      <c r="S25" s="512" t="s">
        <v>213</v>
      </c>
      <c r="T25" s="512"/>
      <c r="U25" s="512"/>
      <c r="V25" s="512" t="s">
        <v>2</v>
      </c>
      <c r="W25" s="512"/>
      <c r="X25" s="512"/>
    </row>
    <row r="26" spans="1:39" ht="12.75" customHeight="1" x14ac:dyDescent="0.2">
      <c r="A26" s="479">
        <v>3</v>
      </c>
      <c r="B26" s="333" t="s">
        <v>44</v>
      </c>
      <c r="C26" s="279" t="s">
        <v>158</v>
      </c>
      <c r="D26" s="241"/>
      <c r="E26" s="299"/>
      <c r="F26" s="319"/>
      <c r="G26" s="357"/>
      <c r="H26" s="358">
        <v>1</v>
      </c>
      <c r="I26" s="359"/>
      <c r="J26" s="363"/>
      <c r="K26" s="364">
        <v>1</v>
      </c>
      <c r="L26" s="365"/>
      <c r="M26" s="288"/>
      <c r="N26" s="289">
        <v>2</v>
      </c>
      <c r="O26" s="290"/>
      <c r="P26" s="513" t="s">
        <v>221</v>
      </c>
      <c r="Q26" s="514"/>
      <c r="R26" s="515"/>
      <c r="S26" s="519" t="s">
        <v>227</v>
      </c>
      <c r="T26" s="520"/>
      <c r="U26" s="521"/>
      <c r="V26" s="500">
        <v>2</v>
      </c>
      <c r="W26" s="501"/>
      <c r="X26" s="502"/>
    </row>
    <row r="27" spans="1:39" ht="12.75" customHeight="1" x14ac:dyDescent="0.2">
      <c r="A27" s="480"/>
      <c r="B27" s="334" t="s">
        <v>44</v>
      </c>
      <c r="C27" s="292" t="s">
        <v>20</v>
      </c>
      <c r="D27" s="262"/>
      <c r="E27" s="263"/>
      <c r="F27" s="322"/>
      <c r="G27" s="360">
        <v>2</v>
      </c>
      <c r="H27" s="361"/>
      <c r="I27" s="362">
        <v>2</v>
      </c>
      <c r="J27" s="360">
        <v>2</v>
      </c>
      <c r="K27" s="361"/>
      <c r="L27" s="362">
        <v>2</v>
      </c>
      <c r="M27" s="293">
        <v>3</v>
      </c>
      <c r="N27" s="294"/>
      <c r="O27" s="295">
        <v>1</v>
      </c>
      <c r="P27" s="516"/>
      <c r="Q27" s="517"/>
      <c r="R27" s="518"/>
      <c r="S27" s="522"/>
      <c r="T27" s="523"/>
      <c r="U27" s="524"/>
      <c r="V27" s="503"/>
      <c r="W27" s="504"/>
      <c r="X27" s="505"/>
    </row>
    <row r="28" spans="1:39" ht="12.75" customHeight="1" x14ac:dyDescent="0.2">
      <c r="A28" s="479">
        <v>4</v>
      </c>
      <c r="B28" s="260" t="s">
        <v>3</v>
      </c>
      <c r="C28" s="279" t="s">
        <v>37</v>
      </c>
      <c r="D28" s="357"/>
      <c r="E28" s="358">
        <v>1</v>
      </c>
      <c r="F28" s="359"/>
      <c r="G28" s="241"/>
      <c r="H28" s="299"/>
      <c r="I28" s="319"/>
      <c r="J28" s="357"/>
      <c r="K28" s="358">
        <v>1</v>
      </c>
      <c r="L28" s="359"/>
      <c r="M28" s="297"/>
      <c r="N28" s="256">
        <v>0</v>
      </c>
      <c r="O28" s="256"/>
      <c r="P28" s="513" t="s">
        <v>220</v>
      </c>
      <c r="Q28" s="514"/>
      <c r="R28" s="515"/>
      <c r="S28" s="519" t="s">
        <v>228</v>
      </c>
      <c r="T28" s="520"/>
      <c r="U28" s="521"/>
      <c r="V28" s="500">
        <v>3</v>
      </c>
      <c r="W28" s="501"/>
      <c r="X28" s="502"/>
    </row>
    <row r="29" spans="1:39" ht="12.75" customHeight="1" x14ac:dyDescent="0.2">
      <c r="A29" s="480">
        <v>4</v>
      </c>
      <c r="B29" s="303" t="s">
        <v>3</v>
      </c>
      <c r="C29" s="292" t="s">
        <v>34</v>
      </c>
      <c r="D29" s="360">
        <v>2</v>
      </c>
      <c r="E29" s="361"/>
      <c r="F29" s="362">
        <v>2</v>
      </c>
      <c r="G29" s="262"/>
      <c r="H29" s="263"/>
      <c r="I29" s="322"/>
      <c r="J29" s="360">
        <v>2</v>
      </c>
      <c r="K29" s="361"/>
      <c r="L29" s="362">
        <v>2</v>
      </c>
      <c r="M29" s="304">
        <v>1</v>
      </c>
      <c r="N29" s="272"/>
      <c r="O29" s="272">
        <v>3</v>
      </c>
      <c r="P29" s="516"/>
      <c r="Q29" s="517"/>
      <c r="R29" s="518"/>
      <c r="S29" s="522"/>
      <c r="T29" s="523"/>
      <c r="U29" s="524"/>
      <c r="V29" s="503"/>
      <c r="W29" s="504"/>
      <c r="X29" s="505"/>
    </row>
    <row r="30" spans="1:39" ht="12.75" customHeight="1" x14ac:dyDescent="0.2">
      <c r="A30" s="479">
        <v>5</v>
      </c>
      <c r="B30" s="303" t="s">
        <v>13</v>
      </c>
      <c r="C30" s="323" t="s">
        <v>14</v>
      </c>
      <c r="D30" s="357"/>
      <c r="E30" s="358">
        <v>1</v>
      </c>
      <c r="F30" s="359"/>
      <c r="G30" s="357"/>
      <c r="H30" s="358">
        <v>1</v>
      </c>
      <c r="I30" s="359"/>
      <c r="J30" s="241"/>
      <c r="K30" s="299"/>
      <c r="L30" s="319"/>
      <c r="M30" s="255"/>
      <c r="N30" s="245">
        <v>0</v>
      </c>
      <c r="O30" s="256"/>
      <c r="P30" s="513" t="s">
        <v>220</v>
      </c>
      <c r="Q30" s="514"/>
      <c r="R30" s="515"/>
      <c r="S30" s="519" t="s">
        <v>229</v>
      </c>
      <c r="T30" s="520"/>
      <c r="U30" s="521"/>
      <c r="V30" s="500">
        <v>4</v>
      </c>
      <c r="W30" s="501"/>
      <c r="X30" s="502"/>
      <c r="AF30" s="366" t="s">
        <v>208</v>
      </c>
    </row>
    <row r="31" spans="1:39" ht="12.75" customHeight="1" x14ac:dyDescent="0.2">
      <c r="A31" s="480">
        <v>5</v>
      </c>
      <c r="B31" s="239" t="s">
        <v>31</v>
      </c>
      <c r="C31" s="324" t="s">
        <v>32</v>
      </c>
      <c r="D31" s="360">
        <v>2</v>
      </c>
      <c r="E31" s="361"/>
      <c r="F31" s="362">
        <v>2</v>
      </c>
      <c r="G31" s="360">
        <v>2</v>
      </c>
      <c r="H31" s="361"/>
      <c r="I31" s="362">
        <v>2</v>
      </c>
      <c r="J31" s="262"/>
      <c r="K31" s="263"/>
      <c r="L31" s="322"/>
      <c r="M31" s="277">
        <v>0</v>
      </c>
      <c r="N31" s="266"/>
      <c r="O31" s="272">
        <v>3</v>
      </c>
      <c r="P31" s="516"/>
      <c r="Q31" s="517"/>
      <c r="R31" s="518"/>
      <c r="S31" s="522"/>
      <c r="T31" s="523"/>
      <c r="U31" s="524"/>
      <c r="V31" s="503"/>
      <c r="W31" s="504"/>
      <c r="X31" s="505"/>
    </row>
    <row r="32" spans="1:39" ht="12.75" customHeight="1" x14ac:dyDescent="0.2">
      <c r="A32" s="479">
        <v>9</v>
      </c>
      <c r="B32" s="260" t="s">
        <v>3</v>
      </c>
      <c r="C32" s="323" t="s">
        <v>9</v>
      </c>
      <c r="D32" s="350"/>
      <c r="E32" s="245">
        <v>0</v>
      </c>
      <c r="F32" s="246"/>
      <c r="G32" s="288"/>
      <c r="H32" s="289">
        <v>2</v>
      </c>
      <c r="I32" s="290"/>
      <c r="J32" s="288"/>
      <c r="K32" s="289">
        <v>2</v>
      </c>
      <c r="L32" s="290"/>
      <c r="M32" s="241"/>
      <c r="N32" s="299"/>
      <c r="O32" s="319"/>
      <c r="P32" s="513" t="s">
        <v>221</v>
      </c>
      <c r="Q32" s="514"/>
      <c r="R32" s="515"/>
      <c r="S32" s="519" t="s">
        <v>230</v>
      </c>
      <c r="T32" s="520"/>
      <c r="U32" s="521"/>
      <c r="V32" s="506">
        <v>1</v>
      </c>
      <c r="W32" s="507"/>
      <c r="X32" s="508"/>
    </row>
    <row r="33" spans="1:24" ht="12.75" customHeight="1" x14ac:dyDescent="0.2">
      <c r="A33" s="480">
        <v>9</v>
      </c>
      <c r="B33" s="303" t="s">
        <v>3</v>
      </c>
      <c r="C33" s="324" t="s">
        <v>161</v>
      </c>
      <c r="D33" s="278">
        <v>1</v>
      </c>
      <c r="E33" s="266"/>
      <c r="F33" s="267">
        <v>3</v>
      </c>
      <c r="G33" s="293">
        <v>3</v>
      </c>
      <c r="H33" s="294"/>
      <c r="I33" s="295">
        <v>1</v>
      </c>
      <c r="J33" s="293">
        <v>3</v>
      </c>
      <c r="K33" s="294"/>
      <c r="L33" s="295">
        <v>0</v>
      </c>
      <c r="M33" s="262"/>
      <c r="N33" s="263"/>
      <c r="O33" s="322"/>
      <c r="P33" s="516"/>
      <c r="Q33" s="517"/>
      <c r="R33" s="518"/>
      <c r="S33" s="522"/>
      <c r="T33" s="523"/>
      <c r="U33" s="524"/>
      <c r="V33" s="509"/>
      <c r="W33" s="510"/>
      <c r="X33" s="511"/>
    </row>
  </sheetData>
  <protectedRanges>
    <protectedRange sqref="AF30" name="Diapazons1_9_2_1"/>
  </protectedRanges>
  <mergeCells count="83">
    <mergeCell ref="AL22:AL23"/>
    <mergeCell ref="A20:A21"/>
    <mergeCell ref="AH20:AH21"/>
    <mergeCell ref="AI20:AI21"/>
    <mergeCell ref="AJ20:AJ21"/>
    <mergeCell ref="AK20:AK21"/>
    <mergeCell ref="AL20:AL21"/>
    <mergeCell ref="A22:A23"/>
    <mergeCell ref="AH22:AH23"/>
    <mergeCell ref="AI22:AI23"/>
    <mergeCell ref="AJ22:AJ23"/>
    <mergeCell ref="AK22:AK23"/>
    <mergeCell ref="AL18:AL19"/>
    <mergeCell ref="A16:A17"/>
    <mergeCell ref="AH16:AH17"/>
    <mergeCell ref="AI16:AI17"/>
    <mergeCell ref="AJ16:AJ17"/>
    <mergeCell ref="AK16:AK17"/>
    <mergeCell ref="AL16:AL17"/>
    <mergeCell ref="A18:A19"/>
    <mergeCell ref="AH18:AH19"/>
    <mergeCell ref="AI18:AI19"/>
    <mergeCell ref="AJ18:AJ19"/>
    <mergeCell ref="AK18:AK19"/>
    <mergeCell ref="A6:A7"/>
    <mergeCell ref="AH6:AH7"/>
    <mergeCell ref="AI6:AI7"/>
    <mergeCell ref="AL14:AL15"/>
    <mergeCell ref="A12:A13"/>
    <mergeCell ref="AH12:AH13"/>
    <mergeCell ref="AI12:AI13"/>
    <mergeCell ref="AJ12:AJ13"/>
    <mergeCell ref="AK12:AK13"/>
    <mergeCell ref="AL12:AL13"/>
    <mergeCell ref="A14:A15"/>
    <mergeCell ref="AH14:AH15"/>
    <mergeCell ref="AI14:AI15"/>
    <mergeCell ref="AJ14:AJ15"/>
    <mergeCell ref="AK14:AK15"/>
    <mergeCell ref="AL10:AL11"/>
    <mergeCell ref="AL8:AL9"/>
    <mergeCell ref="A10:A11"/>
    <mergeCell ref="AH10:AH11"/>
    <mergeCell ref="AI10:AI11"/>
    <mergeCell ref="AJ10:AJ11"/>
    <mergeCell ref="AK10:AK11"/>
    <mergeCell ref="A8:A9"/>
    <mergeCell ref="AH8:AH9"/>
    <mergeCell ref="AI8:AI9"/>
    <mergeCell ref="AJ8:AJ9"/>
    <mergeCell ref="AK8:AK9"/>
    <mergeCell ref="AJ6:AJ7"/>
    <mergeCell ref="AK6:AK7"/>
    <mergeCell ref="B1:AL1"/>
    <mergeCell ref="AE3:AG3"/>
    <mergeCell ref="AI3:AK3"/>
    <mergeCell ref="AL4:AL5"/>
    <mergeCell ref="AL6:AL7"/>
    <mergeCell ref="A4:A5"/>
    <mergeCell ref="AH4:AH5"/>
    <mergeCell ref="AI4:AI5"/>
    <mergeCell ref="AJ4:AJ5"/>
    <mergeCell ref="AK4:AK5"/>
    <mergeCell ref="C25:I25"/>
    <mergeCell ref="P25:R25"/>
    <mergeCell ref="S25:U25"/>
    <mergeCell ref="P26:R27"/>
    <mergeCell ref="S26:U27"/>
    <mergeCell ref="P32:R33"/>
    <mergeCell ref="S32:U33"/>
    <mergeCell ref="A26:A27"/>
    <mergeCell ref="A28:A29"/>
    <mergeCell ref="A30:A31"/>
    <mergeCell ref="A32:A33"/>
    <mergeCell ref="P28:R29"/>
    <mergeCell ref="S28:U29"/>
    <mergeCell ref="P30:R31"/>
    <mergeCell ref="S30:U31"/>
    <mergeCell ref="V30:X31"/>
    <mergeCell ref="V32:X33"/>
    <mergeCell ref="V25:X25"/>
    <mergeCell ref="V26:X27"/>
    <mergeCell ref="V28:X29"/>
  </mergeCells>
  <pageMargins left="0" right="0"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9"/>
  <sheetViews>
    <sheetView topLeftCell="A28" workbookViewId="0">
      <selection activeCell="E85" sqref="E85"/>
    </sheetView>
  </sheetViews>
  <sheetFormatPr defaultColWidth="0.7109375" defaultRowHeight="12.75" x14ac:dyDescent="0.2"/>
  <cols>
    <col min="1" max="2" width="0.7109375" style="77" customWidth="1"/>
    <col min="3" max="3" width="5.5703125" style="83" customWidth="1"/>
    <col min="4" max="4" width="14.140625" style="83" customWidth="1"/>
    <col min="5" max="5" width="27.5703125" style="83" customWidth="1"/>
    <col min="6" max="255" width="9.140625" style="2" customWidth="1"/>
    <col min="256" max="16384" width="0.7109375" style="2"/>
  </cols>
  <sheetData>
    <row r="1" spans="2:13" x14ac:dyDescent="0.2">
      <c r="B1" s="52"/>
      <c r="C1" s="53" t="s">
        <v>52</v>
      </c>
      <c r="D1" s="54"/>
      <c r="E1" s="54" t="s">
        <v>0</v>
      </c>
      <c r="G1" s="55" t="s">
        <v>53</v>
      </c>
      <c r="H1" s="56"/>
      <c r="I1" s="56"/>
      <c r="J1" s="56"/>
      <c r="K1" s="56"/>
      <c r="L1" s="57"/>
      <c r="M1" s="58"/>
    </row>
    <row r="2" spans="2:13" ht="18" x14ac:dyDescent="0.25">
      <c r="B2" s="59"/>
      <c r="C2" s="11">
        <v>1</v>
      </c>
      <c r="D2" s="60" t="s">
        <v>54</v>
      </c>
      <c r="E2" s="60" t="s">
        <v>55</v>
      </c>
      <c r="G2" s="61" t="s">
        <v>56</v>
      </c>
      <c r="H2" s="62"/>
      <c r="I2" s="62"/>
      <c r="J2" s="62"/>
      <c r="K2" s="62"/>
      <c r="L2" s="62"/>
      <c r="M2" s="63"/>
    </row>
    <row r="3" spans="2:13" ht="18" x14ac:dyDescent="0.25">
      <c r="B3" s="59"/>
      <c r="C3" s="11">
        <v>2</v>
      </c>
      <c r="D3" s="64" t="s">
        <v>3</v>
      </c>
      <c r="E3" s="65" t="s">
        <v>57</v>
      </c>
      <c r="G3" s="66" t="s">
        <v>58</v>
      </c>
      <c r="H3" s="6"/>
      <c r="I3" s="6"/>
      <c r="J3" s="6"/>
      <c r="K3" s="6"/>
      <c r="L3" s="6"/>
      <c r="M3" s="67"/>
    </row>
    <row r="4" spans="2:13" ht="18" x14ac:dyDescent="0.25">
      <c r="B4" s="59"/>
      <c r="C4" s="11">
        <v>3</v>
      </c>
      <c r="D4" s="68" t="s">
        <v>31</v>
      </c>
      <c r="E4" s="64" t="s">
        <v>59</v>
      </c>
      <c r="G4" s="66" t="s">
        <v>60</v>
      </c>
      <c r="H4" s="6"/>
      <c r="I4" s="6"/>
      <c r="J4" s="6"/>
      <c r="K4" s="6"/>
      <c r="L4" s="6"/>
      <c r="M4" s="67"/>
    </row>
    <row r="5" spans="2:13" ht="18" x14ac:dyDescent="0.25">
      <c r="B5" s="59"/>
      <c r="C5" s="11">
        <v>4</v>
      </c>
      <c r="D5" s="64" t="s">
        <v>3</v>
      </c>
      <c r="E5" s="64" t="s">
        <v>61</v>
      </c>
      <c r="G5" s="66" t="s">
        <v>62</v>
      </c>
      <c r="H5" s="6"/>
      <c r="I5" s="6"/>
      <c r="J5" s="6"/>
      <c r="K5" s="6"/>
      <c r="L5" s="6"/>
      <c r="M5" s="67"/>
    </row>
    <row r="6" spans="2:13" ht="18" x14ac:dyDescent="0.25">
      <c r="B6" s="59"/>
      <c r="C6" s="11">
        <v>5</v>
      </c>
      <c r="D6" s="68" t="s">
        <v>17</v>
      </c>
      <c r="E6" s="64" t="s">
        <v>41</v>
      </c>
      <c r="G6" s="66" t="s">
        <v>63</v>
      </c>
      <c r="H6" s="6"/>
      <c r="I6" s="6"/>
      <c r="J6" s="6"/>
      <c r="K6" s="6"/>
      <c r="L6" s="6"/>
      <c r="M6" s="67"/>
    </row>
    <row r="7" spans="2:13" ht="18" x14ac:dyDescent="0.25">
      <c r="B7" s="59"/>
      <c r="C7" s="11">
        <v>6</v>
      </c>
      <c r="D7" s="64" t="s">
        <v>64</v>
      </c>
      <c r="E7" s="64" t="s">
        <v>65</v>
      </c>
      <c r="G7" s="69" t="s">
        <v>66</v>
      </c>
      <c r="H7" s="70"/>
      <c r="I7" s="70"/>
      <c r="J7" s="70"/>
      <c r="K7" s="70"/>
      <c r="L7" s="70"/>
      <c r="M7" s="71"/>
    </row>
    <row r="8" spans="2:13" ht="18" x14ac:dyDescent="0.2">
      <c r="B8" s="59"/>
      <c r="C8" s="11">
        <v>7</v>
      </c>
      <c r="D8" s="64" t="s">
        <v>3</v>
      </c>
      <c r="E8" s="64" t="s">
        <v>4</v>
      </c>
    </row>
    <row r="9" spans="2:13" ht="18" x14ac:dyDescent="0.2">
      <c r="B9" s="59"/>
      <c r="C9" s="11">
        <v>8</v>
      </c>
      <c r="D9" s="64" t="s">
        <v>67</v>
      </c>
      <c r="E9" s="64" t="s">
        <v>68</v>
      </c>
    </row>
    <row r="10" spans="2:13" ht="18" x14ac:dyDescent="0.2">
      <c r="B10" s="59"/>
      <c r="C10" s="11">
        <v>9</v>
      </c>
      <c r="D10" s="64" t="s">
        <v>69</v>
      </c>
      <c r="E10" s="64" t="s">
        <v>70</v>
      </c>
    </row>
    <row r="11" spans="2:13" ht="18" x14ac:dyDescent="0.2">
      <c r="B11" s="59"/>
      <c r="C11" s="11">
        <v>10</v>
      </c>
      <c r="D11" s="72" t="s">
        <v>31</v>
      </c>
      <c r="E11" s="60" t="s">
        <v>71</v>
      </c>
    </row>
    <row r="12" spans="2:13" ht="18" x14ac:dyDescent="0.2">
      <c r="B12" s="59"/>
      <c r="C12" s="11">
        <v>11</v>
      </c>
      <c r="D12" s="64" t="s">
        <v>67</v>
      </c>
      <c r="E12" s="64" t="s">
        <v>72</v>
      </c>
    </row>
    <row r="13" spans="2:13" ht="18" x14ac:dyDescent="0.2">
      <c r="B13" s="59"/>
      <c r="C13" s="11">
        <v>12</v>
      </c>
      <c r="D13" s="64" t="s">
        <v>13</v>
      </c>
      <c r="E13" s="64" t="s">
        <v>14</v>
      </c>
      <c r="H13" s="73"/>
      <c r="I13" s="74"/>
    </row>
    <row r="14" spans="2:13" ht="18" x14ac:dyDescent="0.2">
      <c r="B14" s="59"/>
      <c r="C14" s="11">
        <v>13</v>
      </c>
      <c r="D14" s="64" t="s">
        <v>3</v>
      </c>
      <c r="E14" s="64" t="s">
        <v>73</v>
      </c>
    </row>
    <row r="15" spans="2:13" ht="18" x14ac:dyDescent="0.2">
      <c r="B15" s="59"/>
      <c r="C15" s="11">
        <v>14</v>
      </c>
      <c r="D15" s="64" t="s">
        <v>64</v>
      </c>
      <c r="E15" s="64" t="s">
        <v>74</v>
      </c>
    </row>
    <row r="16" spans="2:13" ht="18" x14ac:dyDescent="0.2">
      <c r="B16" s="59"/>
      <c r="C16" s="11">
        <v>15</v>
      </c>
      <c r="D16" s="64" t="s">
        <v>3</v>
      </c>
      <c r="E16" s="64" t="s">
        <v>24</v>
      </c>
    </row>
    <row r="17" spans="2:5" ht="18" x14ac:dyDescent="0.2">
      <c r="B17" s="59"/>
      <c r="C17" s="11">
        <v>16</v>
      </c>
      <c r="D17" s="64" t="s">
        <v>3</v>
      </c>
      <c r="E17" s="60" t="s">
        <v>75</v>
      </c>
    </row>
    <row r="18" spans="2:5" ht="18" x14ac:dyDescent="0.2">
      <c r="B18" s="59"/>
      <c r="C18" s="11">
        <v>17</v>
      </c>
      <c r="D18" s="60" t="s">
        <v>76</v>
      </c>
      <c r="E18" s="60" t="s">
        <v>77</v>
      </c>
    </row>
    <row r="19" spans="2:5" ht="18" x14ac:dyDescent="0.2">
      <c r="B19" s="59"/>
      <c r="C19" s="11">
        <v>18</v>
      </c>
      <c r="D19" s="64" t="s">
        <v>3</v>
      </c>
      <c r="E19" s="64" t="s">
        <v>78</v>
      </c>
    </row>
    <row r="20" spans="2:5" ht="18" x14ac:dyDescent="0.2">
      <c r="B20" s="59"/>
      <c r="C20" s="11">
        <v>19</v>
      </c>
      <c r="D20" s="68" t="s">
        <v>17</v>
      </c>
      <c r="E20" s="64" t="s">
        <v>18</v>
      </c>
    </row>
    <row r="21" spans="2:5" ht="18" x14ac:dyDescent="0.2">
      <c r="B21" s="59"/>
      <c r="C21" s="11">
        <v>20</v>
      </c>
      <c r="D21" s="64" t="s">
        <v>3</v>
      </c>
      <c r="E21" s="64" t="s">
        <v>79</v>
      </c>
    </row>
    <row r="22" spans="2:5" ht="18" x14ac:dyDescent="0.2">
      <c r="B22" s="59"/>
      <c r="C22" s="11">
        <v>21</v>
      </c>
      <c r="D22" s="64" t="s">
        <v>3</v>
      </c>
      <c r="E22" s="64" t="s">
        <v>80</v>
      </c>
    </row>
    <row r="23" spans="2:5" ht="18" x14ac:dyDescent="0.2">
      <c r="B23" s="59"/>
      <c r="C23" s="11">
        <v>22</v>
      </c>
      <c r="D23" s="64" t="s">
        <v>81</v>
      </c>
      <c r="E23" s="64" t="s">
        <v>82</v>
      </c>
    </row>
    <row r="24" spans="2:5" ht="18" x14ac:dyDescent="0.2">
      <c r="B24" s="59"/>
      <c r="C24" s="11">
        <v>23</v>
      </c>
      <c r="D24" s="68" t="s">
        <v>31</v>
      </c>
      <c r="E24" s="75" t="s">
        <v>83</v>
      </c>
    </row>
    <row r="25" spans="2:5" ht="18" x14ac:dyDescent="0.2">
      <c r="B25" s="59"/>
      <c r="C25" s="11">
        <v>24</v>
      </c>
      <c r="D25" s="68" t="s">
        <v>31</v>
      </c>
      <c r="E25" s="64" t="s">
        <v>32</v>
      </c>
    </row>
    <row r="26" spans="2:5" ht="18" x14ac:dyDescent="0.2">
      <c r="B26" s="59"/>
      <c r="C26" s="11">
        <v>25</v>
      </c>
      <c r="D26" s="68" t="s">
        <v>31</v>
      </c>
      <c r="E26" s="76" t="s">
        <v>84</v>
      </c>
    </row>
    <row r="27" spans="2:5" x14ac:dyDescent="0.2">
      <c r="C27" s="11">
        <v>26</v>
      </c>
      <c r="D27" s="64" t="s">
        <v>13</v>
      </c>
      <c r="E27" s="64" t="s">
        <v>85</v>
      </c>
    </row>
    <row r="28" spans="2:5" x14ac:dyDescent="0.2">
      <c r="C28" s="11">
        <v>27</v>
      </c>
      <c r="D28" s="64" t="s">
        <v>44</v>
      </c>
      <c r="E28" s="64" t="s">
        <v>20</v>
      </c>
    </row>
    <row r="29" spans="2:5" x14ac:dyDescent="0.2">
      <c r="C29" s="11">
        <v>28</v>
      </c>
      <c r="D29" s="64" t="s">
        <v>3</v>
      </c>
      <c r="E29" s="75" t="s">
        <v>86</v>
      </c>
    </row>
    <row r="30" spans="2:5" x14ac:dyDescent="0.2">
      <c r="C30" s="11">
        <v>29</v>
      </c>
      <c r="D30" s="64" t="s">
        <v>3</v>
      </c>
      <c r="E30" s="65" t="s">
        <v>86</v>
      </c>
    </row>
    <row r="31" spans="2:5" x14ac:dyDescent="0.2">
      <c r="C31" s="11">
        <v>30</v>
      </c>
      <c r="D31" s="60" t="s">
        <v>87</v>
      </c>
      <c r="E31" s="78" t="s">
        <v>88</v>
      </c>
    </row>
    <row r="32" spans="2:5" x14ac:dyDescent="0.2">
      <c r="C32" s="11">
        <v>31</v>
      </c>
      <c r="D32" s="68" t="s">
        <v>17</v>
      </c>
      <c r="E32" s="64" t="s">
        <v>89</v>
      </c>
    </row>
    <row r="33" spans="3:5" x14ac:dyDescent="0.2">
      <c r="C33" s="11">
        <v>32</v>
      </c>
      <c r="D33" s="64" t="s">
        <v>3</v>
      </c>
      <c r="E33" s="60" t="s">
        <v>90</v>
      </c>
    </row>
    <row r="34" spans="3:5" x14ac:dyDescent="0.2">
      <c r="C34" s="11">
        <v>33</v>
      </c>
      <c r="D34" s="64" t="s">
        <v>3</v>
      </c>
      <c r="E34" s="60" t="s">
        <v>91</v>
      </c>
    </row>
    <row r="35" spans="3:5" x14ac:dyDescent="0.2">
      <c r="C35" s="11">
        <v>34</v>
      </c>
      <c r="D35" s="64" t="s">
        <v>3</v>
      </c>
      <c r="E35" s="64" t="s">
        <v>33</v>
      </c>
    </row>
    <row r="36" spans="3:5" x14ac:dyDescent="0.2">
      <c r="C36" s="11">
        <v>35</v>
      </c>
      <c r="D36" s="64" t="s">
        <v>87</v>
      </c>
      <c r="E36" s="64" t="s">
        <v>92</v>
      </c>
    </row>
    <row r="37" spans="3:5" x14ac:dyDescent="0.2">
      <c r="C37" s="11">
        <v>36</v>
      </c>
      <c r="D37" s="64" t="s">
        <v>3</v>
      </c>
      <c r="E37" s="64" t="s">
        <v>93</v>
      </c>
    </row>
    <row r="38" spans="3:5" x14ac:dyDescent="0.2">
      <c r="C38" s="11">
        <v>37</v>
      </c>
      <c r="D38" s="68" t="s">
        <v>17</v>
      </c>
      <c r="E38" s="64" t="s">
        <v>94</v>
      </c>
    </row>
    <row r="39" spans="3:5" x14ac:dyDescent="0.2">
      <c r="C39" s="11">
        <v>38</v>
      </c>
      <c r="D39" s="68" t="s">
        <v>17</v>
      </c>
      <c r="E39" s="64" t="s">
        <v>95</v>
      </c>
    </row>
    <row r="40" spans="3:5" x14ac:dyDescent="0.2">
      <c r="C40" s="11">
        <v>39</v>
      </c>
      <c r="D40" s="68" t="s">
        <v>17</v>
      </c>
      <c r="E40" s="64" t="s">
        <v>96</v>
      </c>
    </row>
    <row r="41" spans="3:5" x14ac:dyDescent="0.2">
      <c r="C41" s="11">
        <v>40</v>
      </c>
      <c r="D41" s="64" t="s">
        <v>97</v>
      </c>
      <c r="E41" s="65" t="s">
        <v>98</v>
      </c>
    </row>
    <row r="42" spans="3:5" x14ac:dyDescent="0.2">
      <c r="C42" s="11">
        <v>41</v>
      </c>
      <c r="D42" s="60" t="s">
        <v>87</v>
      </c>
      <c r="E42" s="78" t="s">
        <v>99</v>
      </c>
    </row>
    <row r="43" spans="3:5" x14ac:dyDescent="0.2">
      <c r="C43" s="11">
        <v>42</v>
      </c>
      <c r="D43" s="60" t="s">
        <v>100</v>
      </c>
      <c r="E43" s="60" t="s">
        <v>269</v>
      </c>
    </row>
    <row r="44" spans="3:5" x14ac:dyDescent="0.2">
      <c r="C44" s="11">
        <v>43</v>
      </c>
      <c r="D44" s="64" t="s">
        <v>3</v>
      </c>
      <c r="E44" s="60" t="s">
        <v>101</v>
      </c>
    </row>
    <row r="45" spans="3:5" x14ac:dyDescent="0.2">
      <c r="C45" s="11">
        <v>44</v>
      </c>
      <c r="D45" s="64" t="s">
        <v>3</v>
      </c>
      <c r="E45" s="60" t="s">
        <v>102</v>
      </c>
    </row>
    <row r="46" spans="3:5" x14ac:dyDescent="0.2">
      <c r="C46" s="11">
        <v>45</v>
      </c>
      <c r="D46" s="64" t="s">
        <v>13</v>
      </c>
      <c r="E46" s="64" t="s">
        <v>103</v>
      </c>
    </row>
    <row r="47" spans="3:5" x14ac:dyDescent="0.2">
      <c r="C47" s="11">
        <v>46</v>
      </c>
      <c r="D47" s="64" t="s">
        <v>3</v>
      </c>
      <c r="E47" s="64" t="s">
        <v>104</v>
      </c>
    </row>
    <row r="48" spans="3:5" x14ac:dyDescent="0.2">
      <c r="C48" s="11">
        <v>47</v>
      </c>
      <c r="D48" s="64" t="s">
        <v>3</v>
      </c>
      <c r="E48" s="65" t="s">
        <v>105</v>
      </c>
    </row>
    <row r="49" spans="3:10" x14ac:dyDescent="0.2">
      <c r="C49" s="11">
        <v>48</v>
      </c>
      <c r="D49" s="60" t="s">
        <v>87</v>
      </c>
      <c r="E49" s="60" t="s">
        <v>106</v>
      </c>
    </row>
    <row r="50" spans="3:10" x14ac:dyDescent="0.2">
      <c r="C50" s="11">
        <v>49</v>
      </c>
      <c r="D50" s="64" t="s">
        <v>64</v>
      </c>
      <c r="E50" s="64" t="s">
        <v>107</v>
      </c>
    </row>
    <row r="51" spans="3:10" x14ac:dyDescent="0.2">
      <c r="C51" s="11">
        <v>50</v>
      </c>
      <c r="D51" s="64" t="s">
        <v>3</v>
      </c>
      <c r="E51" s="64" t="s">
        <v>108</v>
      </c>
      <c r="J51" s="75"/>
    </row>
    <row r="52" spans="3:10" x14ac:dyDescent="0.2">
      <c r="C52" s="11">
        <v>51</v>
      </c>
      <c r="D52" s="64" t="s">
        <v>3</v>
      </c>
      <c r="E52" s="65" t="s">
        <v>109</v>
      </c>
    </row>
    <row r="53" spans="3:10" x14ac:dyDescent="0.2">
      <c r="C53" s="11">
        <v>52</v>
      </c>
      <c r="D53" s="64" t="s">
        <v>3</v>
      </c>
      <c r="E53" s="65" t="s">
        <v>110</v>
      </c>
    </row>
    <row r="54" spans="3:10" x14ac:dyDescent="0.2">
      <c r="C54" s="11">
        <v>53</v>
      </c>
      <c r="D54" s="60" t="s">
        <v>111</v>
      </c>
      <c r="E54" s="60" t="s">
        <v>112</v>
      </c>
    </row>
    <row r="55" spans="3:10" x14ac:dyDescent="0.2">
      <c r="C55" s="11">
        <v>54</v>
      </c>
      <c r="D55" s="64" t="s">
        <v>64</v>
      </c>
      <c r="E55" s="64" t="s">
        <v>113</v>
      </c>
    </row>
    <row r="56" spans="3:10" x14ac:dyDescent="0.2">
      <c r="C56" s="11">
        <v>55</v>
      </c>
      <c r="D56" s="64" t="s">
        <v>3</v>
      </c>
      <c r="E56" s="65" t="s">
        <v>114</v>
      </c>
    </row>
    <row r="57" spans="3:10" x14ac:dyDescent="0.2">
      <c r="C57" s="11">
        <v>56</v>
      </c>
      <c r="D57" s="60" t="s">
        <v>87</v>
      </c>
      <c r="E57" s="60" t="s">
        <v>115</v>
      </c>
    </row>
    <row r="58" spans="3:10" x14ac:dyDescent="0.2">
      <c r="C58" s="11">
        <v>57</v>
      </c>
      <c r="D58" s="60" t="s">
        <v>17</v>
      </c>
      <c r="E58" s="60" t="s">
        <v>116</v>
      </c>
    </row>
    <row r="59" spans="3:10" x14ac:dyDescent="0.2">
      <c r="C59" s="11">
        <v>58</v>
      </c>
      <c r="D59" s="60" t="s">
        <v>87</v>
      </c>
      <c r="E59" s="78" t="s">
        <v>117</v>
      </c>
    </row>
    <row r="60" spans="3:10" x14ac:dyDescent="0.2">
      <c r="C60" s="11">
        <v>59</v>
      </c>
      <c r="D60" s="64" t="s">
        <v>3</v>
      </c>
      <c r="E60" s="60" t="s">
        <v>47</v>
      </c>
    </row>
    <row r="61" spans="3:10" x14ac:dyDescent="0.2">
      <c r="C61" s="11">
        <v>60</v>
      </c>
      <c r="D61" s="64" t="s">
        <v>118</v>
      </c>
      <c r="E61" s="73" t="s">
        <v>119</v>
      </c>
    </row>
    <row r="62" spans="3:10" x14ac:dyDescent="0.2">
      <c r="C62" s="11">
        <v>61</v>
      </c>
      <c r="D62" s="64" t="s">
        <v>3</v>
      </c>
      <c r="E62" s="60" t="s">
        <v>120</v>
      </c>
    </row>
    <row r="63" spans="3:10" x14ac:dyDescent="0.2">
      <c r="C63" s="11">
        <v>62</v>
      </c>
      <c r="D63" s="60" t="s">
        <v>121</v>
      </c>
      <c r="E63" s="60" t="s">
        <v>122</v>
      </c>
    </row>
    <row r="64" spans="3:10" x14ac:dyDescent="0.2">
      <c r="C64" s="11">
        <v>63</v>
      </c>
      <c r="D64" s="68" t="s">
        <v>17</v>
      </c>
      <c r="E64" s="75" t="s">
        <v>123</v>
      </c>
    </row>
    <row r="65" spans="3:15" x14ac:dyDescent="0.2">
      <c r="C65" s="11">
        <v>64</v>
      </c>
      <c r="D65" s="64" t="s">
        <v>3</v>
      </c>
      <c r="E65" s="76" t="s">
        <v>124</v>
      </c>
    </row>
    <row r="66" spans="3:15" x14ac:dyDescent="0.2">
      <c r="C66" s="11">
        <v>65</v>
      </c>
      <c r="D66" s="64" t="s">
        <v>13</v>
      </c>
      <c r="E66" s="64" t="s">
        <v>125</v>
      </c>
    </row>
    <row r="67" spans="3:15" x14ac:dyDescent="0.2">
      <c r="C67" s="11">
        <v>66</v>
      </c>
      <c r="D67" s="64" t="s">
        <v>76</v>
      </c>
      <c r="E67" s="75" t="s">
        <v>126</v>
      </c>
    </row>
    <row r="68" spans="3:15" x14ac:dyDescent="0.2">
      <c r="C68" s="11">
        <v>67</v>
      </c>
      <c r="D68" s="64" t="s">
        <v>3</v>
      </c>
      <c r="E68" s="64" t="s">
        <v>127</v>
      </c>
    </row>
    <row r="69" spans="3:15" x14ac:dyDescent="0.2">
      <c r="C69" s="11">
        <v>68</v>
      </c>
      <c r="D69" s="64" t="s">
        <v>39</v>
      </c>
      <c r="E69" s="65" t="s">
        <v>40</v>
      </c>
    </row>
    <row r="70" spans="3:15" x14ac:dyDescent="0.2">
      <c r="C70" s="11">
        <v>69</v>
      </c>
      <c r="D70" s="64" t="s">
        <v>44</v>
      </c>
      <c r="E70" s="78" t="s">
        <v>128</v>
      </c>
    </row>
    <row r="71" spans="3:15" x14ac:dyDescent="0.2">
      <c r="C71" s="11">
        <v>70</v>
      </c>
      <c r="D71" s="64" t="s">
        <v>27</v>
      </c>
      <c r="E71" s="65" t="s">
        <v>129</v>
      </c>
    </row>
    <row r="72" spans="3:15" x14ac:dyDescent="0.2">
      <c r="C72" s="11">
        <v>71</v>
      </c>
      <c r="D72" s="68" t="s">
        <v>31</v>
      </c>
      <c r="E72" s="64" t="s">
        <v>130</v>
      </c>
    </row>
    <row r="73" spans="3:15" x14ac:dyDescent="0.2">
      <c r="C73" s="11">
        <v>72</v>
      </c>
      <c r="D73" s="64" t="s">
        <v>3</v>
      </c>
      <c r="E73" s="64" t="s">
        <v>131</v>
      </c>
    </row>
    <row r="74" spans="3:15" x14ac:dyDescent="0.2">
      <c r="C74" s="11">
        <v>73</v>
      </c>
      <c r="D74" s="64" t="s">
        <v>13</v>
      </c>
      <c r="E74" s="65" t="s">
        <v>132</v>
      </c>
    </row>
    <row r="75" spans="3:15" x14ac:dyDescent="0.2">
      <c r="C75" s="11">
        <v>74</v>
      </c>
      <c r="D75" s="68" t="s">
        <v>17</v>
      </c>
      <c r="E75" s="60" t="s">
        <v>48</v>
      </c>
    </row>
    <row r="76" spans="3:15" x14ac:dyDescent="0.2">
      <c r="C76" s="11">
        <v>75</v>
      </c>
      <c r="D76" s="64" t="s">
        <v>27</v>
      </c>
      <c r="E76" s="65" t="s">
        <v>133</v>
      </c>
      <c r="O76" s="2" t="s">
        <v>270</v>
      </c>
    </row>
    <row r="77" spans="3:15" x14ac:dyDescent="0.2">
      <c r="C77" s="11">
        <v>76</v>
      </c>
      <c r="D77" s="64" t="s">
        <v>27</v>
      </c>
      <c r="E77" s="65" t="s">
        <v>134</v>
      </c>
    </row>
    <row r="78" spans="3:15" x14ac:dyDescent="0.2">
      <c r="C78" s="11">
        <v>77</v>
      </c>
      <c r="D78" s="64" t="s">
        <v>3</v>
      </c>
      <c r="E78" s="64" t="s">
        <v>135</v>
      </c>
    </row>
    <row r="79" spans="3:15" x14ac:dyDescent="0.2">
      <c r="C79" s="11">
        <v>78</v>
      </c>
      <c r="D79" s="64" t="s">
        <v>25</v>
      </c>
      <c r="E79" s="64" t="s">
        <v>26</v>
      </c>
    </row>
    <row r="80" spans="3:15" x14ac:dyDescent="0.2">
      <c r="C80" s="11">
        <v>79</v>
      </c>
      <c r="D80" s="64" t="s">
        <v>44</v>
      </c>
      <c r="E80" s="78" t="s">
        <v>136</v>
      </c>
    </row>
    <row r="81" spans="3:5" x14ac:dyDescent="0.2">
      <c r="C81" s="11">
        <v>80</v>
      </c>
      <c r="D81" s="64" t="s">
        <v>13</v>
      </c>
      <c r="E81" s="60" t="s">
        <v>137</v>
      </c>
    </row>
    <row r="82" spans="3:5" x14ac:dyDescent="0.2">
      <c r="C82" s="11">
        <v>81</v>
      </c>
      <c r="D82" s="64" t="s">
        <v>3</v>
      </c>
      <c r="E82" s="60" t="s">
        <v>138</v>
      </c>
    </row>
    <row r="83" spans="3:5" x14ac:dyDescent="0.2">
      <c r="C83" s="11">
        <v>82</v>
      </c>
      <c r="D83" s="68" t="s">
        <v>17</v>
      </c>
      <c r="E83" s="79" t="s">
        <v>139</v>
      </c>
    </row>
    <row r="84" spans="3:5" x14ac:dyDescent="0.2">
      <c r="C84" s="11">
        <v>83</v>
      </c>
      <c r="D84" s="64" t="s">
        <v>3</v>
      </c>
      <c r="E84" s="60" t="s">
        <v>140</v>
      </c>
    </row>
    <row r="85" spans="3:5" x14ac:dyDescent="0.2">
      <c r="C85" s="11">
        <v>84</v>
      </c>
      <c r="D85" s="68" t="s">
        <v>17</v>
      </c>
      <c r="E85" s="60" t="s">
        <v>50</v>
      </c>
    </row>
    <row r="86" spans="3:5" x14ac:dyDescent="0.2">
      <c r="C86" s="11">
        <v>85</v>
      </c>
      <c r="D86" s="64" t="s">
        <v>3</v>
      </c>
      <c r="E86" s="80" t="s">
        <v>141</v>
      </c>
    </row>
    <row r="87" spans="3:5" x14ac:dyDescent="0.2">
      <c r="C87" s="11">
        <v>86</v>
      </c>
      <c r="D87" s="60" t="s">
        <v>87</v>
      </c>
      <c r="E87" s="60" t="s">
        <v>142</v>
      </c>
    </row>
    <row r="88" spans="3:5" x14ac:dyDescent="0.2">
      <c r="C88" s="11">
        <v>87</v>
      </c>
      <c r="D88" s="64" t="s">
        <v>3</v>
      </c>
      <c r="E88" s="60" t="s">
        <v>19</v>
      </c>
    </row>
    <row r="89" spans="3:5" x14ac:dyDescent="0.2">
      <c r="C89" s="11">
        <v>88</v>
      </c>
      <c r="D89" s="64" t="s">
        <v>3</v>
      </c>
      <c r="E89" s="80" t="s">
        <v>16</v>
      </c>
    </row>
    <row r="90" spans="3:5" x14ac:dyDescent="0.2">
      <c r="C90" s="11">
        <v>89</v>
      </c>
      <c r="D90" s="64" t="s">
        <v>13</v>
      </c>
      <c r="E90" s="64" t="s">
        <v>143</v>
      </c>
    </row>
    <row r="91" spans="3:5" x14ac:dyDescent="0.2">
      <c r="C91" s="11">
        <v>90</v>
      </c>
      <c r="D91" s="64" t="s">
        <v>3</v>
      </c>
      <c r="E91" s="64" t="s">
        <v>9</v>
      </c>
    </row>
    <row r="92" spans="3:5" x14ac:dyDescent="0.2">
      <c r="C92" s="11">
        <v>91</v>
      </c>
      <c r="D92" s="60" t="s">
        <v>87</v>
      </c>
      <c r="E92" s="60" t="s">
        <v>144</v>
      </c>
    </row>
    <row r="93" spans="3:5" x14ac:dyDescent="0.2">
      <c r="C93" s="11">
        <v>92</v>
      </c>
      <c r="D93" s="64" t="s">
        <v>3</v>
      </c>
      <c r="E93" s="60" t="s">
        <v>145</v>
      </c>
    </row>
    <row r="94" spans="3:5" x14ac:dyDescent="0.2">
      <c r="C94" s="11">
        <v>93</v>
      </c>
      <c r="D94" s="60" t="s">
        <v>3</v>
      </c>
      <c r="E94" s="60" t="s">
        <v>43</v>
      </c>
    </row>
    <row r="95" spans="3:5" x14ac:dyDescent="0.2">
      <c r="C95" s="11">
        <v>94</v>
      </c>
      <c r="D95" s="64" t="s">
        <v>3</v>
      </c>
      <c r="E95" s="64" t="s">
        <v>146</v>
      </c>
    </row>
    <row r="96" spans="3:5" x14ac:dyDescent="0.2">
      <c r="C96" s="11">
        <v>95</v>
      </c>
      <c r="D96" s="60" t="s">
        <v>147</v>
      </c>
      <c r="E96" s="60" t="s">
        <v>148</v>
      </c>
    </row>
    <row r="97" spans="3:5" x14ac:dyDescent="0.2">
      <c r="C97" s="11">
        <v>96</v>
      </c>
      <c r="D97" s="64" t="s">
        <v>3</v>
      </c>
      <c r="E97" s="60" t="s">
        <v>149</v>
      </c>
    </row>
    <row r="98" spans="3:5" x14ac:dyDescent="0.2">
      <c r="C98" s="11">
        <v>97</v>
      </c>
      <c r="D98" s="64" t="s">
        <v>150</v>
      </c>
      <c r="E98" s="60" t="s">
        <v>151</v>
      </c>
    </row>
    <row r="99" spans="3:5" x14ac:dyDescent="0.2">
      <c r="C99" s="11">
        <v>98</v>
      </c>
      <c r="D99" s="68" t="s">
        <v>31</v>
      </c>
      <c r="E99" s="64" t="s">
        <v>152</v>
      </c>
    </row>
    <row r="100" spans="3:5" x14ac:dyDescent="0.2">
      <c r="C100" s="11">
        <v>99</v>
      </c>
      <c r="D100" s="64" t="s">
        <v>3</v>
      </c>
      <c r="E100" s="60" t="s">
        <v>35</v>
      </c>
    </row>
    <row r="101" spans="3:5" x14ac:dyDescent="0.2">
      <c r="C101" s="11">
        <v>100</v>
      </c>
      <c r="D101" s="64" t="s">
        <v>3</v>
      </c>
      <c r="E101" s="64" t="s">
        <v>11</v>
      </c>
    </row>
    <row r="102" spans="3:5" x14ac:dyDescent="0.2">
      <c r="C102" s="11">
        <v>101</v>
      </c>
      <c r="D102" s="64" t="s">
        <v>13</v>
      </c>
      <c r="E102" s="64" t="s">
        <v>49</v>
      </c>
    </row>
    <row r="103" spans="3:5" x14ac:dyDescent="0.2">
      <c r="C103" s="11">
        <v>102</v>
      </c>
      <c r="D103" s="64" t="s">
        <v>3</v>
      </c>
      <c r="E103" s="60" t="s">
        <v>153</v>
      </c>
    </row>
    <row r="104" spans="3:5" x14ac:dyDescent="0.2">
      <c r="C104" s="11">
        <v>103</v>
      </c>
      <c r="D104" s="60" t="s">
        <v>87</v>
      </c>
      <c r="E104" s="60" t="s">
        <v>154</v>
      </c>
    </row>
    <row r="105" spans="3:5" x14ac:dyDescent="0.2">
      <c r="C105" s="11">
        <v>104</v>
      </c>
      <c r="D105" s="64" t="s">
        <v>64</v>
      </c>
      <c r="E105" s="64" t="s">
        <v>155</v>
      </c>
    </row>
    <row r="106" spans="3:5" x14ac:dyDescent="0.2">
      <c r="C106" s="11">
        <v>105</v>
      </c>
      <c r="D106" s="60" t="s">
        <v>147</v>
      </c>
      <c r="E106" s="60" t="s">
        <v>156</v>
      </c>
    </row>
    <row r="107" spans="3:5" x14ac:dyDescent="0.2">
      <c r="C107" s="11">
        <v>106</v>
      </c>
      <c r="D107" s="81" t="s">
        <v>27</v>
      </c>
      <c r="E107" s="60" t="s">
        <v>157</v>
      </c>
    </row>
    <row r="108" spans="3:5" x14ac:dyDescent="0.2">
      <c r="C108" s="11">
        <v>107</v>
      </c>
      <c r="D108" s="64" t="s">
        <v>3</v>
      </c>
      <c r="E108" s="64" t="s">
        <v>158</v>
      </c>
    </row>
    <row r="109" spans="3:5" x14ac:dyDescent="0.2">
      <c r="C109" s="11">
        <v>108</v>
      </c>
      <c r="D109" s="68" t="s">
        <v>17</v>
      </c>
      <c r="E109" s="64" t="s">
        <v>159</v>
      </c>
    </row>
    <row r="110" spans="3:5" x14ac:dyDescent="0.2">
      <c r="C110" s="11">
        <v>109</v>
      </c>
      <c r="D110" s="64" t="s">
        <v>3</v>
      </c>
      <c r="E110" s="64" t="s">
        <v>160</v>
      </c>
    </row>
    <row r="111" spans="3:5" x14ac:dyDescent="0.2">
      <c r="C111" s="11">
        <v>110</v>
      </c>
      <c r="D111" s="64" t="s">
        <v>3</v>
      </c>
      <c r="E111" s="82" t="s">
        <v>161</v>
      </c>
    </row>
    <row r="112" spans="3:5" x14ac:dyDescent="0.2">
      <c r="C112" s="11">
        <v>111</v>
      </c>
      <c r="D112" s="81" t="s">
        <v>162</v>
      </c>
      <c r="E112" s="60" t="s">
        <v>163</v>
      </c>
    </row>
    <row r="113" spans="3:5" x14ac:dyDescent="0.2">
      <c r="C113" s="11">
        <v>112</v>
      </c>
      <c r="D113" s="68" t="s">
        <v>17</v>
      </c>
      <c r="E113" s="64" t="s">
        <v>29</v>
      </c>
    </row>
    <row r="114" spans="3:5" x14ac:dyDescent="0.2">
      <c r="C114" s="11">
        <v>113</v>
      </c>
      <c r="D114" s="64" t="s">
        <v>13</v>
      </c>
      <c r="E114" s="60" t="s">
        <v>164</v>
      </c>
    </row>
    <row r="115" spans="3:5" x14ac:dyDescent="0.2">
      <c r="C115" s="11">
        <v>114</v>
      </c>
      <c r="D115" s="68" t="s">
        <v>17</v>
      </c>
      <c r="E115" s="64" t="s">
        <v>165</v>
      </c>
    </row>
    <row r="116" spans="3:5" x14ac:dyDescent="0.2">
      <c r="C116" s="11">
        <v>115</v>
      </c>
      <c r="D116" s="72" t="s">
        <v>118</v>
      </c>
      <c r="E116" s="72" t="s">
        <v>166</v>
      </c>
    </row>
    <row r="117" spans="3:5" x14ac:dyDescent="0.2">
      <c r="C117" s="11">
        <v>116</v>
      </c>
      <c r="D117" s="64" t="s">
        <v>3</v>
      </c>
      <c r="E117" s="82" t="s">
        <v>167</v>
      </c>
    </row>
    <row r="118" spans="3:5" x14ac:dyDescent="0.2">
      <c r="C118" s="11">
        <v>117</v>
      </c>
      <c r="D118" s="64" t="s">
        <v>168</v>
      </c>
      <c r="E118" s="64" t="s">
        <v>169</v>
      </c>
    </row>
    <row r="119" spans="3:5" x14ac:dyDescent="0.2">
      <c r="C119" s="11">
        <v>118</v>
      </c>
      <c r="D119" s="64" t="s">
        <v>3</v>
      </c>
      <c r="E119" s="60" t="s">
        <v>170</v>
      </c>
    </row>
    <row r="120" spans="3:5" x14ac:dyDescent="0.2">
      <c r="C120" s="11">
        <v>119</v>
      </c>
      <c r="D120" s="60" t="s">
        <v>87</v>
      </c>
      <c r="E120" s="60" t="s">
        <v>171</v>
      </c>
    </row>
    <row r="121" spans="3:5" x14ac:dyDescent="0.2">
      <c r="C121" s="60"/>
      <c r="D121" s="60"/>
      <c r="E121" s="60"/>
    </row>
    <row r="122" spans="3:5" x14ac:dyDescent="0.2">
      <c r="C122" s="60"/>
      <c r="D122" s="60"/>
      <c r="E122" s="60"/>
    </row>
    <row r="123" spans="3:5" x14ac:dyDescent="0.2">
      <c r="C123" s="60"/>
      <c r="D123" s="60"/>
      <c r="E123" s="60"/>
    </row>
    <row r="124" spans="3:5" x14ac:dyDescent="0.2">
      <c r="C124" s="60"/>
      <c r="D124" s="60"/>
      <c r="E124" s="60"/>
    </row>
    <row r="125" spans="3:5" x14ac:dyDescent="0.2">
      <c r="C125" s="60"/>
      <c r="D125" s="60"/>
      <c r="E125" s="60"/>
    </row>
    <row r="126" spans="3:5" x14ac:dyDescent="0.2">
      <c r="C126" s="60"/>
      <c r="D126" s="60"/>
      <c r="E126" s="60"/>
    </row>
    <row r="127" spans="3:5" x14ac:dyDescent="0.2">
      <c r="C127" s="60"/>
      <c r="D127" s="60"/>
      <c r="E127" s="60"/>
    </row>
    <row r="128" spans="3:5" x14ac:dyDescent="0.2">
      <c r="C128" s="60"/>
      <c r="D128" s="60"/>
      <c r="E128" s="60"/>
    </row>
    <row r="129" spans="3:5" x14ac:dyDescent="0.2">
      <c r="C129" s="60"/>
      <c r="D129" s="60"/>
      <c r="E129" s="60"/>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 E86" name="Diapazons1_9_2"/>
    <protectedRange sqref="E88" name="Diapazons1"/>
    <protectedRange sqref="E89" name="Diapazons1_1"/>
    <protectedRange sqref="E90" name="Diapazons1_3"/>
    <protectedRange sqref="E91" name="Diapazons1_6"/>
    <protectedRange sqref="E113" name="Diapazons1_2"/>
    <protectedRange sqref="E114" name="Diapazons1_4"/>
    <protectedRange sqref="E115" name="Diapazons1_8"/>
    <protectedRange sqref="E116" name="Diapazons1_10"/>
    <protectedRange sqref="E117" name="Diapazons1_12"/>
  </protectedRanges>
  <conditionalFormatting sqref="E84 C84 C86 C88 C90 C92 C94 C96 C98 C100 C102 C104 C106 C108 C110 C112 C114 C116 C118 C120">
    <cfRule type="expression" dxfId="857" priority="31" stopIfTrue="1">
      <formula>K85=1</formula>
    </cfRule>
    <cfRule type="expression" dxfId="856" priority="32" stopIfTrue="1">
      <formula>K85=2</formula>
    </cfRule>
    <cfRule type="expression" dxfId="855" priority="33" stopIfTrue="1">
      <formula>K85=3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854" priority="70" stopIfTrue="1">
      <formula>K3=1</formula>
    </cfRule>
    <cfRule type="expression" dxfId="853" priority="71" stopIfTrue="1">
      <formula>K3=2</formula>
    </cfRule>
    <cfRule type="expression" dxfId="852" priority="72" stopIfTrue="1">
      <formula>K3=3</formula>
    </cfRule>
  </conditionalFormatting>
  <conditionalFormatting sqref="E66">
    <cfRule type="expression" dxfId="851" priority="67" stopIfTrue="1">
      <formula>L66=1</formula>
    </cfRule>
    <cfRule type="expression" dxfId="850" priority="68" stopIfTrue="1">
      <formula>L66=2</formula>
    </cfRule>
    <cfRule type="expression" dxfId="849" priority="69" stopIfTrue="1">
      <formula>L66=3</formula>
    </cfRule>
  </conditionalFormatting>
  <conditionalFormatting sqref="E67:E69">
    <cfRule type="expression" dxfId="848" priority="64" stopIfTrue="1">
      <formula>L67=1</formula>
    </cfRule>
    <cfRule type="expression" dxfId="847" priority="65" stopIfTrue="1">
      <formula>L67=2</formula>
    </cfRule>
    <cfRule type="expression" dxfId="846" priority="66" stopIfTrue="1">
      <formula>L67=3</formula>
    </cfRule>
  </conditionalFormatting>
  <conditionalFormatting sqref="C2 C4 C6 C8 C10 C12 C14 C16 C18 C20 C22 C24 C26 C28 C30 C32 C34 C36 C38 C40 C42 C44 C46 C48 C50 C52 C54 C56 C58 C60 C62 C64 C66 C68 C70 C72 C74 C76 C78 C80 C82">
    <cfRule type="expression" dxfId="845" priority="49" stopIfTrue="1">
      <formula>K2=1</formula>
    </cfRule>
    <cfRule type="expression" dxfId="844" priority="50" stopIfTrue="1">
      <formula>K2=2</formula>
    </cfRule>
    <cfRule type="expression" dxfId="843" priority="51" stopIfTrue="1">
      <formula>K2=3</formula>
    </cfRule>
  </conditionalFormatting>
  <conditionalFormatting sqref="E77:E78">
    <cfRule type="expression" dxfId="842" priority="61" stopIfTrue="1">
      <formula>L77=1</formula>
    </cfRule>
    <cfRule type="expression" dxfId="841" priority="62" stopIfTrue="1">
      <formula>L77=2</formula>
    </cfRule>
    <cfRule type="expression" dxfId="840" priority="63" stopIfTrue="1">
      <formula>L77=3</formula>
    </cfRule>
  </conditionalFormatting>
  <conditionalFormatting sqref="E70">
    <cfRule type="expression" dxfId="839" priority="58" stopIfTrue="1">
      <formula>L70=1</formula>
    </cfRule>
    <cfRule type="expression" dxfId="838" priority="59" stopIfTrue="1">
      <formula>L70=2</formula>
    </cfRule>
    <cfRule type="expression" dxfId="837" priority="60" stopIfTrue="1">
      <formula>L70=3</formula>
    </cfRule>
  </conditionalFormatting>
  <conditionalFormatting sqref="E71">
    <cfRule type="expression" dxfId="836" priority="55" stopIfTrue="1">
      <formula>L72=1</formula>
    </cfRule>
    <cfRule type="expression" dxfId="835" priority="56" stopIfTrue="1">
      <formula>L72=2</formula>
    </cfRule>
    <cfRule type="expression" dxfId="834" priority="57" stopIfTrue="1">
      <formula>L72=3</formula>
    </cfRule>
  </conditionalFormatting>
  <conditionalFormatting sqref="E72:E76">
    <cfRule type="expression" dxfId="833" priority="52" stopIfTrue="1">
      <formula>L73=1</formula>
    </cfRule>
    <cfRule type="expression" dxfId="832" priority="53" stopIfTrue="1">
      <formula>L73=2</formula>
    </cfRule>
    <cfRule type="expression" dxfId="831" priority="54" stopIfTrue="1">
      <formula>L73=3</formula>
    </cfRule>
  </conditionalFormatting>
  <conditionalFormatting sqref="E79">
    <cfRule type="expression" dxfId="830" priority="46" stopIfTrue="1">
      <formula>L79=1</formula>
    </cfRule>
    <cfRule type="expression" dxfId="829" priority="47" stopIfTrue="1">
      <formula>L79=2</formula>
    </cfRule>
    <cfRule type="expression" dxfId="828" priority="48" stopIfTrue="1">
      <formula>L79=3</formula>
    </cfRule>
  </conditionalFormatting>
  <conditionalFormatting sqref="E80">
    <cfRule type="expression" dxfId="827" priority="43" stopIfTrue="1">
      <formula>M80=1</formula>
    </cfRule>
    <cfRule type="expression" dxfId="826" priority="44" stopIfTrue="1">
      <formula>M80=2</formula>
    </cfRule>
    <cfRule type="expression" dxfId="825" priority="45" stopIfTrue="1">
      <formula>M80=3</formula>
    </cfRule>
  </conditionalFormatting>
  <conditionalFormatting sqref="E81">
    <cfRule type="expression" dxfId="824" priority="40" stopIfTrue="1">
      <formula>M81=1</formula>
    </cfRule>
    <cfRule type="expression" dxfId="823" priority="41" stopIfTrue="1">
      <formula>M81=2</formula>
    </cfRule>
    <cfRule type="expression" dxfId="822" priority="42" stopIfTrue="1">
      <formula>M81=3</formula>
    </cfRule>
  </conditionalFormatting>
  <conditionalFormatting sqref="E82">
    <cfRule type="expression" dxfId="821" priority="37" stopIfTrue="1">
      <formula>M82=1</formula>
    </cfRule>
    <cfRule type="expression" dxfId="820" priority="38" stopIfTrue="1">
      <formula>M82=2</formula>
    </cfRule>
    <cfRule type="expression" dxfId="819" priority="39" stopIfTrue="1">
      <formula>M82=3</formula>
    </cfRule>
  </conditionalFormatting>
  <conditionalFormatting sqref="E83">
    <cfRule type="expression" dxfId="818" priority="34" stopIfTrue="1">
      <formula>M83=1</formula>
    </cfRule>
    <cfRule type="expression" dxfId="817" priority="35" stopIfTrue="1">
      <formula>M83=2</formula>
    </cfRule>
    <cfRule type="expression" dxfId="816" priority="36" stopIfTrue="1">
      <formula>M83=3</formula>
    </cfRule>
  </conditionalFormatting>
  <conditionalFormatting sqref="E86">
    <cfRule type="expression" dxfId="815" priority="28" stopIfTrue="1">
      <formula>M86=1</formula>
    </cfRule>
    <cfRule type="expression" dxfId="814" priority="29" stopIfTrue="1">
      <formula>M86=2</formula>
    </cfRule>
    <cfRule type="expression" dxfId="813" priority="30" stopIfTrue="1">
      <formula>M86=3</formula>
    </cfRule>
  </conditionalFormatting>
  <conditionalFormatting sqref="E88">
    <cfRule type="expression" dxfId="812" priority="25" stopIfTrue="1">
      <formula>M88=1</formula>
    </cfRule>
    <cfRule type="expression" dxfId="811" priority="26" stopIfTrue="1">
      <formula>M88=2</formula>
    </cfRule>
    <cfRule type="expression" dxfId="810" priority="27" stopIfTrue="1">
      <formula>M88=3</formula>
    </cfRule>
  </conditionalFormatting>
  <conditionalFormatting sqref="E89">
    <cfRule type="expression" dxfId="809" priority="22" stopIfTrue="1">
      <formula>M89=1</formula>
    </cfRule>
    <cfRule type="expression" dxfId="808" priority="23" stopIfTrue="1">
      <formula>M89=2</formula>
    </cfRule>
    <cfRule type="expression" dxfId="807" priority="24" stopIfTrue="1">
      <formula>M89=3</formula>
    </cfRule>
  </conditionalFormatting>
  <conditionalFormatting sqref="E91">
    <cfRule type="expression" dxfId="806" priority="16" stopIfTrue="1">
      <formula>M91=1</formula>
    </cfRule>
    <cfRule type="expression" dxfId="805" priority="17" stopIfTrue="1">
      <formula>M91=2</formula>
    </cfRule>
    <cfRule type="expression" dxfId="804" priority="18" stopIfTrue="1">
      <formula>M91=3</formula>
    </cfRule>
  </conditionalFormatting>
  <conditionalFormatting sqref="E90">
    <cfRule type="expression" dxfId="803" priority="19" stopIfTrue="1">
      <formula>M90=1</formula>
    </cfRule>
    <cfRule type="expression" dxfId="802" priority="20" stopIfTrue="1">
      <formula>M90=2</formula>
    </cfRule>
    <cfRule type="expression" dxfId="801" priority="21" stopIfTrue="1">
      <formula>M90=3</formula>
    </cfRule>
  </conditionalFormatting>
  <conditionalFormatting sqref="E113">
    <cfRule type="expression" dxfId="800" priority="13" stopIfTrue="1">
      <formula>M113=1</formula>
    </cfRule>
    <cfRule type="expression" dxfId="799" priority="14" stopIfTrue="1">
      <formula>M113=2</formula>
    </cfRule>
    <cfRule type="expression" dxfId="798" priority="15" stopIfTrue="1">
      <formula>M113=3</formula>
    </cfRule>
  </conditionalFormatting>
  <conditionalFormatting sqref="E114">
    <cfRule type="expression" dxfId="797" priority="10" stopIfTrue="1">
      <formula>M114=1</formula>
    </cfRule>
    <cfRule type="expression" dxfId="796" priority="11" stopIfTrue="1">
      <formula>M114=2</formula>
    </cfRule>
    <cfRule type="expression" dxfId="795" priority="12" stopIfTrue="1">
      <formula>M114=3</formula>
    </cfRule>
  </conditionalFormatting>
  <conditionalFormatting sqref="E115">
    <cfRule type="expression" dxfId="794" priority="7" stopIfTrue="1">
      <formula>M115=1</formula>
    </cfRule>
    <cfRule type="expression" dxfId="793" priority="8" stopIfTrue="1">
      <formula>M115=2</formula>
    </cfRule>
    <cfRule type="expression" dxfId="792" priority="9" stopIfTrue="1">
      <formula>M115=3</formula>
    </cfRule>
  </conditionalFormatting>
  <conditionalFormatting sqref="E116">
    <cfRule type="expression" dxfId="791" priority="4" stopIfTrue="1">
      <formula>M116=1</formula>
    </cfRule>
    <cfRule type="expression" dxfId="790" priority="5" stopIfTrue="1">
      <formula>M116=2</formula>
    </cfRule>
    <cfRule type="expression" dxfId="789" priority="6" stopIfTrue="1">
      <formula>M116=3</formula>
    </cfRule>
  </conditionalFormatting>
  <conditionalFormatting sqref="E117">
    <cfRule type="expression" dxfId="788" priority="1" stopIfTrue="1">
      <formula>M117=1</formula>
    </cfRule>
    <cfRule type="expression" dxfId="787" priority="2" stopIfTrue="1">
      <formula>M117=2</formula>
    </cfRule>
    <cfRule type="expression" dxfId="786" priority="3" stopIfTrue="1">
      <formula>M117=3</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48"/>
  <sheetViews>
    <sheetView workbookViewId="0">
      <selection activeCell="Z3" sqref="Z3"/>
    </sheetView>
  </sheetViews>
  <sheetFormatPr defaultColWidth="4.28515625" defaultRowHeight="14.25" x14ac:dyDescent="0.2"/>
  <cols>
    <col min="1" max="1" width="14.28515625" style="1" customWidth="1"/>
    <col min="2" max="2" width="27.140625" style="2" customWidth="1"/>
    <col min="3" max="20" width="3.85546875" style="51" customWidth="1"/>
    <col min="21" max="22" width="6.7109375" style="51"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x14ac:dyDescent="0.2">
      <c r="B1" s="535" t="s">
        <v>172</v>
      </c>
      <c r="C1" s="535"/>
      <c r="D1" s="535"/>
      <c r="E1" s="535"/>
      <c r="F1" s="535"/>
      <c r="G1" s="535"/>
      <c r="H1" s="535"/>
      <c r="I1" s="535"/>
      <c r="J1" s="535"/>
      <c r="K1" s="535"/>
      <c r="L1" s="535"/>
      <c r="M1" s="535"/>
      <c r="N1" s="535"/>
      <c r="O1" s="535"/>
      <c r="P1" s="535"/>
      <c r="Q1" s="535"/>
      <c r="R1" s="535"/>
      <c r="S1" s="535"/>
      <c r="T1" s="535"/>
      <c r="U1" s="535"/>
      <c r="V1" s="535"/>
    </row>
    <row r="2" spans="1:252" ht="29.25" customHeight="1" x14ac:dyDescent="0.2">
      <c r="A2" s="3"/>
      <c r="B2" s="4"/>
      <c r="C2" s="5"/>
      <c r="D2" s="5"/>
      <c r="E2" s="5"/>
      <c r="F2" s="5"/>
      <c r="G2" s="536" t="s">
        <v>275</v>
      </c>
      <c r="H2" s="536"/>
      <c r="I2" s="536"/>
      <c r="J2" s="536"/>
      <c r="K2" s="536"/>
      <c r="L2" s="536"/>
      <c r="M2" s="536"/>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x14ac:dyDescent="0.2">
      <c r="A3" s="7"/>
      <c r="B3" s="8" t="s">
        <v>0</v>
      </c>
      <c r="C3" s="537" t="s">
        <v>210</v>
      </c>
      <c r="D3" s="537"/>
      <c r="E3" s="537" t="s">
        <v>263</v>
      </c>
      <c r="F3" s="537"/>
      <c r="G3" s="537" t="s">
        <v>264</v>
      </c>
      <c r="H3" s="537"/>
      <c r="I3" s="537" t="s">
        <v>265</v>
      </c>
      <c r="J3" s="537"/>
      <c r="K3" s="537" t="s">
        <v>274</v>
      </c>
      <c r="L3" s="537"/>
      <c r="M3" s="531" t="s">
        <v>173</v>
      </c>
      <c r="N3" s="531"/>
      <c r="O3" s="531" t="s">
        <v>174</v>
      </c>
      <c r="P3" s="531"/>
      <c r="Q3" s="531" t="s">
        <v>175</v>
      </c>
      <c r="R3" s="531"/>
      <c r="S3" s="531" t="s">
        <v>176</v>
      </c>
      <c r="T3" s="531"/>
      <c r="U3" s="9" t="s">
        <v>1</v>
      </c>
      <c r="V3" s="9" t="s">
        <v>2</v>
      </c>
    </row>
    <row r="4" spans="1:252" ht="14.1" customHeight="1" x14ac:dyDescent="0.2">
      <c r="A4" s="43" t="s">
        <v>31</v>
      </c>
      <c r="B4" s="11" t="s">
        <v>32</v>
      </c>
      <c r="C4" s="15" t="s">
        <v>6</v>
      </c>
      <c r="D4" s="85">
        <v>10</v>
      </c>
      <c r="E4" s="12" t="s">
        <v>5</v>
      </c>
      <c r="F4" s="225">
        <v>8</v>
      </c>
      <c r="G4" s="13"/>
      <c r="H4" s="16"/>
      <c r="I4" s="223" t="s">
        <v>10</v>
      </c>
      <c r="J4" s="419">
        <v>5</v>
      </c>
      <c r="K4" s="376" t="s">
        <v>12</v>
      </c>
      <c r="L4" s="377">
        <v>4</v>
      </c>
      <c r="M4" s="23"/>
      <c r="N4" s="24"/>
      <c r="O4" s="39"/>
      <c r="P4" s="44"/>
      <c r="Q4" s="18"/>
      <c r="R4" s="26"/>
      <c r="S4" s="23"/>
      <c r="T4" s="24"/>
      <c r="U4" s="16">
        <f t="shared" ref="U4:U40" si="0">D4+F4+H4+J4+L4+R4+T4+N4+P4</f>
        <v>27</v>
      </c>
      <c r="V4" s="17" t="s">
        <v>219</v>
      </c>
    </row>
    <row r="5" spans="1:252" ht="14.1" customHeight="1" x14ac:dyDescent="0.2">
      <c r="A5" s="10" t="s">
        <v>3</v>
      </c>
      <c r="B5" s="22" t="s">
        <v>11</v>
      </c>
      <c r="C5" s="12" t="s">
        <v>5</v>
      </c>
      <c r="D5" s="225">
        <v>8</v>
      </c>
      <c r="E5" s="222" t="s">
        <v>7</v>
      </c>
      <c r="F5" s="227">
        <v>3</v>
      </c>
      <c r="G5" s="222" t="s">
        <v>7</v>
      </c>
      <c r="H5" s="227">
        <v>3</v>
      </c>
      <c r="I5" s="12" t="s">
        <v>5</v>
      </c>
      <c r="J5" s="225">
        <v>8</v>
      </c>
      <c r="K5" s="13"/>
      <c r="L5" s="14"/>
      <c r="M5" s="13"/>
      <c r="N5" s="16"/>
      <c r="O5" s="13"/>
      <c r="P5" s="16"/>
      <c r="Q5" s="18"/>
      <c r="R5" s="26"/>
      <c r="S5" s="13"/>
      <c r="T5" s="16"/>
      <c r="U5" s="16">
        <f t="shared" si="0"/>
        <v>22</v>
      </c>
      <c r="V5" s="17" t="s">
        <v>220</v>
      </c>
    </row>
    <row r="6" spans="1:252" ht="14.1" customHeight="1" x14ac:dyDescent="0.2">
      <c r="A6" s="10" t="s">
        <v>3</v>
      </c>
      <c r="B6" s="11" t="s">
        <v>34</v>
      </c>
      <c r="C6" s="376" t="s">
        <v>237</v>
      </c>
      <c r="D6" s="423">
        <v>6</v>
      </c>
      <c r="E6" s="31"/>
      <c r="F6" s="35"/>
      <c r="G6" s="15" t="s">
        <v>6</v>
      </c>
      <c r="H6" s="85">
        <v>10</v>
      </c>
      <c r="I6" s="221" t="s">
        <v>12</v>
      </c>
      <c r="J6" s="418">
        <v>4</v>
      </c>
      <c r="K6" s="13"/>
      <c r="L6" s="16"/>
      <c r="M6" s="13"/>
      <c r="N6" s="421"/>
      <c r="O6" s="20"/>
      <c r="P6" s="33"/>
      <c r="Q6" s="20"/>
      <c r="R6" s="33"/>
      <c r="S6" s="13"/>
      <c r="T6" s="16"/>
      <c r="U6" s="16">
        <f t="shared" si="0"/>
        <v>20</v>
      </c>
      <c r="V6" s="17" t="s">
        <v>218</v>
      </c>
    </row>
    <row r="7" spans="1:252" ht="14.1" customHeight="1" x14ac:dyDescent="0.2">
      <c r="A7" s="10" t="s">
        <v>13</v>
      </c>
      <c r="B7" s="11" t="s">
        <v>14</v>
      </c>
      <c r="C7" s="27"/>
      <c r="D7" s="28"/>
      <c r="E7" s="13"/>
      <c r="F7" s="16"/>
      <c r="G7" s="13"/>
      <c r="H7" s="16"/>
      <c r="I7" s="15" t="s">
        <v>6</v>
      </c>
      <c r="J7" s="85">
        <v>10</v>
      </c>
      <c r="K7" s="417" t="s">
        <v>5</v>
      </c>
      <c r="L7" s="224">
        <v>8</v>
      </c>
      <c r="M7" s="36"/>
      <c r="N7" s="37"/>
      <c r="O7" s="13"/>
      <c r="P7" s="16"/>
      <c r="Q7" s="27"/>
      <c r="R7" s="28"/>
      <c r="S7" s="27"/>
      <c r="T7" s="28"/>
      <c r="U7" s="16">
        <f t="shared" si="0"/>
        <v>18</v>
      </c>
      <c r="V7" s="29" t="s">
        <v>221</v>
      </c>
    </row>
    <row r="8" spans="1:252" ht="14.1" customHeight="1" x14ac:dyDescent="0.2">
      <c r="A8" s="43" t="s">
        <v>39</v>
      </c>
      <c r="B8" s="11" t="s">
        <v>40</v>
      </c>
      <c r="C8" s="20"/>
      <c r="D8" s="33"/>
      <c r="E8" s="221" t="s">
        <v>12</v>
      </c>
      <c r="F8" s="418">
        <v>4</v>
      </c>
      <c r="G8" s="376" t="s">
        <v>12</v>
      </c>
      <c r="H8" s="377">
        <v>4</v>
      </c>
      <c r="I8" s="222" t="s">
        <v>7</v>
      </c>
      <c r="J8" s="227">
        <v>3</v>
      </c>
      <c r="K8" s="223" t="s">
        <v>15</v>
      </c>
      <c r="L8" s="419">
        <v>2</v>
      </c>
      <c r="M8" s="20"/>
      <c r="N8" s="33"/>
      <c r="O8" s="20"/>
      <c r="P8" s="21"/>
      <c r="Q8" s="13"/>
      <c r="R8" s="16"/>
      <c r="S8" s="13"/>
      <c r="T8" s="16"/>
      <c r="U8" s="16">
        <f t="shared" si="0"/>
        <v>13</v>
      </c>
      <c r="V8" s="29" t="s">
        <v>276</v>
      </c>
    </row>
    <row r="9" spans="1:252" ht="14.1" customHeight="1" x14ac:dyDescent="0.2">
      <c r="A9" s="43" t="s">
        <v>17</v>
      </c>
      <c r="B9" s="11" t="s">
        <v>48</v>
      </c>
      <c r="C9" s="223" t="s">
        <v>10</v>
      </c>
      <c r="D9" s="419">
        <v>5</v>
      </c>
      <c r="E9" s="221" t="s">
        <v>237</v>
      </c>
      <c r="F9" s="418">
        <v>6</v>
      </c>
      <c r="G9" s="13"/>
      <c r="H9" s="16"/>
      <c r="I9" s="13"/>
      <c r="J9" s="16"/>
      <c r="K9" s="20"/>
      <c r="L9" s="21"/>
      <c r="M9" s="20"/>
      <c r="N9" s="33"/>
      <c r="O9" s="13"/>
      <c r="P9" s="16"/>
      <c r="Q9" s="13"/>
      <c r="R9" s="16"/>
      <c r="S9" s="13"/>
      <c r="T9" s="16"/>
      <c r="U9" s="16">
        <f t="shared" si="0"/>
        <v>11</v>
      </c>
      <c r="V9" s="29" t="s">
        <v>277</v>
      </c>
    </row>
    <row r="10" spans="1:252" ht="14.1" customHeight="1" x14ac:dyDescent="0.2">
      <c r="A10" s="10" t="s">
        <v>3</v>
      </c>
      <c r="B10" s="11" t="s">
        <v>232</v>
      </c>
      <c r="C10" s="20"/>
      <c r="D10" s="33"/>
      <c r="E10" s="15" t="s">
        <v>6</v>
      </c>
      <c r="F10" s="420">
        <v>10</v>
      </c>
      <c r="G10" s="13"/>
      <c r="H10" s="14"/>
      <c r="I10" s="13"/>
      <c r="J10" s="16"/>
      <c r="K10" s="13"/>
      <c r="L10" s="14"/>
      <c r="M10" s="13"/>
      <c r="N10" s="16"/>
      <c r="O10" s="13"/>
      <c r="P10" s="16"/>
      <c r="Q10" s="13"/>
      <c r="R10" s="16"/>
      <c r="S10" s="27"/>
      <c r="T10" s="28"/>
      <c r="U10" s="16">
        <f t="shared" si="0"/>
        <v>10</v>
      </c>
      <c r="V10" s="29" t="s">
        <v>278</v>
      </c>
    </row>
    <row r="11" spans="1:252" ht="14.1" customHeight="1" x14ac:dyDescent="0.2">
      <c r="A11" s="43" t="s">
        <v>17</v>
      </c>
      <c r="B11" s="11" t="s">
        <v>41</v>
      </c>
      <c r="C11" s="27"/>
      <c r="D11" s="84"/>
      <c r="E11" s="34" t="s">
        <v>10</v>
      </c>
      <c r="F11" s="224">
        <v>5</v>
      </c>
      <c r="G11" s="34" t="s">
        <v>10</v>
      </c>
      <c r="H11" s="224">
        <v>5</v>
      </c>
      <c r="I11" s="18"/>
      <c r="J11" s="19"/>
      <c r="K11" s="13"/>
      <c r="L11" s="14"/>
      <c r="M11" s="13"/>
      <c r="N11" s="16"/>
      <c r="O11" s="31"/>
      <c r="P11" s="35"/>
      <c r="Q11" s="13"/>
      <c r="R11" s="16"/>
      <c r="S11" s="31"/>
      <c r="T11" s="35"/>
      <c r="U11" s="16">
        <f t="shared" si="0"/>
        <v>10</v>
      </c>
      <c r="V11" s="29" t="s">
        <v>278</v>
      </c>
    </row>
    <row r="12" spans="1:252" ht="14.1" customHeight="1" x14ac:dyDescent="0.2">
      <c r="A12" s="43" t="s">
        <v>39</v>
      </c>
      <c r="B12" s="11" t="s">
        <v>269</v>
      </c>
      <c r="C12" s="20"/>
      <c r="D12" s="33"/>
      <c r="E12" s="13"/>
      <c r="F12" s="16"/>
      <c r="G12" s="20"/>
      <c r="H12" s="33"/>
      <c r="I12" s="39"/>
      <c r="J12" s="44"/>
      <c r="K12" s="15" t="s">
        <v>6</v>
      </c>
      <c r="L12" s="420">
        <v>10</v>
      </c>
      <c r="M12" s="13"/>
      <c r="N12" s="16"/>
      <c r="O12" s="13"/>
      <c r="P12" s="16"/>
      <c r="Q12" s="13"/>
      <c r="R12" s="16"/>
      <c r="S12" s="13"/>
      <c r="T12" s="16"/>
      <c r="U12" s="16">
        <f t="shared" si="0"/>
        <v>10</v>
      </c>
      <c r="V12" s="29" t="s">
        <v>278</v>
      </c>
    </row>
    <row r="13" spans="1:252" ht="14.1" customHeight="1" x14ac:dyDescent="0.2">
      <c r="A13" s="10" t="s">
        <v>3</v>
      </c>
      <c r="B13" s="11" t="s">
        <v>140</v>
      </c>
      <c r="C13" s="20"/>
      <c r="D13" s="33"/>
      <c r="E13" s="31"/>
      <c r="F13" s="35"/>
      <c r="G13" s="417" t="s">
        <v>5</v>
      </c>
      <c r="H13" s="224">
        <v>8</v>
      </c>
      <c r="I13" s="20"/>
      <c r="J13" s="33"/>
      <c r="K13" s="20"/>
      <c r="L13" s="33"/>
      <c r="M13" s="13"/>
      <c r="N13" s="16"/>
      <c r="O13" s="13"/>
      <c r="P13" s="16"/>
      <c r="Q13" s="13"/>
      <c r="R13" s="14"/>
      <c r="S13" s="13"/>
      <c r="T13" s="16"/>
      <c r="U13" s="16">
        <f t="shared" si="0"/>
        <v>8</v>
      </c>
      <c r="V13" s="29" t="s">
        <v>215</v>
      </c>
    </row>
    <row r="14" spans="1:252" ht="14.1" customHeight="1" x14ac:dyDescent="0.2">
      <c r="A14" s="10" t="s">
        <v>17</v>
      </c>
      <c r="B14" s="11" t="s">
        <v>18</v>
      </c>
      <c r="C14" s="222" t="s">
        <v>7</v>
      </c>
      <c r="D14" s="227">
        <v>3</v>
      </c>
      <c r="E14" s="39"/>
      <c r="F14" s="40"/>
      <c r="G14" s="13"/>
      <c r="H14" s="16"/>
      <c r="I14" s="223" t="s">
        <v>15</v>
      </c>
      <c r="J14" s="419">
        <v>2</v>
      </c>
      <c r="K14" s="222" t="s">
        <v>7</v>
      </c>
      <c r="L14" s="227">
        <v>3</v>
      </c>
      <c r="M14" s="13"/>
      <c r="N14" s="16"/>
      <c r="O14" s="13"/>
      <c r="P14" s="16"/>
      <c r="Q14" s="31"/>
      <c r="R14" s="32"/>
      <c r="S14" s="13"/>
      <c r="T14" s="16"/>
      <c r="U14" s="16">
        <f t="shared" si="0"/>
        <v>8</v>
      </c>
      <c r="V14" s="29" t="s">
        <v>279</v>
      </c>
    </row>
    <row r="15" spans="1:252" ht="14.1" customHeight="1" x14ac:dyDescent="0.2">
      <c r="A15" s="10" t="s">
        <v>3</v>
      </c>
      <c r="B15" s="11" t="s">
        <v>204</v>
      </c>
      <c r="C15" s="376" t="s">
        <v>12</v>
      </c>
      <c r="D15" s="423">
        <v>4</v>
      </c>
      <c r="E15" s="34" t="s">
        <v>15</v>
      </c>
      <c r="F15" s="25">
        <v>2</v>
      </c>
      <c r="G15" s="34" t="s">
        <v>8</v>
      </c>
      <c r="H15" s="224">
        <v>1</v>
      </c>
      <c r="I15" s="39"/>
      <c r="J15" s="40"/>
      <c r="K15" s="20"/>
      <c r="L15" s="33"/>
      <c r="M15" s="13"/>
      <c r="N15" s="16"/>
      <c r="O15" s="13"/>
      <c r="P15" s="16"/>
      <c r="Q15" s="20"/>
      <c r="R15" s="33"/>
      <c r="S15" s="13"/>
      <c r="T15" s="16"/>
      <c r="U15" s="16">
        <f t="shared" si="0"/>
        <v>7</v>
      </c>
      <c r="V15" s="29" t="s">
        <v>280</v>
      </c>
    </row>
    <row r="16" spans="1:252" ht="14.1" customHeight="1" x14ac:dyDescent="0.2">
      <c r="A16" s="43" t="s">
        <v>31</v>
      </c>
      <c r="B16" s="11" t="s">
        <v>266</v>
      </c>
      <c r="C16" s="13"/>
      <c r="D16" s="14"/>
      <c r="E16" s="13"/>
      <c r="F16" s="14"/>
      <c r="G16" s="221" t="s">
        <v>237</v>
      </c>
      <c r="H16" s="226">
        <v>6</v>
      </c>
      <c r="I16" s="39"/>
      <c r="J16" s="44"/>
      <c r="K16" s="20"/>
      <c r="L16" s="33"/>
      <c r="M16" s="13"/>
      <c r="N16" s="16"/>
      <c r="O16" s="27"/>
      <c r="P16" s="84"/>
      <c r="Q16" s="13"/>
      <c r="R16" s="16"/>
      <c r="S16" s="13"/>
      <c r="T16" s="16"/>
      <c r="U16" s="16">
        <f t="shared" si="0"/>
        <v>6</v>
      </c>
      <c r="V16" s="29" t="s">
        <v>281</v>
      </c>
    </row>
    <row r="17" spans="1:24" ht="14.1" customHeight="1" x14ac:dyDescent="0.2">
      <c r="A17" s="10" t="s">
        <v>3</v>
      </c>
      <c r="B17" s="11" t="s">
        <v>37</v>
      </c>
      <c r="C17" s="13"/>
      <c r="D17" s="16"/>
      <c r="E17" s="39"/>
      <c r="F17" s="40"/>
      <c r="G17" s="20"/>
      <c r="H17" s="33"/>
      <c r="I17" s="221" t="s">
        <v>237</v>
      </c>
      <c r="J17" s="418">
        <v>6</v>
      </c>
      <c r="K17" s="20"/>
      <c r="L17" s="33"/>
      <c r="M17" s="13"/>
      <c r="N17" s="16"/>
      <c r="O17" s="13"/>
      <c r="P17" s="14"/>
      <c r="Q17" s="13"/>
      <c r="R17" s="16"/>
      <c r="S17" s="13"/>
      <c r="T17" s="16"/>
      <c r="U17" s="16">
        <f t="shared" si="0"/>
        <v>6</v>
      </c>
      <c r="V17" s="29" t="s">
        <v>281</v>
      </c>
    </row>
    <row r="18" spans="1:24" ht="14.1" customHeight="1" x14ac:dyDescent="0.2">
      <c r="A18" s="43" t="s">
        <v>17</v>
      </c>
      <c r="B18" s="11" t="s">
        <v>50</v>
      </c>
      <c r="C18" s="34" t="s">
        <v>8</v>
      </c>
      <c r="D18" s="25">
        <v>1</v>
      </c>
      <c r="E18" s="20"/>
      <c r="F18" s="21"/>
      <c r="G18" s="18"/>
      <c r="H18" s="19"/>
      <c r="I18" s="13"/>
      <c r="J18" s="14"/>
      <c r="K18" s="34" t="s">
        <v>10</v>
      </c>
      <c r="L18" s="25">
        <v>5</v>
      </c>
      <c r="M18" s="13"/>
      <c r="N18" s="16"/>
      <c r="O18" s="18"/>
      <c r="P18" s="26"/>
      <c r="Q18" s="23"/>
      <c r="R18" s="24"/>
      <c r="S18" s="23"/>
      <c r="T18" s="24"/>
      <c r="U18" s="16">
        <f t="shared" si="0"/>
        <v>6</v>
      </c>
      <c r="V18" s="29" t="s">
        <v>281</v>
      </c>
      <c r="W18" s="42"/>
    </row>
    <row r="19" spans="1:24" ht="14.1" customHeight="1" x14ac:dyDescent="0.2">
      <c r="A19" s="10" t="s">
        <v>3</v>
      </c>
      <c r="B19" s="11" t="s">
        <v>273</v>
      </c>
      <c r="C19" s="13"/>
      <c r="D19" s="16"/>
      <c r="E19" s="39"/>
      <c r="F19" s="44"/>
      <c r="G19" s="20"/>
      <c r="H19" s="21"/>
      <c r="I19" s="31"/>
      <c r="J19" s="32"/>
      <c r="K19" s="221" t="s">
        <v>237</v>
      </c>
      <c r="L19" s="418">
        <v>6</v>
      </c>
      <c r="M19" s="13"/>
      <c r="N19" s="16"/>
      <c r="O19" s="23"/>
      <c r="P19" s="24"/>
      <c r="Q19" s="20"/>
      <c r="R19" s="21"/>
      <c r="S19" s="13"/>
      <c r="T19" s="16"/>
      <c r="U19" s="16">
        <f t="shared" si="0"/>
        <v>6</v>
      </c>
      <c r="V19" s="29" t="s">
        <v>281</v>
      </c>
    </row>
    <row r="20" spans="1:24" ht="14.1" customHeight="1" x14ac:dyDescent="0.2">
      <c r="A20" s="10" t="s">
        <v>87</v>
      </c>
      <c r="B20" s="22" t="s">
        <v>88</v>
      </c>
      <c r="C20" s="34" t="s">
        <v>15</v>
      </c>
      <c r="D20" s="224">
        <v>2</v>
      </c>
      <c r="E20" s="23"/>
      <c r="F20" s="24"/>
      <c r="G20" s="23"/>
      <c r="H20" s="24"/>
      <c r="I20" s="36"/>
      <c r="J20" s="37"/>
      <c r="K20" s="20"/>
      <c r="L20" s="33"/>
      <c r="M20" s="18"/>
      <c r="N20" s="26"/>
      <c r="O20" s="18"/>
      <c r="P20" s="26"/>
      <c r="Q20" s="23"/>
      <c r="R20" s="24"/>
      <c r="S20" s="23"/>
      <c r="T20" s="24"/>
      <c r="U20" s="16">
        <f t="shared" si="0"/>
        <v>2</v>
      </c>
      <c r="V20" s="29" t="s">
        <v>282</v>
      </c>
    </row>
    <row r="21" spans="1:24" ht="14.1" customHeight="1" x14ac:dyDescent="0.2">
      <c r="A21" s="10" t="s">
        <v>3</v>
      </c>
      <c r="B21" s="11" t="s">
        <v>20</v>
      </c>
      <c r="C21" s="23"/>
      <c r="D21" s="24"/>
      <c r="E21" s="39"/>
      <c r="F21" s="44"/>
      <c r="G21" s="34" t="s">
        <v>15</v>
      </c>
      <c r="H21" s="25">
        <v>2</v>
      </c>
      <c r="I21" s="13"/>
      <c r="J21" s="16"/>
      <c r="K21" s="13"/>
      <c r="L21" s="14"/>
      <c r="M21" s="20"/>
      <c r="N21" s="16"/>
      <c r="O21" s="13"/>
      <c r="P21" s="16"/>
      <c r="Q21" s="13"/>
      <c r="R21" s="16"/>
      <c r="S21" s="31"/>
      <c r="T21" s="35"/>
      <c r="U21" s="16">
        <f t="shared" si="0"/>
        <v>2</v>
      </c>
      <c r="V21" s="29" t="s">
        <v>282</v>
      </c>
    </row>
    <row r="22" spans="1:24" ht="14.1" customHeight="1" x14ac:dyDescent="0.2">
      <c r="A22" s="43" t="s">
        <v>17</v>
      </c>
      <c r="B22" s="11" t="s">
        <v>89</v>
      </c>
      <c r="C22" s="20"/>
      <c r="D22" s="33"/>
      <c r="E22" s="223" t="s">
        <v>8</v>
      </c>
      <c r="F22" s="419">
        <v>1</v>
      </c>
      <c r="G22" s="13"/>
      <c r="H22" s="14"/>
      <c r="I22" s="20"/>
      <c r="J22" s="33"/>
      <c r="K22" s="20"/>
      <c r="L22" s="33"/>
      <c r="M22" s="13"/>
      <c r="N22" s="16"/>
      <c r="O22" s="13"/>
      <c r="P22" s="16"/>
      <c r="Q22" s="13"/>
      <c r="R22" s="14"/>
      <c r="S22" s="13"/>
      <c r="T22" s="16"/>
      <c r="U22" s="16">
        <f t="shared" si="0"/>
        <v>1</v>
      </c>
      <c r="V22" s="29" t="s">
        <v>283</v>
      </c>
    </row>
    <row r="23" spans="1:24" ht="14.1" customHeight="1" x14ac:dyDescent="0.2">
      <c r="A23" s="43" t="s">
        <v>17</v>
      </c>
      <c r="B23" s="22" t="s">
        <v>29</v>
      </c>
      <c r="C23" s="18"/>
      <c r="D23" s="26"/>
      <c r="E23" s="27"/>
      <c r="F23" s="28"/>
      <c r="G23" s="20"/>
      <c r="H23" s="33"/>
      <c r="I23" s="34" t="s">
        <v>8</v>
      </c>
      <c r="J23" s="224">
        <v>1</v>
      </c>
      <c r="K23" s="20"/>
      <c r="L23" s="33"/>
      <c r="M23" s="31"/>
      <c r="N23" s="35"/>
      <c r="O23" s="23"/>
      <c r="P23" s="24"/>
      <c r="Q23" s="23"/>
      <c r="R23" s="30"/>
      <c r="S23" s="13"/>
      <c r="T23" s="16"/>
      <c r="U23" s="16">
        <f t="shared" si="0"/>
        <v>1</v>
      </c>
      <c r="V23" s="29" t="s">
        <v>283</v>
      </c>
    </row>
    <row r="24" spans="1:24" ht="14.1" customHeight="1" x14ac:dyDescent="0.2">
      <c r="A24" s="10" t="s">
        <v>3</v>
      </c>
      <c r="B24" s="11" t="s">
        <v>24</v>
      </c>
      <c r="C24" s="20"/>
      <c r="D24" s="33"/>
      <c r="E24" s="27"/>
      <c r="F24" s="28"/>
      <c r="G24" s="20"/>
      <c r="H24" s="33"/>
      <c r="I24" s="36"/>
      <c r="J24" s="37"/>
      <c r="K24" s="34" t="s">
        <v>8</v>
      </c>
      <c r="L24" s="224">
        <v>1</v>
      </c>
      <c r="M24" s="13"/>
      <c r="N24" s="16"/>
      <c r="O24" s="13"/>
      <c r="P24" s="16"/>
      <c r="Q24" s="13"/>
      <c r="R24" s="14"/>
      <c r="S24" s="13"/>
      <c r="T24" s="16"/>
      <c r="U24" s="16">
        <f t="shared" si="0"/>
        <v>1</v>
      </c>
      <c r="V24" s="29" t="s">
        <v>283</v>
      </c>
    </row>
    <row r="25" spans="1:24" ht="14.1" customHeight="1" x14ac:dyDescent="0.2">
      <c r="A25" s="10" t="s">
        <v>3</v>
      </c>
      <c r="B25" s="11" t="s">
        <v>4</v>
      </c>
      <c r="C25" s="20"/>
      <c r="D25" s="33"/>
      <c r="E25" s="13"/>
      <c r="F25" s="16"/>
      <c r="G25" s="20"/>
      <c r="H25" s="33"/>
      <c r="I25" s="36"/>
      <c r="J25" s="37"/>
      <c r="K25" s="39"/>
      <c r="L25" s="44"/>
      <c r="M25" s="13"/>
      <c r="N25" s="16"/>
      <c r="O25" s="13"/>
      <c r="P25" s="16"/>
      <c r="Q25" s="13"/>
      <c r="R25" s="16"/>
      <c r="S25" s="23"/>
      <c r="T25" s="24"/>
      <c r="U25" s="16">
        <f t="shared" si="0"/>
        <v>0</v>
      </c>
      <c r="V25" s="29"/>
    </row>
    <row r="26" spans="1:24" ht="14.1" customHeight="1" x14ac:dyDescent="0.2">
      <c r="A26" s="10" t="s">
        <v>3</v>
      </c>
      <c r="B26" s="11" t="s">
        <v>9</v>
      </c>
      <c r="C26" s="20"/>
      <c r="D26" s="33"/>
      <c r="E26" s="23"/>
      <c r="F26" s="24"/>
      <c r="G26" s="20"/>
      <c r="H26" s="21"/>
      <c r="I26" s="20"/>
      <c r="J26" s="33"/>
      <c r="K26" s="20"/>
      <c r="L26" s="33"/>
      <c r="M26" s="13"/>
      <c r="N26" s="16"/>
      <c r="O26" s="13"/>
      <c r="P26" s="16"/>
      <c r="Q26" s="13"/>
      <c r="R26" s="16"/>
      <c r="S26" s="27"/>
      <c r="T26" s="28"/>
      <c r="U26" s="16">
        <f t="shared" si="0"/>
        <v>0</v>
      </c>
      <c r="V26" s="29"/>
    </row>
    <row r="27" spans="1:24" ht="14.1" customHeight="1" x14ac:dyDescent="0.2">
      <c r="A27" s="10" t="s">
        <v>3</v>
      </c>
      <c r="B27" s="22" t="s">
        <v>16</v>
      </c>
      <c r="C27" s="23"/>
      <c r="D27" s="24"/>
      <c r="E27" s="23"/>
      <c r="F27" s="24"/>
      <c r="G27" s="39"/>
      <c r="H27" s="40"/>
      <c r="I27" s="18"/>
      <c r="J27" s="19"/>
      <c r="K27" s="36"/>
      <c r="L27" s="37"/>
      <c r="M27" s="13"/>
      <c r="N27" s="16"/>
      <c r="O27" s="23"/>
      <c r="P27" s="24"/>
      <c r="Q27" s="13"/>
      <c r="R27" s="16"/>
      <c r="S27" s="27"/>
      <c r="T27" s="28"/>
      <c r="U27" s="16">
        <f t="shared" si="0"/>
        <v>0</v>
      </c>
      <c r="V27" s="29"/>
    </row>
    <row r="28" spans="1:24" ht="14.1" customHeight="1" x14ac:dyDescent="0.2">
      <c r="A28" s="10" t="s">
        <v>3</v>
      </c>
      <c r="B28" s="11" t="s">
        <v>19</v>
      </c>
      <c r="C28" s="18"/>
      <c r="D28" s="26"/>
      <c r="E28" s="13"/>
      <c r="F28" s="14"/>
      <c r="G28" s="20"/>
      <c r="H28" s="19"/>
      <c r="I28" s="20"/>
      <c r="J28" s="33"/>
      <c r="K28" s="27"/>
      <c r="L28" s="28"/>
      <c r="M28" s="23"/>
      <c r="N28" s="30"/>
      <c r="O28" s="23"/>
      <c r="P28" s="24"/>
      <c r="Q28" s="23"/>
      <c r="R28" s="24"/>
      <c r="S28" s="23"/>
      <c r="T28" s="24"/>
      <c r="U28" s="16">
        <f t="shared" si="0"/>
        <v>0</v>
      </c>
      <c r="V28" s="29"/>
    </row>
    <row r="29" spans="1:24" ht="14.1" customHeight="1" x14ac:dyDescent="0.2">
      <c r="A29" s="38" t="s">
        <v>21</v>
      </c>
      <c r="B29" s="11" t="s">
        <v>22</v>
      </c>
      <c r="C29" s="20"/>
      <c r="D29" s="21"/>
      <c r="E29" s="13"/>
      <c r="F29" s="14"/>
      <c r="G29" s="20"/>
      <c r="H29" s="21"/>
      <c r="I29" s="13"/>
      <c r="J29" s="16"/>
      <c r="K29" s="13"/>
      <c r="L29" s="16"/>
      <c r="M29" s="13"/>
      <c r="N29" s="14"/>
      <c r="O29" s="13"/>
      <c r="P29" s="16"/>
      <c r="Q29" s="27"/>
      <c r="R29" s="28"/>
      <c r="S29" s="13"/>
      <c r="T29" s="16"/>
      <c r="U29" s="16">
        <f t="shared" si="0"/>
        <v>0</v>
      </c>
      <c r="V29" s="29"/>
    </row>
    <row r="30" spans="1:24" ht="14.1" customHeight="1" x14ac:dyDescent="0.2">
      <c r="A30" s="457" t="s">
        <v>3</v>
      </c>
      <c r="B30" s="11" t="s">
        <v>23</v>
      </c>
      <c r="C30" s="27"/>
      <c r="D30" s="28"/>
      <c r="E30" s="13"/>
      <c r="F30" s="14"/>
      <c r="G30" s="20"/>
      <c r="H30" s="21"/>
      <c r="I30" s="31"/>
      <c r="J30" s="32"/>
      <c r="K30" s="20"/>
      <c r="L30" s="33"/>
      <c r="M30" s="13"/>
      <c r="N30" s="14"/>
      <c r="O30" s="13"/>
      <c r="P30" s="16"/>
      <c r="Q30" s="13"/>
      <c r="R30" s="16"/>
      <c r="S30" s="13"/>
      <c r="T30" s="16"/>
      <c r="U30" s="16">
        <f t="shared" si="0"/>
        <v>0</v>
      </c>
      <c r="V30" s="29"/>
    </row>
    <row r="31" spans="1:24" ht="14.1" customHeight="1" x14ac:dyDescent="0.2">
      <c r="A31" s="455" t="s">
        <v>25</v>
      </c>
      <c r="B31" s="11" t="s">
        <v>26</v>
      </c>
      <c r="C31" s="36"/>
      <c r="D31" s="37"/>
      <c r="E31" s="13"/>
      <c r="F31" s="14"/>
      <c r="G31" s="27"/>
      <c r="H31" s="84"/>
      <c r="I31" s="31"/>
      <c r="J31" s="32"/>
      <c r="K31" s="20"/>
      <c r="L31" s="33"/>
      <c r="M31" s="13"/>
      <c r="N31" s="14"/>
      <c r="O31" s="39"/>
      <c r="P31" s="44"/>
      <c r="Q31" s="13"/>
      <c r="R31" s="16"/>
      <c r="S31" s="31"/>
      <c r="T31" s="35"/>
      <c r="U31" s="16">
        <f t="shared" si="0"/>
        <v>0</v>
      </c>
      <c r="V31" s="29"/>
      <c r="X31" s="2" t="s">
        <v>224</v>
      </c>
    </row>
    <row r="32" spans="1:24" ht="14.1" customHeight="1" x14ac:dyDescent="0.2">
      <c r="A32" s="456" t="s">
        <v>27</v>
      </c>
      <c r="B32" s="11" t="s">
        <v>28</v>
      </c>
      <c r="C32" s="18"/>
      <c r="D32" s="19"/>
      <c r="E32" s="27"/>
      <c r="F32" s="28"/>
      <c r="G32" s="20"/>
      <c r="H32" s="21"/>
      <c r="I32" s="23"/>
      <c r="J32" s="24"/>
      <c r="K32" s="20"/>
      <c r="L32" s="21"/>
      <c r="M32" s="13"/>
      <c r="N32" s="14"/>
      <c r="O32" s="23"/>
      <c r="P32" s="24"/>
      <c r="Q32" s="23"/>
      <c r="R32" s="24"/>
      <c r="S32" s="23"/>
      <c r="T32" s="24"/>
      <c r="U32" s="16">
        <f t="shared" si="0"/>
        <v>0</v>
      </c>
      <c r="V32" s="29"/>
    </row>
    <row r="33" spans="1:22" ht="14.1" customHeight="1" x14ac:dyDescent="0.2">
      <c r="A33" s="10" t="s">
        <v>3</v>
      </c>
      <c r="B33" s="11" t="s">
        <v>30</v>
      </c>
      <c r="C33" s="13"/>
      <c r="D33" s="16"/>
      <c r="E33" s="20"/>
      <c r="F33" s="21"/>
      <c r="G33" s="20"/>
      <c r="H33" s="16"/>
      <c r="I33" s="13"/>
      <c r="J33" s="14"/>
      <c r="K33" s="20"/>
      <c r="L33" s="21"/>
      <c r="M33" s="18"/>
      <c r="N33" s="19"/>
      <c r="O33" s="13"/>
      <c r="P33" s="16"/>
      <c r="Q33" s="13"/>
      <c r="R33" s="16"/>
      <c r="S33" s="13"/>
      <c r="T33" s="16"/>
      <c r="U33" s="16">
        <f t="shared" si="0"/>
        <v>0</v>
      </c>
      <c r="V33" s="29"/>
    </row>
    <row r="34" spans="1:22" ht="14.1" customHeight="1" x14ac:dyDescent="0.2">
      <c r="A34" s="220" t="s">
        <v>3</v>
      </c>
      <c r="B34" s="22" t="s">
        <v>36</v>
      </c>
      <c r="C34" s="18"/>
      <c r="D34" s="26"/>
      <c r="E34" s="27"/>
      <c r="F34" s="84"/>
      <c r="G34" s="20"/>
      <c r="H34" s="16"/>
      <c r="I34" s="23"/>
      <c r="J34" s="24"/>
      <c r="K34" s="20"/>
      <c r="L34" s="33"/>
      <c r="M34" s="20"/>
      <c r="N34" s="33"/>
      <c r="O34" s="23"/>
      <c r="P34" s="24"/>
      <c r="Q34" s="18"/>
      <c r="R34" s="26"/>
      <c r="S34" s="23"/>
      <c r="T34" s="24"/>
      <c r="U34" s="16">
        <f t="shared" si="0"/>
        <v>0</v>
      </c>
      <c r="V34" s="29"/>
    </row>
    <row r="35" spans="1:22" ht="14.1" customHeight="1" x14ac:dyDescent="0.2">
      <c r="A35" s="10" t="s">
        <v>3</v>
      </c>
      <c r="B35" s="22" t="s">
        <v>38</v>
      </c>
      <c r="C35" s="20"/>
      <c r="D35" s="33"/>
      <c r="E35" s="23"/>
      <c r="F35" s="30"/>
      <c r="G35" s="36"/>
      <c r="H35" s="28"/>
      <c r="I35" s="13"/>
      <c r="J35" s="16"/>
      <c r="K35" s="20"/>
      <c r="L35" s="33"/>
      <c r="M35" s="20"/>
      <c r="N35" s="33"/>
      <c r="O35" s="20"/>
      <c r="P35" s="21"/>
      <c r="Q35" s="20"/>
      <c r="R35" s="33"/>
      <c r="S35" s="13"/>
      <c r="T35" s="16"/>
      <c r="U35" s="16">
        <f t="shared" si="0"/>
        <v>0</v>
      </c>
      <c r="V35" s="29"/>
    </row>
    <row r="36" spans="1:22" ht="14.1" customHeight="1" x14ac:dyDescent="0.2">
      <c r="A36" s="38" t="s">
        <v>21</v>
      </c>
      <c r="B36" s="11" t="s">
        <v>42</v>
      </c>
      <c r="C36" s="20"/>
      <c r="D36" s="33"/>
      <c r="E36" s="20"/>
      <c r="F36" s="33"/>
      <c r="G36" s="36"/>
      <c r="H36" s="28"/>
      <c r="I36" s="13"/>
      <c r="J36" s="16"/>
      <c r="K36" s="20"/>
      <c r="L36" s="33"/>
      <c r="M36" s="20"/>
      <c r="N36" s="33"/>
      <c r="O36" s="36"/>
      <c r="P36" s="41"/>
      <c r="Q36" s="18"/>
      <c r="R36" s="26"/>
      <c r="S36" s="13"/>
      <c r="T36" s="16"/>
      <c r="U36" s="16">
        <f t="shared" si="0"/>
        <v>0</v>
      </c>
      <c r="V36" s="29"/>
    </row>
    <row r="37" spans="1:22" ht="14.1" customHeight="1" x14ac:dyDescent="0.2">
      <c r="A37" s="45" t="s">
        <v>44</v>
      </c>
      <c r="B37" s="11" t="s">
        <v>45</v>
      </c>
      <c r="C37" s="20"/>
      <c r="D37" s="33"/>
      <c r="E37" s="31"/>
      <c r="F37" s="32"/>
      <c r="G37" s="20"/>
      <c r="H37" s="16"/>
      <c r="I37" s="13"/>
      <c r="J37" s="16"/>
      <c r="K37" s="20"/>
      <c r="L37" s="33"/>
      <c r="M37" s="20"/>
      <c r="N37" s="33"/>
      <c r="O37" s="20"/>
      <c r="P37" s="21"/>
      <c r="Q37" s="13"/>
      <c r="R37" s="16"/>
      <c r="S37" s="13"/>
      <c r="T37" s="16"/>
      <c r="U37" s="16">
        <f t="shared" si="0"/>
        <v>0</v>
      </c>
      <c r="V37" s="29"/>
    </row>
    <row r="38" spans="1:22" ht="14.1" customHeight="1" x14ac:dyDescent="0.2">
      <c r="A38" s="43" t="s">
        <v>17</v>
      </c>
      <c r="B38" s="11" t="s">
        <v>46</v>
      </c>
      <c r="C38" s="20"/>
      <c r="D38" s="21"/>
      <c r="E38" s="31"/>
      <c r="F38" s="32"/>
      <c r="G38" s="20"/>
      <c r="H38" s="16"/>
      <c r="I38" s="13"/>
      <c r="J38" s="16"/>
      <c r="K38" s="20"/>
      <c r="L38" s="21"/>
      <c r="M38" s="13"/>
      <c r="N38" s="16"/>
      <c r="O38" s="20"/>
      <c r="P38" s="21"/>
      <c r="Q38" s="20"/>
      <c r="R38" s="33"/>
      <c r="S38" s="13"/>
      <c r="T38" s="16"/>
      <c r="U38" s="16">
        <f t="shared" si="0"/>
        <v>0</v>
      </c>
      <c r="V38" s="29"/>
    </row>
    <row r="39" spans="1:22" ht="14.1" customHeight="1" x14ac:dyDescent="0.2">
      <c r="A39" s="43" t="s">
        <v>39</v>
      </c>
      <c r="B39" s="49" t="s">
        <v>267</v>
      </c>
      <c r="C39" s="20"/>
      <c r="D39" s="33"/>
      <c r="E39" s="13"/>
      <c r="F39" s="14"/>
      <c r="G39" s="20"/>
      <c r="H39" s="16"/>
      <c r="I39" s="31"/>
      <c r="J39" s="35"/>
      <c r="K39" s="20"/>
      <c r="L39" s="33"/>
      <c r="M39" s="20"/>
      <c r="N39" s="33"/>
      <c r="O39" s="20"/>
      <c r="P39" s="21"/>
      <c r="Q39" s="13"/>
      <c r="R39" s="16"/>
      <c r="S39" s="13"/>
      <c r="T39" s="16"/>
      <c r="U39" s="16">
        <f t="shared" si="0"/>
        <v>0</v>
      </c>
      <c r="V39" s="29"/>
    </row>
    <row r="40" spans="1:22" ht="14.1" customHeight="1" x14ac:dyDescent="0.2">
      <c r="A40" s="10" t="s">
        <v>13</v>
      </c>
      <c r="B40" s="11" t="s">
        <v>49</v>
      </c>
      <c r="C40" s="20"/>
      <c r="D40" s="21"/>
      <c r="E40" s="13"/>
      <c r="F40" s="14"/>
      <c r="G40" s="36"/>
      <c r="H40" s="28"/>
      <c r="I40" s="13"/>
      <c r="J40" s="16"/>
      <c r="K40" s="20"/>
      <c r="L40" s="33"/>
      <c r="M40" s="13"/>
      <c r="N40" s="16"/>
      <c r="O40" s="36"/>
      <c r="P40" s="41"/>
      <c r="Q40" s="39"/>
      <c r="R40" s="44"/>
      <c r="S40" s="13"/>
      <c r="T40" s="16"/>
      <c r="U40" s="16">
        <f t="shared" si="0"/>
        <v>0</v>
      </c>
      <c r="V40" s="29"/>
    </row>
    <row r="41" spans="1:22" ht="8.25" customHeight="1" thickBot="1" x14ac:dyDescent="0.25">
      <c r="A41" s="46"/>
      <c r="B41" s="47"/>
      <c r="C41" s="48"/>
      <c r="D41" s="48"/>
      <c r="E41" s="48"/>
      <c r="F41" s="48"/>
      <c r="G41" s="48"/>
      <c r="H41" s="48"/>
      <c r="I41" s="48"/>
      <c r="J41" s="48"/>
      <c r="K41" s="48"/>
      <c r="L41" s="48"/>
      <c r="M41" s="48"/>
      <c r="N41" s="48"/>
      <c r="O41" s="48"/>
      <c r="P41" s="48"/>
      <c r="Q41" s="48"/>
      <c r="R41" s="48"/>
      <c r="S41" s="48"/>
      <c r="T41" s="48"/>
      <c r="U41" s="48"/>
      <c r="V41" s="48"/>
    </row>
    <row r="42" spans="1:22" ht="14.1" customHeight="1" x14ac:dyDescent="0.2">
      <c r="A42" s="532" t="s">
        <v>51</v>
      </c>
      <c r="B42" s="49" t="s">
        <v>11</v>
      </c>
      <c r="C42" s="12" t="s">
        <v>5</v>
      </c>
      <c r="D42" s="225">
        <v>8</v>
      </c>
      <c r="E42" s="222" t="s">
        <v>7</v>
      </c>
      <c r="F42" s="227">
        <v>3</v>
      </c>
      <c r="G42" s="222" t="s">
        <v>7</v>
      </c>
      <c r="H42" s="227">
        <v>3</v>
      </c>
      <c r="I42" s="12" t="s">
        <v>5</v>
      </c>
      <c r="J42" s="225">
        <v>8</v>
      </c>
      <c r="K42" s="13"/>
      <c r="L42" s="16"/>
      <c r="M42" s="13"/>
      <c r="N42" s="16"/>
      <c r="O42" s="13"/>
      <c r="P42" s="16"/>
      <c r="Q42" s="23"/>
      <c r="R42" s="24"/>
      <c r="S42" s="13"/>
      <c r="T42" s="16"/>
      <c r="U42" s="16">
        <f t="shared" ref="U42:U47" si="1">D42+F42+H42+J42+L42+R42+T42+N42+P42</f>
        <v>22</v>
      </c>
      <c r="V42" s="17" t="s">
        <v>219</v>
      </c>
    </row>
    <row r="43" spans="1:22" ht="14.1" customHeight="1" x14ac:dyDescent="0.2">
      <c r="A43" s="533"/>
      <c r="B43" s="49" t="s">
        <v>88</v>
      </c>
      <c r="C43" s="34" t="s">
        <v>15</v>
      </c>
      <c r="D43" s="25">
        <v>2</v>
      </c>
      <c r="E43" s="13"/>
      <c r="F43" s="14"/>
      <c r="G43" s="13"/>
      <c r="H43" s="16"/>
      <c r="I43" s="31"/>
      <c r="J43" s="32"/>
      <c r="K43" s="20"/>
      <c r="L43" s="33"/>
      <c r="M43" s="13"/>
      <c r="N43" s="16"/>
      <c r="O43" s="23"/>
      <c r="P43" s="24"/>
      <c r="Q43" s="13"/>
      <c r="R43" s="16"/>
      <c r="S43" s="13"/>
      <c r="T43" s="16"/>
      <c r="U43" s="16">
        <f t="shared" si="1"/>
        <v>2</v>
      </c>
      <c r="V43" s="50">
        <v>2</v>
      </c>
    </row>
    <row r="44" spans="1:22" ht="14.1" customHeight="1" x14ac:dyDescent="0.2">
      <c r="A44" s="533"/>
      <c r="B44" s="49" t="s">
        <v>29</v>
      </c>
      <c r="C44" s="20"/>
      <c r="D44" s="33"/>
      <c r="E44" s="13"/>
      <c r="F44" s="16"/>
      <c r="G44" s="20"/>
      <c r="H44" s="16"/>
      <c r="I44" s="223" t="s">
        <v>8</v>
      </c>
      <c r="J44" s="419">
        <v>1</v>
      </c>
      <c r="K44" s="20"/>
      <c r="L44" s="21"/>
      <c r="M44" s="31"/>
      <c r="N44" s="35"/>
      <c r="O44" s="23"/>
      <c r="P44" s="24"/>
      <c r="Q44" s="13"/>
      <c r="R44" s="16"/>
      <c r="S44" s="13"/>
      <c r="T44" s="16"/>
      <c r="U44" s="16">
        <f t="shared" si="1"/>
        <v>1</v>
      </c>
      <c r="V44" s="50">
        <v>3</v>
      </c>
    </row>
    <row r="45" spans="1:22" ht="14.1" customHeight="1" x14ac:dyDescent="0.2">
      <c r="A45" s="533"/>
      <c r="B45" s="49" t="s">
        <v>16</v>
      </c>
      <c r="C45" s="20"/>
      <c r="D45" s="26"/>
      <c r="E45" s="20"/>
      <c r="F45" s="19"/>
      <c r="G45" s="39"/>
      <c r="H45" s="35"/>
      <c r="I45" s="13"/>
      <c r="J45" s="24"/>
      <c r="K45" s="36"/>
      <c r="L45" s="41"/>
      <c r="M45" s="13"/>
      <c r="N45" s="16"/>
      <c r="O45" s="18"/>
      <c r="P45" s="19"/>
      <c r="Q45" s="13"/>
      <c r="R45" s="16"/>
      <c r="S45" s="23"/>
      <c r="T45" s="24"/>
      <c r="U45" s="16">
        <f t="shared" si="1"/>
        <v>0</v>
      </c>
      <c r="V45" s="50"/>
    </row>
    <row r="46" spans="1:22" ht="14.1" customHeight="1" x14ac:dyDescent="0.2">
      <c r="A46" s="533"/>
      <c r="B46" s="49" t="s">
        <v>36</v>
      </c>
      <c r="C46" s="13"/>
      <c r="D46" s="16"/>
      <c r="E46" s="13"/>
      <c r="F46" s="16"/>
      <c r="G46" s="20"/>
      <c r="H46" s="16"/>
      <c r="I46" s="31"/>
      <c r="J46" s="35"/>
      <c r="K46" s="20"/>
      <c r="L46" s="21"/>
      <c r="M46" s="13"/>
      <c r="N46" s="16"/>
      <c r="O46" s="23"/>
      <c r="P46" s="24"/>
      <c r="Q46" s="13"/>
      <c r="R46" s="16"/>
      <c r="S46" s="23"/>
      <c r="T46" s="24"/>
      <c r="U46" s="16">
        <f t="shared" si="1"/>
        <v>0</v>
      </c>
      <c r="V46" s="50"/>
    </row>
    <row r="47" spans="1:22" ht="14.1" customHeight="1" thickBot="1" x14ac:dyDescent="0.25">
      <c r="A47" s="534"/>
      <c r="B47" s="49" t="s">
        <v>267</v>
      </c>
      <c r="C47" s="20"/>
      <c r="D47" s="33"/>
      <c r="E47" s="13"/>
      <c r="F47" s="16"/>
      <c r="G47" s="20"/>
      <c r="H47" s="16"/>
      <c r="I47" s="31"/>
      <c r="J47" s="35"/>
      <c r="K47" s="20"/>
      <c r="L47" s="21"/>
      <c r="M47" s="20"/>
      <c r="N47" s="33"/>
      <c r="O47" s="13"/>
      <c r="P47" s="16"/>
      <c r="Q47" s="13"/>
      <c r="R47" s="16"/>
      <c r="S47" s="13"/>
      <c r="T47" s="16"/>
      <c r="U47" s="16">
        <f t="shared" si="1"/>
        <v>0</v>
      </c>
      <c r="V47" s="50"/>
    </row>
    <row r="48" spans="1:22" ht="12.75" x14ac:dyDescent="0.2">
      <c r="A48" s="2"/>
      <c r="C48" s="2"/>
      <c r="D48" s="2"/>
      <c r="E48" s="2"/>
      <c r="F48" s="2"/>
      <c r="G48" s="2"/>
      <c r="H48" s="2"/>
      <c r="I48" s="2"/>
      <c r="J48" s="2"/>
      <c r="K48" s="2"/>
      <c r="L48" s="2"/>
      <c r="M48" s="2"/>
      <c r="N48" s="2"/>
      <c r="O48" s="2"/>
      <c r="P48" s="2"/>
      <c r="Q48" s="2"/>
      <c r="R48" s="2"/>
      <c r="S48" s="2"/>
      <c r="T48" s="2"/>
      <c r="U48" s="2"/>
      <c r="V48" s="2"/>
    </row>
  </sheetData>
  <protectedRanges>
    <protectedRange sqref="B8 B4 B20" name="Diapazons1_19"/>
    <protectedRange sqref="A4:A5 A20" name="Diapazons1_2_3"/>
    <protectedRange sqref="B9 B5" name="Diapazons1_9"/>
    <protectedRange sqref="A32:A33 A6:A11 A21:A29 A35:A40 A13:A19" name="Diapazons1_6_2_1"/>
    <protectedRange sqref="B10:B11 B6:B7" name="Diapazons1_3"/>
    <protectedRange sqref="B12:B19 B42:B43" name="Diapazons1_6"/>
    <protectedRange sqref="B27" name="Diapazons1"/>
    <protectedRange sqref="B44:B45 B33 B37" name="Diapazons1_5"/>
    <protectedRange sqref="B40" name="Diapazons1_7"/>
    <protectedRange sqref="B28:B29" name="Diapazons1_10"/>
    <protectedRange sqref="B22:B26" name="Diapazons1_4"/>
    <protectedRange sqref="B30" name="Diapazons1_11"/>
    <protectedRange sqref="B21" name="Diapazons1_12"/>
    <protectedRange sqref="A30:A31 A34" name="Diapazons1_1"/>
    <protectedRange sqref="B31" name="Diapazons1_8"/>
    <protectedRange sqref="B34:B36" name="Diapazons1_13"/>
    <protectedRange sqref="B47 B39" name="Diapazons1_14"/>
    <protectedRange sqref="B38" name="Diapazons1_15"/>
    <protectedRange sqref="B32" name="Diapazons1_16"/>
    <protectedRange sqref="A12" name="Diapazons1_6_2_8"/>
  </protectedRanges>
  <sortState ref="A4:U40">
    <sortCondition descending="1" ref="U4:U40"/>
  </sortState>
  <mergeCells count="12">
    <mergeCell ref="S3:T3"/>
    <mergeCell ref="A42:A47"/>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2"/>
  <sheetViews>
    <sheetView workbookViewId="0">
      <selection sqref="A1:AG2"/>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538" t="s">
        <v>284</v>
      </c>
      <c r="B1" s="538"/>
      <c r="C1" s="538"/>
      <c r="D1" s="538"/>
      <c r="E1" s="538"/>
      <c r="F1" s="538"/>
      <c r="G1" s="538"/>
      <c r="H1" s="538"/>
      <c r="I1" s="538"/>
      <c r="J1" s="538"/>
      <c r="K1" s="538"/>
      <c r="L1" s="538"/>
      <c r="M1" s="538"/>
      <c r="N1" s="538"/>
      <c r="O1" s="538"/>
      <c r="P1" s="538"/>
      <c r="Q1" s="538"/>
      <c r="R1" s="538"/>
      <c r="S1" s="538"/>
      <c r="T1" s="538"/>
      <c r="U1" s="538"/>
      <c r="V1" s="538"/>
      <c r="W1" s="538"/>
      <c r="X1" s="538"/>
      <c r="Y1" s="538"/>
      <c r="Z1" s="538"/>
      <c r="AA1" s="538"/>
      <c r="AB1" s="538"/>
      <c r="AC1" s="538"/>
      <c r="AD1" s="538"/>
      <c r="AE1" s="538"/>
      <c r="AF1" s="538"/>
      <c r="AG1" s="538"/>
      <c r="AI1" s="86"/>
      <c r="AJ1" s="86"/>
      <c r="AK1" s="86"/>
      <c r="AL1" s="87"/>
      <c r="AM1" s="87"/>
      <c r="AN1" s="87"/>
      <c r="AO1" s="539" t="s">
        <v>177</v>
      </c>
      <c r="AP1" s="540"/>
      <c r="AQ1" s="88">
        <f>SUM(MAX(L5:L24)*2)</f>
        <v>18</v>
      </c>
      <c r="AR1" s="539" t="s">
        <v>178</v>
      </c>
      <c r="AS1" s="540"/>
      <c r="AT1" s="540"/>
      <c r="AU1" s="89">
        <f>SUM(AQ1/100*65)</f>
        <v>11.7</v>
      </c>
      <c r="AV1" s="541" t="s">
        <v>179</v>
      </c>
      <c r="AW1" s="542"/>
      <c r="AX1" s="90">
        <f>MAX(L5:L24)</f>
        <v>9</v>
      </c>
      <c r="AY1" s="91"/>
      <c r="AZ1" s="86"/>
      <c r="BA1" s="86"/>
      <c r="BB1" s="86"/>
      <c r="BC1" s="91"/>
      <c r="BD1" s="91"/>
      <c r="BE1" s="91"/>
      <c r="BF1" s="91"/>
      <c r="BG1" s="91"/>
      <c r="BH1" s="91"/>
      <c r="BI1" s="91"/>
      <c r="BJ1" s="91"/>
      <c r="BK1" s="91"/>
      <c r="BL1" s="91"/>
      <c r="BM1" s="91"/>
      <c r="BN1" s="91"/>
      <c r="BO1" s="91"/>
      <c r="BP1" s="92"/>
    </row>
    <row r="2" spans="1:68" ht="25.5" x14ac:dyDescent="0.35">
      <c r="A2" s="538"/>
      <c r="B2" s="538"/>
      <c r="C2" s="538"/>
      <c r="D2" s="538"/>
      <c r="E2" s="538"/>
      <c r="F2" s="538"/>
      <c r="G2" s="538"/>
      <c r="H2" s="538"/>
      <c r="I2" s="538"/>
      <c r="J2" s="538"/>
      <c r="K2" s="538"/>
      <c r="L2" s="538"/>
      <c r="M2" s="538"/>
      <c r="N2" s="538"/>
      <c r="O2" s="538"/>
      <c r="P2" s="538"/>
      <c r="Q2" s="538"/>
      <c r="R2" s="538"/>
      <c r="S2" s="538"/>
      <c r="T2" s="538"/>
      <c r="U2" s="538"/>
      <c r="V2" s="538"/>
      <c r="W2" s="538"/>
      <c r="X2" s="538"/>
      <c r="Y2" s="538"/>
      <c r="Z2" s="538"/>
      <c r="AA2" s="538"/>
      <c r="AB2" s="538"/>
      <c r="AC2" s="538"/>
      <c r="AD2" s="538"/>
      <c r="AE2" s="538"/>
      <c r="AF2" s="538"/>
      <c r="AG2" s="538"/>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543" t="s">
        <v>271</v>
      </c>
      <c r="B3" s="543"/>
      <c r="C3" s="95"/>
      <c r="D3" s="544" t="s">
        <v>180</v>
      </c>
      <c r="E3" s="544"/>
      <c r="F3" s="544"/>
      <c r="G3" s="544"/>
      <c r="H3" s="96">
        <f>IF(A27&lt;12,0)+IF(A27=12,0.82)+IF(A27=13,0.83)+IF(A27=14,0.84)+IF(A27=15,0.85)+IF(A27=16,0.86)+IF(A27=17,0.87)+IF(A27=18,0.88)+IF(A27=19,0.89)+IF(A27=20,0.9)+IF(A27=21,0.91)+IF(A27=22,0.92)+IF(A27=23,0.93)+IF(A27=24,0.94)+IF(A27=25,0.95)+IF(A27=26,0.96)+IF(A27=27,0.97)+IF(A27=28,0.98)+IF(A27=29,0.99)+IF(A27=30,1)</f>
        <v>0.85</v>
      </c>
      <c r="I3" s="95"/>
      <c r="J3" s="95"/>
      <c r="K3" s="95"/>
      <c r="L3" s="95"/>
      <c r="M3" s="544" t="s">
        <v>181</v>
      </c>
      <c r="N3" s="544"/>
      <c r="O3" s="544"/>
      <c r="P3" s="544"/>
      <c r="Q3" s="545"/>
      <c r="R3" s="545"/>
      <c r="S3" s="545"/>
      <c r="T3" s="545"/>
      <c r="U3" s="545"/>
      <c r="V3" s="545"/>
      <c r="W3" s="545"/>
      <c r="X3" s="545"/>
      <c r="Y3" s="545"/>
      <c r="Z3" s="545"/>
      <c r="AA3" s="545"/>
      <c r="AB3" s="545"/>
      <c r="AC3" s="545"/>
      <c r="AD3" s="545"/>
      <c r="AE3" s="545"/>
      <c r="AF3" s="545"/>
      <c r="AG3" s="545"/>
      <c r="AH3" s="545"/>
      <c r="AI3" s="545"/>
      <c r="AJ3" s="545"/>
      <c r="AK3" s="545"/>
      <c r="AL3" s="97"/>
      <c r="AM3" s="97"/>
      <c r="AN3" s="97"/>
      <c r="AO3" s="546" t="s">
        <v>182</v>
      </c>
      <c r="AP3" s="546"/>
      <c r="AQ3" s="546"/>
      <c r="AR3" s="546"/>
      <c r="AS3" s="546"/>
      <c r="AT3" s="546"/>
      <c r="AU3" s="546"/>
      <c r="AV3" s="546"/>
      <c r="AW3" s="546"/>
      <c r="AX3" s="546"/>
      <c r="AY3" s="546"/>
      <c r="AZ3" s="86"/>
      <c r="BA3" s="546" t="s">
        <v>183</v>
      </c>
      <c r="BB3" s="546"/>
      <c r="BC3" s="546"/>
      <c r="BD3" s="546"/>
      <c r="BE3" s="546"/>
      <c r="BF3" s="546"/>
      <c r="BG3" s="546"/>
      <c r="BH3" s="546"/>
      <c r="BI3" s="546"/>
      <c r="BJ3" s="546"/>
      <c r="BK3" s="546"/>
      <c r="BL3" s="546"/>
      <c r="BM3" s="546"/>
      <c r="BN3" s="546"/>
      <c r="BO3" s="546"/>
      <c r="BP3" s="92"/>
    </row>
    <row r="4" spans="1:68" ht="24" x14ac:dyDescent="0.2">
      <c r="A4" s="98" t="s">
        <v>184</v>
      </c>
      <c r="B4" s="99" t="s">
        <v>185</v>
      </c>
      <c r="C4" s="100" t="s">
        <v>186</v>
      </c>
      <c r="D4" s="101" t="s">
        <v>187</v>
      </c>
      <c r="E4" s="102" t="s">
        <v>188</v>
      </c>
      <c r="F4" s="103" t="s">
        <v>189</v>
      </c>
      <c r="G4" s="103" t="s">
        <v>190</v>
      </c>
      <c r="H4" s="103" t="s">
        <v>191</v>
      </c>
      <c r="I4" s="103" t="s">
        <v>192</v>
      </c>
      <c r="J4" s="103" t="s">
        <v>193</v>
      </c>
      <c r="K4" s="103" t="s">
        <v>194</v>
      </c>
      <c r="L4" s="103" t="s">
        <v>195</v>
      </c>
      <c r="M4" s="103" t="s">
        <v>196</v>
      </c>
      <c r="N4" s="103" t="s">
        <v>197</v>
      </c>
      <c r="O4" s="104" t="s">
        <v>198</v>
      </c>
      <c r="P4" s="549">
        <v>1</v>
      </c>
      <c r="Q4" s="550"/>
      <c r="R4" s="548">
        <v>2</v>
      </c>
      <c r="S4" s="551"/>
      <c r="T4" s="551">
        <v>3</v>
      </c>
      <c r="U4" s="551"/>
      <c r="V4" s="551">
        <v>4</v>
      </c>
      <c r="W4" s="551"/>
      <c r="X4" s="551">
        <v>5</v>
      </c>
      <c r="Y4" s="551"/>
      <c r="Z4" s="551">
        <v>6</v>
      </c>
      <c r="AA4" s="551"/>
      <c r="AB4" s="551">
        <v>7</v>
      </c>
      <c r="AC4" s="551"/>
      <c r="AD4" s="551">
        <v>8</v>
      </c>
      <c r="AE4" s="551"/>
      <c r="AF4" s="551">
        <v>9</v>
      </c>
      <c r="AG4" s="551"/>
      <c r="AH4" s="547">
        <v>10</v>
      </c>
      <c r="AI4" s="548"/>
      <c r="AJ4" s="547">
        <v>11</v>
      </c>
      <c r="AK4" s="548"/>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199</v>
      </c>
      <c r="BM4" s="108" t="s">
        <v>200</v>
      </c>
      <c r="BN4" s="108" t="s">
        <v>201</v>
      </c>
      <c r="BO4" s="109" t="s">
        <v>202</v>
      </c>
      <c r="BP4" s="92"/>
    </row>
    <row r="5" spans="1:68" ht="15" x14ac:dyDescent="0.2">
      <c r="A5" s="110">
        <v>1</v>
      </c>
      <c r="B5" s="111" t="s">
        <v>11</v>
      </c>
      <c r="C5" s="397" t="s">
        <v>3</v>
      </c>
      <c r="D5" s="112"/>
      <c r="E5" s="113">
        <f>IF(G5=0,0,IF(G5+F5&lt;1000,1000,G5+F5))</f>
        <v>1000</v>
      </c>
      <c r="F5" s="114">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115">
        <v>1000</v>
      </c>
      <c r="H5" s="116">
        <f t="shared" ref="H5:H24" si="1">IF(J5=0,0,(IF(IF($A$27&gt;=30,(SUM(31-J5)*$H$3),(SUM(30-J5)*$H$3))&lt;0,0,IF($A$27&gt;=30,(SUM(31-J5)*$H$3),(SUM(30-J5)*$H$3)))))</f>
        <v>17.849999999999998</v>
      </c>
      <c r="I5" s="117">
        <f>IF(M5=0,0,G5-M5)</f>
        <v>0</v>
      </c>
      <c r="J5" s="118">
        <v>9</v>
      </c>
      <c r="K5" s="119">
        <v>9</v>
      </c>
      <c r="L5" s="120">
        <v>9</v>
      </c>
      <c r="M5" s="121">
        <f t="shared" ref="M5:M24" si="2">IF(L5=0,0,SUM(AO5:AY5)/L5)</f>
        <v>1000</v>
      </c>
      <c r="N5" s="117">
        <f t="shared" ref="N5:N24" si="3">BL5</f>
        <v>96</v>
      </c>
      <c r="O5" s="122">
        <f t="shared" ref="O5:O24" si="4">BO5</f>
        <v>88</v>
      </c>
      <c r="P5" s="123">
        <v>9</v>
      </c>
      <c r="Q5" s="124">
        <v>1</v>
      </c>
      <c r="R5" s="125">
        <v>13</v>
      </c>
      <c r="S5" s="124">
        <v>2</v>
      </c>
      <c r="T5" s="126">
        <v>15</v>
      </c>
      <c r="U5" s="127">
        <v>0</v>
      </c>
      <c r="V5" s="128">
        <v>11</v>
      </c>
      <c r="W5" s="127">
        <v>0</v>
      </c>
      <c r="X5" s="126">
        <v>2</v>
      </c>
      <c r="Y5" s="127">
        <v>2</v>
      </c>
      <c r="Z5" s="126">
        <v>5</v>
      </c>
      <c r="AA5" s="127">
        <v>2</v>
      </c>
      <c r="AB5" s="126">
        <v>8</v>
      </c>
      <c r="AC5" s="129">
        <v>2</v>
      </c>
      <c r="AD5" s="130">
        <v>10</v>
      </c>
      <c r="AE5" s="131">
        <v>0</v>
      </c>
      <c r="AF5" s="128">
        <v>4</v>
      </c>
      <c r="AG5" s="129">
        <v>0</v>
      </c>
      <c r="AH5" s="128">
        <v>99</v>
      </c>
      <c r="AI5" s="127">
        <v>0</v>
      </c>
      <c r="AJ5" s="126">
        <v>99</v>
      </c>
      <c r="AK5" s="127">
        <v>0</v>
      </c>
      <c r="AL5" s="132"/>
      <c r="AM5" s="133">
        <f>SUM(Q5+S5+U5+W5+Y5+AA5+AC5+AE5+AG5+AI5+AK5)</f>
        <v>9</v>
      </c>
      <c r="AN5" s="132"/>
      <c r="AO5" s="134">
        <f t="shared" ref="AO5:AO24" si="5">IF(B5=0,0,IF(B5="BRIVS",0,(LOOKUP(P5,$A$5:$A$25,$G$5:$G$25))))</f>
        <v>1000</v>
      </c>
      <c r="AP5" s="135">
        <f t="shared" ref="AP5:AP24" si="6">IF(B5=0,0,IF(B5="BRIVS",0,(LOOKUP(R5,$A$5:$A$25,$G$5:$G$25))))</f>
        <v>1000</v>
      </c>
      <c r="AQ5" s="136">
        <f t="shared" ref="AQ5:AQ24" si="7">IF(B5=0,0,IF(B5="BRIVS",0,(LOOKUP(T5,$A$5:$A$25,$G$5:$G$25))))</f>
        <v>1000</v>
      </c>
      <c r="AR5" s="135">
        <f t="shared" ref="AR5:AR24" si="8">IF(B5=0,0,IF(B5="BRIVS",0,(LOOKUP(V5,$A$5:$A$25,$G$5:$G$25))))</f>
        <v>1000</v>
      </c>
      <c r="AS5" s="136">
        <f t="shared" ref="AS5:AS24" si="9">IF(B5=0,0,IF(B5="BRIVS",0,(LOOKUP(X5,$A$5:$A$25,$G$5:$G$25))))</f>
        <v>1000</v>
      </c>
      <c r="AT5" s="136">
        <f t="shared" ref="AT5:AT24" si="10">IF(B5=0,0,IF(B5="BRIVS",0,(LOOKUP(Z5,$A$5:$A$25,$G$5:$G$25))))</f>
        <v>1000</v>
      </c>
      <c r="AU5" s="136">
        <f t="shared" ref="AU5:AU24" si="11">IF(B5=0,0,IF(B5="BRIVS",0,(LOOKUP(AB5,$A$5:$A$25,$G$5:$G$25))))</f>
        <v>1000</v>
      </c>
      <c r="AV5" s="136">
        <f t="shared" ref="AV5:AV24" si="12">IF(B5=0,0,IF(B5="BRIVS",0,(LOOKUP(AD5,$A$5:$A$25,$G$5:$G$25))))</f>
        <v>1000</v>
      </c>
      <c r="AW5" s="135">
        <f t="shared" ref="AW5:AW24" si="13">IF(B5=0,0,IF(B5="BRIVS",0,(LOOKUP(AF5,$A$5:$A$25,$G$5:$G$25))))</f>
        <v>1000</v>
      </c>
      <c r="AX5" s="136">
        <f t="shared" ref="AX5:AX24" si="14">IF(B5=0,0,IF(B5="BRIVS",0,(LOOKUP(AH5,$A$5:$A$25,$G$5:$G$25))))</f>
        <v>0</v>
      </c>
      <c r="AY5" s="137">
        <f t="shared" ref="AY5:AY24" si="15">IF(B5=0,0,IF(B5="BRIVS",0,(LOOKUP(AJ5,$A$5:$A$25,$G$5:$G$25))))</f>
        <v>0</v>
      </c>
      <c r="AZ5" s="86"/>
      <c r="BA5" s="138">
        <f t="shared" ref="BA5:BA24" si="16">IF(P5=99,0,(LOOKUP($P5,$A$5:$A$26,$K$5:$K$26)))</f>
        <v>12</v>
      </c>
      <c r="BB5" s="139">
        <f t="shared" ref="BB5:BB24" si="17">IF(R5=99,0,(LOOKUP($R5,$A$5:$A$26,$K$5:$K$26)))</f>
        <v>11</v>
      </c>
      <c r="BC5" s="139">
        <f t="shared" ref="BC5:BC24" si="18">IF(T5=99,0,(LOOKUP($T5,$A$5:$A$26,$K$5:$K$26)))</f>
        <v>11</v>
      </c>
      <c r="BD5" s="140">
        <f t="shared" ref="BD5:BD24" si="19">IF(V5=99,0,(LOOKUP($V5,$A$5:$A$26,$K$5:$K$26)))</f>
        <v>9</v>
      </c>
      <c r="BE5" s="139">
        <f t="shared" ref="BE5:BE24" si="20">IF(X5=99,0,(LOOKUP($X5,$A$5:$A$26,$K$5:$K$26)))</f>
        <v>8</v>
      </c>
      <c r="BF5" s="139">
        <f t="shared" ref="BF5:BF24" si="21">IF(Z5=99,0,(LOOKUP($Z5,$A$5:$A$26,$K$5:$K$26)))</f>
        <v>10</v>
      </c>
      <c r="BG5" s="139">
        <f t="shared" ref="BG5:BG24" si="22">IF(AB5=99,0,(LOOKUP($AB5,$A$5:$A$26,$K$5:$K$26)))</f>
        <v>10</v>
      </c>
      <c r="BH5" s="139">
        <f t="shared" ref="BH5:BH24" si="23">IF(AD5=99,0,(LOOKUP($AD5,$A$5:$A$26,$K$5:$K$26)))</f>
        <v>13</v>
      </c>
      <c r="BI5" s="139">
        <f t="shared" ref="BI5:BI24" si="24">IF(AF5=99,0,(LOOKUP($AF5,$A$5:$A$26,$K$5:$K$26)))</f>
        <v>12</v>
      </c>
      <c r="BJ5" s="139">
        <f t="shared" ref="BJ5:BJ24" si="25">IF(AH5=99,0,(LOOKUP($AH5,$A$5:$A$26,$K$5:$K$26)))</f>
        <v>0</v>
      </c>
      <c r="BK5" s="139">
        <f t="shared" ref="BK5:BK24" si="26">IF(AJ5=99,0,(LOOKUP($AJ5,$A$5:$A$26,$K$5:$K$26)))</f>
        <v>0</v>
      </c>
      <c r="BL5" s="141">
        <f>SUM(BA5,BB5,BC5,BD5,BE5,BG5,BF5,BH5,BI5,BJ5,BK5)</f>
        <v>96</v>
      </c>
      <c r="BM5" s="135">
        <f>IF($AX$1&gt;7,(IF($AX$1=8,MIN(BA5:BH5),IF($AX$1=9,MIN(BA5:BI5),IF($AX$1=10,MIN(BA5:BJ5),IF($AX$1=11,MIN(BA5:BK5)))))),(IF($AX$1=4,MIN(BA5:BD5),IF($AX$1=5,MIN(BA5:BE5),IF($AX$1=6,MIN(BA5:BF5),IF($AX$1=7,MIN(BA5:BG5)))))))</f>
        <v>8</v>
      </c>
      <c r="BN5" s="135">
        <f>IF($AX$1&gt;7,(IF($AX$1=8,MAX(BA5:BH5),IF($AX$1=9,MAX(BA5:BI5),IF($AX$1=10,MAX(BA5:BJ5),IF($AX$1=11,MAX(BA5:BK5)))))),(IF($AX$1=4,MAX(BA5:BD5),IF($AX$1=5,MAX(BA5:BE5),IF($AX$1=6,MAX(BA5:BF5),IF($AX$1=7,MAX(BA5:BG5)))))))</f>
        <v>13</v>
      </c>
      <c r="BO5" s="142">
        <f>SUM($BL5-$BM5)</f>
        <v>88</v>
      </c>
      <c r="BP5" s="92"/>
    </row>
    <row r="6" spans="1:68" ht="15" x14ac:dyDescent="0.2">
      <c r="A6" s="143">
        <v>2</v>
      </c>
      <c r="B6" s="144" t="s">
        <v>272</v>
      </c>
      <c r="C6" s="397" t="s">
        <v>3</v>
      </c>
      <c r="D6" s="145"/>
      <c r="E6" s="146">
        <f>IF(G6=0,0,IF(G6+F6&lt;1000,1000,G6+F6))</f>
        <v>1000</v>
      </c>
      <c r="F6" s="147">
        <f t="shared" si="0"/>
        <v>0</v>
      </c>
      <c r="G6" s="148">
        <v>1000</v>
      </c>
      <c r="H6" s="149">
        <f t="shared" si="1"/>
        <v>14.45</v>
      </c>
      <c r="I6" s="150">
        <f>IF(M6=0,0,G6-M6)</f>
        <v>0</v>
      </c>
      <c r="J6" s="151">
        <v>13</v>
      </c>
      <c r="K6" s="152">
        <v>8</v>
      </c>
      <c r="L6" s="153">
        <v>8</v>
      </c>
      <c r="M6" s="154">
        <f t="shared" si="2"/>
        <v>1000</v>
      </c>
      <c r="N6" s="150">
        <f t="shared" si="3"/>
        <v>72</v>
      </c>
      <c r="O6" s="155">
        <f t="shared" si="4"/>
        <v>72</v>
      </c>
      <c r="P6" s="156">
        <v>10</v>
      </c>
      <c r="Q6" s="157">
        <v>0</v>
      </c>
      <c r="R6" s="158">
        <v>14</v>
      </c>
      <c r="S6" s="159">
        <v>0</v>
      </c>
      <c r="T6" s="160">
        <v>99</v>
      </c>
      <c r="U6" s="161">
        <v>2</v>
      </c>
      <c r="V6" s="158">
        <v>5</v>
      </c>
      <c r="W6" s="161">
        <v>1</v>
      </c>
      <c r="X6" s="160">
        <v>1</v>
      </c>
      <c r="Y6" s="161">
        <v>0</v>
      </c>
      <c r="Z6" s="160">
        <v>7</v>
      </c>
      <c r="AA6" s="161">
        <v>2</v>
      </c>
      <c r="AB6" s="160">
        <v>3</v>
      </c>
      <c r="AC6" s="159">
        <v>1</v>
      </c>
      <c r="AD6" s="156">
        <v>13</v>
      </c>
      <c r="AE6" s="157">
        <v>0</v>
      </c>
      <c r="AF6" s="162">
        <v>6</v>
      </c>
      <c r="AG6" s="159">
        <v>2</v>
      </c>
      <c r="AH6" s="158">
        <v>99</v>
      </c>
      <c r="AI6" s="161">
        <v>0</v>
      </c>
      <c r="AJ6" s="158">
        <v>99</v>
      </c>
      <c r="AK6" s="161">
        <v>0</v>
      </c>
      <c r="AL6" s="132"/>
      <c r="AM6" s="133">
        <f t="shared" ref="AM6:AM24" si="27">SUM(Q6+S6+U6+W6+Y6+AA6+AC6+AE6+AG6+AI6+AK6)</f>
        <v>8</v>
      </c>
      <c r="AN6" s="132"/>
      <c r="AO6" s="163">
        <f t="shared" si="5"/>
        <v>1000</v>
      </c>
      <c r="AP6" s="164">
        <f t="shared" si="6"/>
        <v>1000</v>
      </c>
      <c r="AQ6" s="165">
        <f t="shared" si="7"/>
        <v>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13</v>
      </c>
      <c r="BB6" s="168">
        <f t="shared" si="17"/>
        <v>8</v>
      </c>
      <c r="BC6" s="168">
        <f t="shared" si="18"/>
        <v>0</v>
      </c>
      <c r="BD6" s="169">
        <f t="shared" si="19"/>
        <v>10</v>
      </c>
      <c r="BE6" s="168">
        <f t="shared" si="20"/>
        <v>9</v>
      </c>
      <c r="BF6" s="168">
        <f t="shared" si="21"/>
        <v>3</v>
      </c>
      <c r="BG6" s="168">
        <f t="shared" si="22"/>
        <v>9</v>
      </c>
      <c r="BH6" s="168">
        <f t="shared" si="23"/>
        <v>11</v>
      </c>
      <c r="BI6" s="168">
        <f t="shared" si="24"/>
        <v>9</v>
      </c>
      <c r="BJ6" s="168">
        <f t="shared" si="25"/>
        <v>0</v>
      </c>
      <c r="BK6" s="168">
        <f t="shared" si="26"/>
        <v>0</v>
      </c>
      <c r="BL6" s="170">
        <f>SUM(BA6,BB6,BC6,BD6,BE6,BG6,BF6,BH6,BI6,BJ6,BK6)</f>
        <v>72</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13</v>
      </c>
      <c r="BO6" s="171">
        <f t="shared" ref="BO6:BO24" si="28">SUM($BL6-$BM6)</f>
        <v>72</v>
      </c>
      <c r="BP6" s="92"/>
    </row>
    <row r="7" spans="1:68" ht="15" x14ac:dyDescent="0.2">
      <c r="A7" s="143">
        <v>3</v>
      </c>
      <c r="B7" s="144" t="s">
        <v>101</v>
      </c>
      <c r="C7" s="397" t="s">
        <v>3</v>
      </c>
      <c r="D7" s="145"/>
      <c r="E7" s="173">
        <f t="shared" ref="E7:E24" si="29">IF(G7=0,0,IF(G7+F7&lt;1000,1000,G7+F7))</f>
        <v>1000</v>
      </c>
      <c r="F7" s="147">
        <f t="shared" si="0"/>
        <v>0</v>
      </c>
      <c r="G7" s="148">
        <v>1000</v>
      </c>
      <c r="H7" s="149">
        <f t="shared" si="1"/>
        <v>16.149999999999999</v>
      </c>
      <c r="I7" s="150">
        <f t="shared" ref="I7:I24" si="30">IF(M7=0,0,G7-M7)</f>
        <v>0</v>
      </c>
      <c r="J7" s="151">
        <v>11</v>
      </c>
      <c r="K7" s="152">
        <v>9</v>
      </c>
      <c r="L7" s="153">
        <v>8</v>
      </c>
      <c r="M7" s="154">
        <f t="shared" si="2"/>
        <v>1000</v>
      </c>
      <c r="N7" s="150">
        <f t="shared" si="3"/>
        <v>81</v>
      </c>
      <c r="O7" s="155">
        <f t="shared" si="4"/>
        <v>81</v>
      </c>
      <c r="P7" s="156">
        <v>11</v>
      </c>
      <c r="Q7" s="157">
        <v>2</v>
      </c>
      <c r="R7" s="158">
        <v>8</v>
      </c>
      <c r="S7" s="159">
        <v>1</v>
      </c>
      <c r="T7" s="160">
        <v>9</v>
      </c>
      <c r="U7" s="161">
        <v>1</v>
      </c>
      <c r="V7" s="158">
        <v>4</v>
      </c>
      <c r="W7" s="161">
        <v>0</v>
      </c>
      <c r="X7" s="160">
        <v>6</v>
      </c>
      <c r="Y7" s="161">
        <v>0</v>
      </c>
      <c r="Z7" s="160">
        <v>12</v>
      </c>
      <c r="AA7" s="161">
        <v>1</v>
      </c>
      <c r="AB7" s="160">
        <v>2</v>
      </c>
      <c r="AC7" s="159">
        <v>1</v>
      </c>
      <c r="AD7" s="156">
        <v>99</v>
      </c>
      <c r="AE7" s="157">
        <v>2</v>
      </c>
      <c r="AF7" s="162">
        <v>15</v>
      </c>
      <c r="AG7" s="159">
        <v>1</v>
      </c>
      <c r="AH7" s="158">
        <v>99</v>
      </c>
      <c r="AI7" s="161">
        <v>0</v>
      </c>
      <c r="AJ7" s="158">
        <v>99</v>
      </c>
      <c r="AK7" s="161">
        <v>0</v>
      </c>
      <c r="AL7" s="132"/>
      <c r="AM7" s="133">
        <f t="shared" si="27"/>
        <v>9</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0</v>
      </c>
      <c r="AW7" s="164">
        <f t="shared" si="13"/>
        <v>1000</v>
      </c>
      <c r="AX7" s="165">
        <f t="shared" si="14"/>
        <v>0</v>
      </c>
      <c r="AY7" s="166">
        <f t="shared" si="15"/>
        <v>0</v>
      </c>
      <c r="AZ7" s="86"/>
      <c r="BA7" s="167">
        <f t="shared" si="16"/>
        <v>9</v>
      </c>
      <c r="BB7" s="168">
        <f t="shared" si="17"/>
        <v>10</v>
      </c>
      <c r="BC7" s="168">
        <f t="shared" si="18"/>
        <v>12</v>
      </c>
      <c r="BD7" s="169">
        <f t="shared" si="19"/>
        <v>12</v>
      </c>
      <c r="BE7" s="168">
        <f t="shared" si="20"/>
        <v>9</v>
      </c>
      <c r="BF7" s="168">
        <f t="shared" si="21"/>
        <v>10</v>
      </c>
      <c r="BG7" s="168">
        <f t="shared" si="22"/>
        <v>8</v>
      </c>
      <c r="BH7" s="168">
        <f t="shared" si="23"/>
        <v>0</v>
      </c>
      <c r="BI7" s="168">
        <f t="shared" si="24"/>
        <v>11</v>
      </c>
      <c r="BJ7" s="168">
        <f t="shared" si="25"/>
        <v>0</v>
      </c>
      <c r="BK7" s="168">
        <f t="shared" si="26"/>
        <v>0</v>
      </c>
      <c r="BL7" s="170">
        <f t="shared" ref="BL7:BL24" si="31">SUM(BA7,BB7,BC7,BD7,BE7,BG7,BF7,BH7,BI7,BJ7,BK7)</f>
        <v>81</v>
      </c>
      <c r="BM7" s="164">
        <f t="shared" ref="BM7:BM24" si="32">IF($AX$1&gt;7,(IF($AX$1=8,MIN(BA7:BH7),IF($AX$1=9,MIN(BA7:BI7),IF($AX$1=10,MIN(BA7:BJ7),IF($AX$1=11,MIN(BA7:BK7)))))),(IF($AX$1=4,MIN(BA7:BD7),IF($AX$1=5,MIN(BA7:BE7),IF($AX$1=6,MIN(BA7:BF7),IF($AX$1=7,MIN(BA7:BG7)))))))</f>
        <v>0</v>
      </c>
      <c r="BN7" s="164">
        <f t="shared" ref="BN7:BN24" si="33">IF($AX$1&gt;7,(IF($AX$1=8,MAX(BA7:BH7),IF($AX$1=9,MAX(BA7:BI7),IF($AX$1=10,MAX(BA7:BJ7),IF($AX$1=11,MAX(BA7:BK7)))))),(IF($AX$1=4,MAX(BA7:BD7),IF($AX$1=5,MAX(BA7:BE7),IF($AX$1=6,MAX(BA7:BF7),IF($AX$1=7,MAX(BA7:BG7)))))))</f>
        <v>12</v>
      </c>
      <c r="BO7" s="171">
        <f t="shared" si="28"/>
        <v>81</v>
      </c>
      <c r="BP7" s="92"/>
    </row>
    <row r="8" spans="1:68" ht="15" x14ac:dyDescent="0.2">
      <c r="A8" s="143">
        <v>4</v>
      </c>
      <c r="B8" s="144" t="s">
        <v>14</v>
      </c>
      <c r="C8" s="148" t="s">
        <v>13</v>
      </c>
      <c r="D8" s="145"/>
      <c r="E8" s="173">
        <f t="shared" si="29"/>
        <v>1010</v>
      </c>
      <c r="F8" s="147">
        <f t="shared" si="0"/>
        <v>10</v>
      </c>
      <c r="G8" s="148">
        <v>1000</v>
      </c>
      <c r="H8" s="149">
        <f t="shared" si="1"/>
        <v>23.8</v>
      </c>
      <c r="I8" s="150">
        <f t="shared" si="30"/>
        <v>0</v>
      </c>
      <c r="J8" s="371">
        <v>2</v>
      </c>
      <c r="K8" s="152">
        <v>12</v>
      </c>
      <c r="L8" s="153">
        <v>9</v>
      </c>
      <c r="M8" s="154">
        <f t="shared" si="2"/>
        <v>1000</v>
      </c>
      <c r="N8" s="150">
        <f t="shared" si="3"/>
        <v>86</v>
      </c>
      <c r="O8" s="155">
        <f t="shared" si="4"/>
        <v>83</v>
      </c>
      <c r="P8" s="156">
        <v>12</v>
      </c>
      <c r="Q8" s="157">
        <v>2</v>
      </c>
      <c r="R8" s="158">
        <v>7</v>
      </c>
      <c r="S8" s="159">
        <v>2</v>
      </c>
      <c r="T8" s="160">
        <v>10</v>
      </c>
      <c r="U8" s="161">
        <v>0</v>
      </c>
      <c r="V8" s="158">
        <v>3</v>
      </c>
      <c r="W8" s="161">
        <v>2</v>
      </c>
      <c r="X8" s="160">
        <v>8</v>
      </c>
      <c r="Y8" s="161">
        <v>2</v>
      </c>
      <c r="Z8" s="160">
        <v>6</v>
      </c>
      <c r="AA8" s="161">
        <v>0</v>
      </c>
      <c r="AB8" s="160">
        <v>15</v>
      </c>
      <c r="AC8" s="159">
        <v>2</v>
      </c>
      <c r="AD8" s="174">
        <v>9</v>
      </c>
      <c r="AE8" s="157">
        <v>0</v>
      </c>
      <c r="AF8" s="162">
        <v>1</v>
      </c>
      <c r="AG8" s="159">
        <v>2</v>
      </c>
      <c r="AH8" s="158">
        <v>99</v>
      </c>
      <c r="AI8" s="161">
        <v>0</v>
      </c>
      <c r="AJ8" s="158">
        <v>99</v>
      </c>
      <c r="AK8" s="161">
        <v>0</v>
      </c>
      <c r="AL8" s="132"/>
      <c r="AM8" s="133">
        <f t="shared" si="27"/>
        <v>12</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3</v>
      </c>
      <c r="BC8" s="168">
        <f t="shared" si="18"/>
        <v>13</v>
      </c>
      <c r="BD8" s="169">
        <f t="shared" si="19"/>
        <v>9</v>
      </c>
      <c r="BE8" s="168">
        <f t="shared" si="20"/>
        <v>10</v>
      </c>
      <c r="BF8" s="168">
        <f t="shared" si="21"/>
        <v>9</v>
      </c>
      <c r="BG8" s="168">
        <f t="shared" si="22"/>
        <v>11</v>
      </c>
      <c r="BH8" s="168">
        <f t="shared" si="23"/>
        <v>12</v>
      </c>
      <c r="BI8" s="168">
        <f t="shared" si="24"/>
        <v>9</v>
      </c>
      <c r="BJ8" s="168">
        <f t="shared" si="25"/>
        <v>0</v>
      </c>
      <c r="BK8" s="168">
        <f t="shared" si="26"/>
        <v>0</v>
      </c>
      <c r="BL8" s="170">
        <f t="shared" si="31"/>
        <v>86</v>
      </c>
      <c r="BM8" s="164">
        <f t="shared" si="32"/>
        <v>3</v>
      </c>
      <c r="BN8" s="164">
        <f t="shared" si="33"/>
        <v>13</v>
      </c>
      <c r="BO8" s="171">
        <f t="shared" si="28"/>
        <v>83</v>
      </c>
      <c r="BP8" s="92"/>
    </row>
    <row r="9" spans="1:68" ht="15" x14ac:dyDescent="0.2">
      <c r="A9" s="143">
        <v>5</v>
      </c>
      <c r="B9" s="144" t="s">
        <v>24</v>
      </c>
      <c r="C9" s="397" t="s">
        <v>3</v>
      </c>
      <c r="D9" s="145"/>
      <c r="E9" s="173">
        <f t="shared" si="29"/>
        <v>1000</v>
      </c>
      <c r="F9" s="147">
        <f t="shared" si="0"/>
        <v>0</v>
      </c>
      <c r="G9" s="148">
        <v>1000</v>
      </c>
      <c r="H9" s="149">
        <f t="shared" si="1"/>
        <v>18.7</v>
      </c>
      <c r="I9" s="150">
        <f t="shared" si="30"/>
        <v>0</v>
      </c>
      <c r="J9" s="151">
        <v>8</v>
      </c>
      <c r="K9" s="152">
        <v>10</v>
      </c>
      <c r="L9" s="153">
        <v>8</v>
      </c>
      <c r="M9" s="154">
        <f t="shared" si="2"/>
        <v>1000</v>
      </c>
      <c r="N9" s="150">
        <f t="shared" si="3"/>
        <v>68</v>
      </c>
      <c r="O9" s="155">
        <f t="shared" si="4"/>
        <v>68</v>
      </c>
      <c r="P9" s="156">
        <v>13</v>
      </c>
      <c r="Q9" s="157">
        <v>1</v>
      </c>
      <c r="R9" s="158">
        <v>15</v>
      </c>
      <c r="S9" s="159">
        <v>0</v>
      </c>
      <c r="T9" s="160">
        <v>6</v>
      </c>
      <c r="U9" s="161">
        <v>1</v>
      </c>
      <c r="V9" s="158">
        <v>2</v>
      </c>
      <c r="W9" s="161">
        <v>1</v>
      </c>
      <c r="X9" s="160">
        <v>14</v>
      </c>
      <c r="Y9" s="161">
        <v>2</v>
      </c>
      <c r="Z9" s="160">
        <v>1</v>
      </c>
      <c r="AA9" s="161">
        <v>0</v>
      </c>
      <c r="AB9" s="160">
        <v>7</v>
      </c>
      <c r="AC9" s="159">
        <v>2</v>
      </c>
      <c r="AD9" s="156">
        <v>11</v>
      </c>
      <c r="AE9" s="157">
        <v>1</v>
      </c>
      <c r="AF9" s="162">
        <v>99</v>
      </c>
      <c r="AG9" s="159">
        <v>2</v>
      </c>
      <c r="AH9" s="158">
        <v>99</v>
      </c>
      <c r="AI9" s="161">
        <v>0</v>
      </c>
      <c r="AJ9" s="158">
        <v>99</v>
      </c>
      <c r="AK9" s="161">
        <v>0</v>
      </c>
      <c r="AL9" s="132"/>
      <c r="AM9" s="133">
        <f t="shared" si="27"/>
        <v>10</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0</v>
      </c>
      <c r="AX9" s="165">
        <f t="shared" si="14"/>
        <v>0</v>
      </c>
      <c r="AY9" s="166">
        <f t="shared" si="15"/>
        <v>0</v>
      </c>
      <c r="AZ9" s="86"/>
      <c r="BA9" s="167">
        <f t="shared" si="16"/>
        <v>11</v>
      </c>
      <c r="BB9" s="168">
        <f t="shared" si="17"/>
        <v>11</v>
      </c>
      <c r="BC9" s="168">
        <f t="shared" si="18"/>
        <v>9</v>
      </c>
      <c r="BD9" s="169">
        <f t="shared" si="19"/>
        <v>8</v>
      </c>
      <c r="BE9" s="168">
        <f t="shared" si="20"/>
        <v>8</v>
      </c>
      <c r="BF9" s="168">
        <f t="shared" si="21"/>
        <v>9</v>
      </c>
      <c r="BG9" s="168">
        <f t="shared" si="22"/>
        <v>3</v>
      </c>
      <c r="BH9" s="168">
        <f t="shared" si="23"/>
        <v>9</v>
      </c>
      <c r="BI9" s="168">
        <f t="shared" si="24"/>
        <v>0</v>
      </c>
      <c r="BJ9" s="168">
        <f t="shared" si="25"/>
        <v>0</v>
      </c>
      <c r="BK9" s="168">
        <f t="shared" si="26"/>
        <v>0</v>
      </c>
      <c r="BL9" s="170">
        <f t="shared" si="31"/>
        <v>68</v>
      </c>
      <c r="BM9" s="164">
        <f t="shared" si="32"/>
        <v>0</v>
      </c>
      <c r="BN9" s="164">
        <f t="shared" si="33"/>
        <v>11</v>
      </c>
      <c r="BO9" s="171">
        <f t="shared" si="28"/>
        <v>68</v>
      </c>
      <c r="BP9" s="92"/>
    </row>
    <row r="10" spans="1:68" ht="15" x14ac:dyDescent="0.2">
      <c r="A10" s="143">
        <v>6</v>
      </c>
      <c r="B10" s="144" t="s">
        <v>20</v>
      </c>
      <c r="C10" s="397" t="s">
        <v>44</v>
      </c>
      <c r="D10" s="145"/>
      <c r="E10" s="173">
        <f t="shared" si="29"/>
        <v>1000</v>
      </c>
      <c r="F10" s="147">
        <f t="shared" si="0"/>
        <v>0</v>
      </c>
      <c r="G10" s="148">
        <v>1000</v>
      </c>
      <c r="H10" s="149">
        <f t="shared" si="1"/>
        <v>17</v>
      </c>
      <c r="I10" s="150">
        <f t="shared" si="30"/>
        <v>0</v>
      </c>
      <c r="J10" s="151">
        <v>10</v>
      </c>
      <c r="K10" s="152">
        <v>9</v>
      </c>
      <c r="L10" s="153">
        <v>9</v>
      </c>
      <c r="M10" s="154">
        <f t="shared" si="2"/>
        <v>1000</v>
      </c>
      <c r="N10" s="150">
        <f t="shared" si="3"/>
        <v>93</v>
      </c>
      <c r="O10" s="155">
        <f t="shared" si="4"/>
        <v>85</v>
      </c>
      <c r="P10" s="156">
        <v>14</v>
      </c>
      <c r="Q10" s="157">
        <v>2</v>
      </c>
      <c r="R10" s="158">
        <v>10</v>
      </c>
      <c r="S10" s="159">
        <v>0</v>
      </c>
      <c r="T10" s="160">
        <v>5</v>
      </c>
      <c r="U10" s="161">
        <v>1</v>
      </c>
      <c r="V10" s="158">
        <v>12</v>
      </c>
      <c r="W10" s="161">
        <v>2</v>
      </c>
      <c r="X10" s="160">
        <v>3</v>
      </c>
      <c r="Y10" s="161">
        <v>2</v>
      </c>
      <c r="Z10" s="160">
        <v>4</v>
      </c>
      <c r="AA10" s="161">
        <v>2</v>
      </c>
      <c r="AB10" s="160">
        <v>9</v>
      </c>
      <c r="AC10" s="159">
        <v>0</v>
      </c>
      <c r="AD10" s="174">
        <v>15</v>
      </c>
      <c r="AE10" s="157">
        <v>0</v>
      </c>
      <c r="AF10" s="162">
        <v>2</v>
      </c>
      <c r="AG10" s="159">
        <v>0</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8</v>
      </c>
      <c r="BB10" s="168">
        <f t="shared" si="17"/>
        <v>13</v>
      </c>
      <c r="BC10" s="168">
        <f t="shared" si="18"/>
        <v>10</v>
      </c>
      <c r="BD10" s="169">
        <f t="shared" si="19"/>
        <v>10</v>
      </c>
      <c r="BE10" s="168">
        <f t="shared" si="20"/>
        <v>9</v>
      </c>
      <c r="BF10" s="168">
        <f t="shared" si="21"/>
        <v>12</v>
      </c>
      <c r="BG10" s="168">
        <f t="shared" si="22"/>
        <v>12</v>
      </c>
      <c r="BH10" s="168">
        <f t="shared" si="23"/>
        <v>11</v>
      </c>
      <c r="BI10" s="168">
        <f t="shared" si="24"/>
        <v>8</v>
      </c>
      <c r="BJ10" s="168">
        <f t="shared" si="25"/>
        <v>0</v>
      </c>
      <c r="BK10" s="168">
        <f t="shared" si="26"/>
        <v>0</v>
      </c>
      <c r="BL10" s="170">
        <f t="shared" si="31"/>
        <v>93</v>
      </c>
      <c r="BM10" s="164">
        <f t="shared" si="32"/>
        <v>8</v>
      </c>
      <c r="BN10" s="164">
        <f t="shared" si="33"/>
        <v>13</v>
      </c>
      <c r="BO10" s="171">
        <f t="shared" si="28"/>
        <v>85</v>
      </c>
      <c r="BP10" s="92"/>
    </row>
    <row r="11" spans="1:68" ht="15" x14ac:dyDescent="0.2">
      <c r="A11" s="143">
        <v>7</v>
      </c>
      <c r="B11" s="144" t="s">
        <v>128</v>
      </c>
      <c r="C11" s="397" t="s">
        <v>44</v>
      </c>
      <c r="D11" s="145"/>
      <c r="E11" s="173">
        <f t="shared" si="29"/>
        <v>1000</v>
      </c>
      <c r="F11" s="147">
        <f t="shared" si="0"/>
        <v>0</v>
      </c>
      <c r="G11" s="148">
        <v>1000</v>
      </c>
      <c r="H11" s="149">
        <f t="shared" si="1"/>
        <v>12.75</v>
      </c>
      <c r="I11" s="150">
        <f t="shared" si="30"/>
        <v>0</v>
      </c>
      <c r="J11" s="151">
        <v>15</v>
      </c>
      <c r="K11" s="152">
        <v>3</v>
      </c>
      <c r="L11" s="153">
        <v>8</v>
      </c>
      <c r="M11" s="154">
        <f t="shared" si="2"/>
        <v>1000</v>
      </c>
      <c r="N11" s="150">
        <f t="shared" si="3"/>
        <v>79</v>
      </c>
      <c r="O11" s="155">
        <f t="shared" si="4"/>
        <v>79</v>
      </c>
      <c r="P11" s="156">
        <v>15</v>
      </c>
      <c r="Q11" s="157">
        <v>1</v>
      </c>
      <c r="R11" s="158">
        <v>4</v>
      </c>
      <c r="S11" s="159">
        <v>0</v>
      </c>
      <c r="T11" s="160">
        <v>11</v>
      </c>
      <c r="U11" s="161">
        <v>0</v>
      </c>
      <c r="V11" s="158">
        <v>99</v>
      </c>
      <c r="W11" s="161">
        <v>2</v>
      </c>
      <c r="X11" s="160">
        <v>13</v>
      </c>
      <c r="Y11" s="161">
        <v>0</v>
      </c>
      <c r="Z11" s="160">
        <v>2</v>
      </c>
      <c r="AA11" s="161">
        <v>0</v>
      </c>
      <c r="AB11" s="160">
        <v>5</v>
      </c>
      <c r="AC11" s="159">
        <v>0</v>
      </c>
      <c r="AD11" s="175">
        <v>14</v>
      </c>
      <c r="AE11" s="157">
        <v>0</v>
      </c>
      <c r="AF11" s="162">
        <v>8</v>
      </c>
      <c r="AG11" s="159">
        <v>0</v>
      </c>
      <c r="AH11" s="158">
        <v>99</v>
      </c>
      <c r="AI11" s="161">
        <v>0</v>
      </c>
      <c r="AJ11" s="158">
        <v>99</v>
      </c>
      <c r="AK11" s="161">
        <v>0</v>
      </c>
      <c r="AL11" s="132"/>
      <c r="AM11" s="133">
        <f t="shared" si="27"/>
        <v>3</v>
      </c>
      <c r="AN11" s="132"/>
      <c r="AO11" s="163">
        <f t="shared" si="5"/>
        <v>1000</v>
      </c>
      <c r="AP11" s="164">
        <f t="shared" si="6"/>
        <v>1000</v>
      </c>
      <c r="AQ11" s="165">
        <f t="shared" si="7"/>
        <v>1000</v>
      </c>
      <c r="AR11" s="164">
        <f t="shared" si="8"/>
        <v>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11</v>
      </c>
      <c r="BB11" s="168">
        <f t="shared" si="17"/>
        <v>12</v>
      </c>
      <c r="BC11" s="168">
        <f t="shared" si="18"/>
        <v>9</v>
      </c>
      <c r="BD11" s="169">
        <f t="shared" si="19"/>
        <v>0</v>
      </c>
      <c r="BE11" s="168">
        <f t="shared" si="20"/>
        <v>11</v>
      </c>
      <c r="BF11" s="168">
        <f t="shared" si="21"/>
        <v>8</v>
      </c>
      <c r="BG11" s="168">
        <f t="shared" si="22"/>
        <v>10</v>
      </c>
      <c r="BH11" s="168">
        <f t="shared" si="23"/>
        <v>8</v>
      </c>
      <c r="BI11" s="168">
        <f t="shared" si="24"/>
        <v>10</v>
      </c>
      <c r="BJ11" s="168">
        <f t="shared" si="25"/>
        <v>0</v>
      </c>
      <c r="BK11" s="168">
        <f t="shared" si="26"/>
        <v>0</v>
      </c>
      <c r="BL11" s="170">
        <f t="shared" si="31"/>
        <v>79</v>
      </c>
      <c r="BM11" s="164">
        <f t="shared" si="32"/>
        <v>0</v>
      </c>
      <c r="BN11" s="164">
        <f t="shared" si="33"/>
        <v>12</v>
      </c>
      <c r="BO11" s="171">
        <f t="shared" si="28"/>
        <v>79</v>
      </c>
      <c r="BP11" s="92"/>
    </row>
    <row r="12" spans="1:68" ht="15" x14ac:dyDescent="0.2">
      <c r="A12" s="143">
        <v>8</v>
      </c>
      <c r="B12" s="144" t="s">
        <v>40</v>
      </c>
      <c r="C12" s="407" t="s">
        <v>39</v>
      </c>
      <c r="D12" s="176"/>
      <c r="E12" s="173">
        <f t="shared" si="29"/>
        <v>1000</v>
      </c>
      <c r="F12" s="147">
        <f t="shared" si="0"/>
        <v>0</v>
      </c>
      <c r="G12" s="148">
        <v>1000</v>
      </c>
      <c r="H12" s="149">
        <f t="shared" si="1"/>
        <v>19.55</v>
      </c>
      <c r="I12" s="150">
        <f t="shared" si="30"/>
        <v>0</v>
      </c>
      <c r="J12" s="151">
        <v>7</v>
      </c>
      <c r="K12" s="152">
        <v>10</v>
      </c>
      <c r="L12" s="153">
        <v>8</v>
      </c>
      <c r="M12" s="154">
        <f t="shared" si="2"/>
        <v>1000</v>
      </c>
      <c r="N12" s="150">
        <f t="shared" si="3"/>
        <v>75</v>
      </c>
      <c r="O12" s="155">
        <f t="shared" si="4"/>
        <v>75</v>
      </c>
      <c r="P12" s="156">
        <v>99</v>
      </c>
      <c r="Q12" s="157">
        <v>2</v>
      </c>
      <c r="R12" s="158">
        <v>3</v>
      </c>
      <c r="S12" s="159">
        <v>1</v>
      </c>
      <c r="T12" s="160">
        <v>14</v>
      </c>
      <c r="U12" s="161">
        <v>2</v>
      </c>
      <c r="V12" s="158">
        <v>10</v>
      </c>
      <c r="W12" s="161">
        <v>1</v>
      </c>
      <c r="X12" s="160">
        <v>4</v>
      </c>
      <c r="Y12" s="161">
        <v>0</v>
      </c>
      <c r="Z12" s="160">
        <v>15</v>
      </c>
      <c r="AA12" s="161">
        <v>1</v>
      </c>
      <c r="AB12" s="160">
        <v>1</v>
      </c>
      <c r="AC12" s="159">
        <v>0</v>
      </c>
      <c r="AD12" s="175">
        <v>12</v>
      </c>
      <c r="AE12" s="157">
        <v>1</v>
      </c>
      <c r="AF12" s="162">
        <v>7</v>
      </c>
      <c r="AG12" s="159">
        <v>2</v>
      </c>
      <c r="AH12" s="158">
        <v>99</v>
      </c>
      <c r="AI12" s="161">
        <v>0</v>
      </c>
      <c r="AJ12" s="158">
        <v>99</v>
      </c>
      <c r="AK12" s="161">
        <v>0</v>
      </c>
      <c r="AL12" s="132"/>
      <c r="AM12" s="133">
        <f t="shared" si="27"/>
        <v>10</v>
      </c>
      <c r="AN12" s="132"/>
      <c r="AO12" s="163">
        <f t="shared" si="5"/>
        <v>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0</v>
      </c>
      <c r="BB12" s="168">
        <f t="shared" si="17"/>
        <v>9</v>
      </c>
      <c r="BC12" s="168">
        <f t="shared" si="18"/>
        <v>8</v>
      </c>
      <c r="BD12" s="169">
        <f t="shared" si="19"/>
        <v>13</v>
      </c>
      <c r="BE12" s="168">
        <f t="shared" si="20"/>
        <v>12</v>
      </c>
      <c r="BF12" s="168">
        <f t="shared" si="21"/>
        <v>11</v>
      </c>
      <c r="BG12" s="168">
        <f t="shared" si="22"/>
        <v>9</v>
      </c>
      <c r="BH12" s="168">
        <f t="shared" si="23"/>
        <v>10</v>
      </c>
      <c r="BI12" s="168">
        <f t="shared" si="24"/>
        <v>3</v>
      </c>
      <c r="BJ12" s="168">
        <f t="shared" si="25"/>
        <v>0</v>
      </c>
      <c r="BK12" s="168">
        <f t="shared" si="26"/>
        <v>0</v>
      </c>
      <c r="BL12" s="170">
        <f t="shared" si="31"/>
        <v>75</v>
      </c>
      <c r="BM12" s="164">
        <f t="shared" si="32"/>
        <v>0</v>
      </c>
      <c r="BN12" s="164">
        <f t="shared" si="33"/>
        <v>13</v>
      </c>
      <c r="BO12" s="171">
        <f t="shared" si="28"/>
        <v>75</v>
      </c>
      <c r="BP12" s="92"/>
    </row>
    <row r="13" spans="1:68" ht="15" x14ac:dyDescent="0.2">
      <c r="A13" s="143">
        <v>9</v>
      </c>
      <c r="B13" s="144" t="s">
        <v>273</v>
      </c>
      <c r="C13" s="397" t="s">
        <v>3</v>
      </c>
      <c r="D13" s="176"/>
      <c r="E13" s="173">
        <f t="shared" si="29"/>
        <v>1020</v>
      </c>
      <c r="F13" s="147">
        <f t="shared" si="0"/>
        <v>20</v>
      </c>
      <c r="G13" s="148">
        <v>1000</v>
      </c>
      <c r="H13" s="149">
        <f t="shared" si="1"/>
        <v>22.95</v>
      </c>
      <c r="I13" s="150">
        <f t="shared" si="30"/>
        <v>0</v>
      </c>
      <c r="J13" s="371">
        <v>3</v>
      </c>
      <c r="K13" s="152">
        <v>12</v>
      </c>
      <c r="L13" s="153">
        <v>8</v>
      </c>
      <c r="M13" s="154">
        <f t="shared" si="2"/>
        <v>1000</v>
      </c>
      <c r="N13" s="150">
        <f t="shared" si="3"/>
        <v>83</v>
      </c>
      <c r="O13" s="155">
        <f t="shared" si="4"/>
        <v>83</v>
      </c>
      <c r="P13" s="156">
        <v>1</v>
      </c>
      <c r="Q13" s="157">
        <v>1</v>
      </c>
      <c r="R13" s="158">
        <v>99</v>
      </c>
      <c r="S13" s="159">
        <v>2</v>
      </c>
      <c r="T13" s="160">
        <v>3</v>
      </c>
      <c r="U13" s="161">
        <v>1</v>
      </c>
      <c r="V13" s="158">
        <v>15</v>
      </c>
      <c r="W13" s="161">
        <v>1</v>
      </c>
      <c r="X13" s="160">
        <v>11</v>
      </c>
      <c r="Y13" s="161">
        <v>2</v>
      </c>
      <c r="Z13" s="160">
        <v>10</v>
      </c>
      <c r="AA13" s="161">
        <v>1</v>
      </c>
      <c r="AB13" s="160">
        <v>6</v>
      </c>
      <c r="AC13" s="159">
        <v>2</v>
      </c>
      <c r="AD13" s="175">
        <v>4</v>
      </c>
      <c r="AE13" s="157">
        <v>2</v>
      </c>
      <c r="AF13" s="162">
        <v>13</v>
      </c>
      <c r="AG13" s="159">
        <v>0</v>
      </c>
      <c r="AH13" s="158">
        <v>99</v>
      </c>
      <c r="AI13" s="161">
        <v>0</v>
      </c>
      <c r="AJ13" s="158">
        <v>99</v>
      </c>
      <c r="AK13" s="161">
        <v>0</v>
      </c>
      <c r="AL13" s="132"/>
      <c r="AM13" s="133">
        <f t="shared" si="27"/>
        <v>12</v>
      </c>
      <c r="AN13" s="132"/>
      <c r="AO13" s="163">
        <f t="shared" si="5"/>
        <v>1000</v>
      </c>
      <c r="AP13" s="164">
        <f t="shared" si="6"/>
        <v>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9</v>
      </c>
      <c r="BB13" s="168">
        <f t="shared" si="17"/>
        <v>0</v>
      </c>
      <c r="BC13" s="168">
        <f t="shared" si="18"/>
        <v>9</v>
      </c>
      <c r="BD13" s="169">
        <f t="shared" si="19"/>
        <v>11</v>
      </c>
      <c r="BE13" s="168">
        <f t="shared" si="20"/>
        <v>9</v>
      </c>
      <c r="BF13" s="168">
        <f t="shared" si="21"/>
        <v>13</v>
      </c>
      <c r="BG13" s="168">
        <f t="shared" si="22"/>
        <v>9</v>
      </c>
      <c r="BH13" s="168">
        <f t="shared" si="23"/>
        <v>12</v>
      </c>
      <c r="BI13" s="168">
        <f t="shared" si="24"/>
        <v>11</v>
      </c>
      <c r="BJ13" s="168">
        <f t="shared" si="25"/>
        <v>0</v>
      </c>
      <c r="BK13" s="168">
        <f t="shared" si="26"/>
        <v>0</v>
      </c>
      <c r="BL13" s="170">
        <f t="shared" si="31"/>
        <v>83</v>
      </c>
      <c r="BM13" s="164">
        <f t="shared" si="32"/>
        <v>0</v>
      </c>
      <c r="BN13" s="164">
        <f t="shared" si="33"/>
        <v>13</v>
      </c>
      <c r="BO13" s="171">
        <f t="shared" si="28"/>
        <v>83</v>
      </c>
      <c r="BP13" s="92"/>
    </row>
    <row r="14" spans="1:68" ht="15" x14ac:dyDescent="0.2">
      <c r="A14" s="143">
        <v>10</v>
      </c>
      <c r="B14" s="144" t="s">
        <v>269</v>
      </c>
      <c r="C14" s="407" t="s">
        <v>39</v>
      </c>
      <c r="D14" s="176"/>
      <c r="E14" s="173">
        <f t="shared" si="29"/>
        <v>1020</v>
      </c>
      <c r="F14" s="147">
        <f t="shared" si="0"/>
        <v>20</v>
      </c>
      <c r="G14" s="148">
        <v>1000</v>
      </c>
      <c r="H14" s="149">
        <f t="shared" si="1"/>
        <v>24.65</v>
      </c>
      <c r="I14" s="150">
        <f t="shared" si="30"/>
        <v>0</v>
      </c>
      <c r="J14" s="371">
        <v>1</v>
      </c>
      <c r="K14" s="152">
        <v>13</v>
      </c>
      <c r="L14" s="153">
        <v>9</v>
      </c>
      <c r="M14" s="154">
        <f t="shared" si="2"/>
        <v>1000</v>
      </c>
      <c r="N14" s="150">
        <f t="shared" si="3"/>
        <v>92</v>
      </c>
      <c r="O14" s="155">
        <f t="shared" si="4"/>
        <v>84</v>
      </c>
      <c r="P14" s="156">
        <v>2</v>
      </c>
      <c r="Q14" s="157">
        <v>2</v>
      </c>
      <c r="R14" s="158">
        <v>6</v>
      </c>
      <c r="S14" s="159">
        <v>2</v>
      </c>
      <c r="T14" s="160">
        <v>4</v>
      </c>
      <c r="U14" s="161">
        <v>2</v>
      </c>
      <c r="V14" s="158">
        <v>8</v>
      </c>
      <c r="W14" s="161">
        <v>1</v>
      </c>
      <c r="X14" s="160">
        <v>15</v>
      </c>
      <c r="Y14" s="161">
        <v>1</v>
      </c>
      <c r="Z14" s="160">
        <v>9</v>
      </c>
      <c r="AA14" s="161">
        <v>1</v>
      </c>
      <c r="AB14" s="160">
        <v>13</v>
      </c>
      <c r="AC14" s="159">
        <v>2</v>
      </c>
      <c r="AD14" s="156">
        <v>1</v>
      </c>
      <c r="AE14" s="157">
        <v>2</v>
      </c>
      <c r="AF14" s="162">
        <v>12</v>
      </c>
      <c r="AG14" s="159">
        <v>0</v>
      </c>
      <c r="AH14" s="158">
        <v>99</v>
      </c>
      <c r="AI14" s="161">
        <v>0</v>
      </c>
      <c r="AJ14" s="158">
        <v>99</v>
      </c>
      <c r="AK14" s="161">
        <v>0</v>
      </c>
      <c r="AL14" s="132"/>
      <c r="AM14" s="133">
        <f t="shared" si="27"/>
        <v>13</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8</v>
      </c>
      <c r="BB14" s="168">
        <f t="shared" si="17"/>
        <v>9</v>
      </c>
      <c r="BC14" s="168">
        <f t="shared" si="18"/>
        <v>12</v>
      </c>
      <c r="BD14" s="169">
        <f t="shared" si="19"/>
        <v>10</v>
      </c>
      <c r="BE14" s="168">
        <f t="shared" si="20"/>
        <v>11</v>
      </c>
      <c r="BF14" s="168">
        <f t="shared" si="21"/>
        <v>12</v>
      </c>
      <c r="BG14" s="168">
        <f t="shared" si="22"/>
        <v>11</v>
      </c>
      <c r="BH14" s="168">
        <f t="shared" si="23"/>
        <v>9</v>
      </c>
      <c r="BI14" s="168">
        <f t="shared" si="24"/>
        <v>10</v>
      </c>
      <c r="BJ14" s="168">
        <f t="shared" si="25"/>
        <v>0</v>
      </c>
      <c r="BK14" s="168">
        <f t="shared" si="26"/>
        <v>0</v>
      </c>
      <c r="BL14" s="170">
        <f t="shared" si="31"/>
        <v>92</v>
      </c>
      <c r="BM14" s="164">
        <f t="shared" si="32"/>
        <v>8</v>
      </c>
      <c r="BN14" s="164">
        <f t="shared" si="33"/>
        <v>12</v>
      </c>
      <c r="BO14" s="171">
        <f t="shared" si="28"/>
        <v>84</v>
      </c>
      <c r="BP14" s="92"/>
    </row>
    <row r="15" spans="1:68" ht="15" x14ac:dyDescent="0.2">
      <c r="A15" s="143">
        <v>11</v>
      </c>
      <c r="B15" s="144" t="s">
        <v>41</v>
      </c>
      <c r="C15" s="407" t="s">
        <v>17</v>
      </c>
      <c r="D15" s="176"/>
      <c r="E15" s="173">
        <f t="shared" si="29"/>
        <v>1000</v>
      </c>
      <c r="F15" s="147">
        <f t="shared" si="0"/>
        <v>0</v>
      </c>
      <c r="G15" s="148">
        <v>1000</v>
      </c>
      <c r="H15" s="149">
        <f t="shared" si="1"/>
        <v>15.299999999999999</v>
      </c>
      <c r="I15" s="150">
        <f t="shared" si="30"/>
        <v>0</v>
      </c>
      <c r="J15" s="151">
        <v>12</v>
      </c>
      <c r="K15" s="152">
        <v>9</v>
      </c>
      <c r="L15" s="153">
        <v>8</v>
      </c>
      <c r="M15" s="154">
        <f t="shared" si="2"/>
        <v>1000</v>
      </c>
      <c r="N15" s="150">
        <f t="shared" si="3"/>
        <v>72</v>
      </c>
      <c r="O15" s="155">
        <f t="shared" si="4"/>
        <v>72</v>
      </c>
      <c r="P15" s="156">
        <v>3</v>
      </c>
      <c r="Q15" s="157">
        <v>0</v>
      </c>
      <c r="R15" s="158">
        <v>12</v>
      </c>
      <c r="S15" s="159">
        <v>1</v>
      </c>
      <c r="T15" s="160">
        <v>7</v>
      </c>
      <c r="U15" s="161">
        <v>2</v>
      </c>
      <c r="V15" s="158">
        <v>1</v>
      </c>
      <c r="W15" s="161">
        <v>2</v>
      </c>
      <c r="X15" s="160">
        <v>9</v>
      </c>
      <c r="Y15" s="161">
        <v>0</v>
      </c>
      <c r="Z15" s="160">
        <v>13</v>
      </c>
      <c r="AA15" s="161">
        <v>0</v>
      </c>
      <c r="AB15" s="160">
        <v>99</v>
      </c>
      <c r="AC15" s="159">
        <v>2</v>
      </c>
      <c r="AD15" s="174">
        <v>5</v>
      </c>
      <c r="AE15" s="157">
        <v>1</v>
      </c>
      <c r="AF15" s="162">
        <v>14</v>
      </c>
      <c r="AG15" s="159">
        <v>1</v>
      </c>
      <c r="AH15" s="158">
        <v>99</v>
      </c>
      <c r="AI15" s="161">
        <v>0</v>
      </c>
      <c r="AJ15" s="158">
        <v>99</v>
      </c>
      <c r="AK15" s="161">
        <v>0</v>
      </c>
      <c r="AL15" s="132"/>
      <c r="AM15" s="133">
        <f t="shared" si="27"/>
        <v>9</v>
      </c>
      <c r="AN15" s="132"/>
      <c r="AO15" s="163">
        <f t="shared" si="5"/>
        <v>1000</v>
      </c>
      <c r="AP15" s="164">
        <f t="shared" si="6"/>
        <v>1000</v>
      </c>
      <c r="AQ15" s="165">
        <f t="shared" si="7"/>
        <v>1000</v>
      </c>
      <c r="AR15" s="164">
        <f t="shared" si="8"/>
        <v>1000</v>
      </c>
      <c r="AS15" s="165">
        <f t="shared" si="9"/>
        <v>1000</v>
      </c>
      <c r="AT15" s="165">
        <f t="shared" si="10"/>
        <v>1000</v>
      </c>
      <c r="AU15" s="165">
        <f t="shared" si="11"/>
        <v>0</v>
      </c>
      <c r="AV15" s="165">
        <f t="shared" si="12"/>
        <v>1000</v>
      </c>
      <c r="AW15" s="164">
        <f t="shared" si="13"/>
        <v>1000</v>
      </c>
      <c r="AX15" s="165">
        <f t="shared" si="14"/>
        <v>0</v>
      </c>
      <c r="AY15" s="166">
        <f t="shared" si="15"/>
        <v>0</v>
      </c>
      <c r="AZ15" s="86"/>
      <c r="BA15" s="167">
        <f t="shared" si="16"/>
        <v>9</v>
      </c>
      <c r="BB15" s="168">
        <f t="shared" si="17"/>
        <v>10</v>
      </c>
      <c r="BC15" s="168">
        <f t="shared" si="18"/>
        <v>3</v>
      </c>
      <c r="BD15" s="169">
        <f t="shared" si="19"/>
        <v>9</v>
      </c>
      <c r="BE15" s="168">
        <f t="shared" si="20"/>
        <v>12</v>
      </c>
      <c r="BF15" s="168">
        <f t="shared" si="21"/>
        <v>11</v>
      </c>
      <c r="BG15" s="168">
        <f t="shared" si="22"/>
        <v>0</v>
      </c>
      <c r="BH15" s="168">
        <f t="shared" si="23"/>
        <v>10</v>
      </c>
      <c r="BI15" s="168">
        <f t="shared" si="24"/>
        <v>8</v>
      </c>
      <c r="BJ15" s="168">
        <f t="shared" si="25"/>
        <v>0</v>
      </c>
      <c r="BK15" s="168">
        <f t="shared" si="26"/>
        <v>0</v>
      </c>
      <c r="BL15" s="170">
        <f t="shared" si="31"/>
        <v>72</v>
      </c>
      <c r="BM15" s="164">
        <f t="shared" si="32"/>
        <v>0</v>
      </c>
      <c r="BN15" s="164">
        <f t="shared" si="33"/>
        <v>12</v>
      </c>
      <c r="BO15" s="171">
        <f t="shared" si="28"/>
        <v>72</v>
      </c>
      <c r="BP15" s="92"/>
    </row>
    <row r="16" spans="1:68" ht="15" x14ac:dyDescent="0.2">
      <c r="A16" s="143">
        <v>12</v>
      </c>
      <c r="B16" s="144" t="s">
        <v>18</v>
      </c>
      <c r="C16" s="407" t="s">
        <v>17</v>
      </c>
      <c r="D16" s="176"/>
      <c r="E16" s="173">
        <f t="shared" si="29"/>
        <v>1000</v>
      </c>
      <c r="F16" s="147">
        <f t="shared" si="0"/>
        <v>0</v>
      </c>
      <c r="G16" s="148">
        <v>1000</v>
      </c>
      <c r="H16" s="149">
        <f t="shared" si="1"/>
        <v>20.399999999999999</v>
      </c>
      <c r="I16" s="150">
        <f t="shared" si="30"/>
        <v>0</v>
      </c>
      <c r="J16" s="151">
        <v>6</v>
      </c>
      <c r="K16" s="152">
        <v>10</v>
      </c>
      <c r="L16" s="153">
        <v>8</v>
      </c>
      <c r="M16" s="154">
        <f t="shared" si="2"/>
        <v>1000</v>
      </c>
      <c r="N16" s="150">
        <f t="shared" si="3"/>
        <v>81</v>
      </c>
      <c r="O16" s="155">
        <f t="shared" si="4"/>
        <v>81</v>
      </c>
      <c r="P16" s="156">
        <v>4</v>
      </c>
      <c r="Q16" s="157">
        <v>0</v>
      </c>
      <c r="R16" s="158">
        <v>11</v>
      </c>
      <c r="S16" s="159">
        <v>1</v>
      </c>
      <c r="T16" s="160">
        <v>13</v>
      </c>
      <c r="U16" s="161">
        <v>1</v>
      </c>
      <c r="V16" s="158">
        <v>6</v>
      </c>
      <c r="W16" s="161">
        <v>0</v>
      </c>
      <c r="X16" s="160">
        <v>99</v>
      </c>
      <c r="Y16" s="161">
        <v>2</v>
      </c>
      <c r="Z16" s="160">
        <v>3</v>
      </c>
      <c r="AA16" s="161">
        <v>1</v>
      </c>
      <c r="AB16" s="160">
        <v>14</v>
      </c>
      <c r="AC16" s="159">
        <v>2</v>
      </c>
      <c r="AD16" s="156">
        <v>8</v>
      </c>
      <c r="AE16" s="157">
        <v>1</v>
      </c>
      <c r="AF16" s="162">
        <v>10</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0</v>
      </c>
      <c r="AT16" s="165">
        <f t="shared" si="10"/>
        <v>1000</v>
      </c>
      <c r="AU16" s="165">
        <f t="shared" si="11"/>
        <v>1000</v>
      </c>
      <c r="AV16" s="165">
        <f t="shared" si="12"/>
        <v>1000</v>
      </c>
      <c r="AW16" s="164">
        <f t="shared" si="13"/>
        <v>1000</v>
      </c>
      <c r="AX16" s="165">
        <f t="shared" si="14"/>
        <v>0</v>
      </c>
      <c r="AY16" s="166">
        <f t="shared" si="15"/>
        <v>0</v>
      </c>
      <c r="AZ16" s="86"/>
      <c r="BA16" s="167">
        <f t="shared" si="16"/>
        <v>12</v>
      </c>
      <c r="BB16" s="168">
        <f t="shared" si="17"/>
        <v>9</v>
      </c>
      <c r="BC16" s="168">
        <f t="shared" si="18"/>
        <v>11</v>
      </c>
      <c r="BD16" s="169">
        <f t="shared" si="19"/>
        <v>9</v>
      </c>
      <c r="BE16" s="168">
        <f t="shared" si="20"/>
        <v>0</v>
      </c>
      <c r="BF16" s="168">
        <f t="shared" si="21"/>
        <v>9</v>
      </c>
      <c r="BG16" s="168">
        <f t="shared" si="22"/>
        <v>8</v>
      </c>
      <c r="BH16" s="168">
        <f t="shared" si="23"/>
        <v>10</v>
      </c>
      <c r="BI16" s="168">
        <f t="shared" si="24"/>
        <v>13</v>
      </c>
      <c r="BJ16" s="168">
        <f t="shared" si="25"/>
        <v>0</v>
      </c>
      <c r="BK16" s="168">
        <f t="shared" si="26"/>
        <v>0</v>
      </c>
      <c r="BL16" s="170">
        <f t="shared" si="31"/>
        <v>81</v>
      </c>
      <c r="BM16" s="164">
        <f t="shared" si="32"/>
        <v>0</v>
      </c>
      <c r="BN16" s="164">
        <f t="shared" si="33"/>
        <v>13</v>
      </c>
      <c r="BO16" s="171">
        <f t="shared" si="28"/>
        <v>81</v>
      </c>
      <c r="BP16" s="92"/>
    </row>
    <row r="17" spans="1:256" ht="15" x14ac:dyDescent="0.2">
      <c r="A17" s="143">
        <v>13</v>
      </c>
      <c r="B17" s="144" t="s">
        <v>32</v>
      </c>
      <c r="C17" s="407" t="s">
        <v>31</v>
      </c>
      <c r="D17" s="145"/>
      <c r="E17" s="173">
        <f t="shared" si="29"/>
        <v>1000</v>
      </c>
      <c r="F17" s="147">
        <f t="shared" si="0"/>
        <v>0</v>
      </c>
      <c r="G17" s="148">
        <v>1000</v>
      </c>
      <c r="H17" s="149">
        <f t="shared" si="1"/>
        <v>21.25</v>
      </c>
      <c r="I17" s="150">
        <f t="shared" si="30"/>
        <v>0</v>
      </c>
      <c r="J17" s="151">
        <v>5</v>
      </c>
      <c r="K17" s="152">
        <v>11</v>
      </c>
      <c r="L17" s="153">
        <v>9</v>
      </c>
      <c r="M17" s="154">
        <f t="shared" si="2"/>
        <v>1000</v>
      </c>
      <c r="N17" s="150">
        <f t="shared" si="3"/>
        <v>82</v>
      </c>
      <c r="O17" s="155">
        <f t="shared" si="4"/>
        <v>79</v>
      </c>
      <c r="P17" s="156">
        <v>5</v>
      </c>
      <c r="Q17" s="157">
        <v>1</v>
      </c>
      <c r="R17" s="158">
        <v>1</v>
      </c>
      <c r="S17" s="159">
        <v>0</v>
      </c>
      <c r="T17" s="160">
        <v>12</v>
      </c>
      <c r="U17" s="161">
        <v>1</v>
      </c>
      <c r="V17" s="158">
        <v>14</v>
      </c>
      <c r="W17" s="161">
        <v>1</v>
      </c>
      <c r="X17" s="160">
        <v>7</v>
      </c>
      <c r="Y17" s="161">
        <v>2</v>
      </c>
      <c r="Z17" s="160">
        <v>11</v>
      </c>
      <c r="AA17" s="161">
        <v>2</v>
      </c>
      <c r="AB17" s="160">
        <v>10</v>
      </c>
      <c r="AC17" s="159">
        <v>0</v>
      </c>
      <c r="AD17" s="156">
        <v>2</v>
      </c>
      <c r="AE17" s="157">
        <v>2</v>
      </c>
      <c r="AF17" s="162">
        <v>9</v>
      </c>
      <c r="AG17" s="159">
        <v>2</v>
      </c>
      <c r="AH17" s="158">
        <v>99</v>
      </c>
      <c r="AI17" s="161">
        <v>0</v>
      </c>
      <c r="AJ17" s="158">
        <v>99</v>
      </c>
      <c r="AK17" s="161">
        <v>0</v>
      </c>
      <c r="AL17" s="132"/>
      <c r="AM17" s="133">
        <f t="shared" si="27"/>
        <v>11</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10</v>
      </c>
      <c r="BB17" s="168">
        <f t="shared" si="17"/>
        <v>9</v>
      </c>
      <c r="BC17" s="168">
        <f t="shared" si="18"/>
        <v>10</v>
      </c>
      <c r="BD17" s="169">
        <f t="shared" si="19"/>
        <v>8</v>
      </c>
      <c r="BE17" s="168">
        <f t="shared" si="20"/>
        <v>3</v>
      </c>
      <c r="BF17" s="168">
        <f t="shared" si="21"/>
        <v>9</v>
      </c>
      <c r="BG17" s="168">
        <f t="shared" si="22"/>
        <v>13</v>
      </c>
      <c r="BH17" s="168">
        <f t="shared" si="23"/>
        <v>8</v>
      </c>
      <c r="BI17" s="168">
        <f t="shared" si="24"/>
        <v>12</v>
      </c>
      <c r="BJ17" s="168">
        <f t="shared" si="25"/>
        <v>0</v>
      </c>
      <c r="BK17" s="168">
        <f t="shared" si="26"/>
        <v>0</v>
      </c>
      <c r="BL17" s="170">
        <f t="shared" si="31"/>
        <v>82</v>
      </c>
      <c r="BM17" s="164">
        <f t="shared" si="32"/>
        <v>3</v>
      </c>
      <c r="BN17" s="164">
        <f t="shared" si="33"/>
        <v>13</v>
      </c>
      <c r="BO17" s="171">
        <f t="shared" si="28"/>
        <v>79</v>
      </c>
      <c r="BP17" s="92"/>
    </row>
    <row r="18" spans="1:256" ht="15" x14ac:dyDescent="0.2">
      <c r="A18" s="143">
        <v>14</v>
      </c>
      <c r="B18" s="144" t="s">
        <v>48</v>
      </c>
      <c r="C18" s="407" t="s">
        <v>17</v>
      </c>
      <c r="D18" s="145"/>
      <c r="E18" s="173">
        <f t="shared" si="29"/>
        <v>1000</v>
      </c>
      <c r="F18" s="147">
        <f t="shared" si="0"/>
        <v>0</v>
      </c>
      <c r="G18" s="148">
        <v>1000</v>
      </c>
      <c r="H18" s="149">
        <f t="shared" si="1"/>
        <v>13.6</v>
      </c>
      <c r="I18" s="150">
        <f t="shared" si="30"/>
        <v>0</v>
      </c>
      <c r="J18" s="151">
        <v>14</v>
      </c>
      <c r="K18" s="152">
        <v>8</v>
      </c>
      <c r="L18" s="153">
        <v>8</v>
      </c>
      <c r="M18" s="154">
        <f t="shared" si="2"/>
        <v>1000</v>
      </c>
      <c r="N18" s="150">
        <f t="shared" si="3"/>
        <v>70</v>
      </c>
      <c r="O18" s="155">
        <f t="shared" si="4"/>
        <v>70</v>
      </c>
      <c r="P18" s="156">
        <v>6</v>
      </c>
      <c r="Q18" s="157">
        <v>0</v>
      </c>
      <c r="R18" s="158">
        <v>2</v>
      </c>
      <c r="S18" s="159">
        <v>2</v>
      </c>
      <c r="T18" s="160">
        <v>8</v>
      </c>
      <c r="U18" s="161">
        <v>0</v>
      </c>
      <c r="V18" s="158">
        <v>13</v>
      </c>
      <c r="W18" s="161">
        <v>1</v>
      </c>
      <c r="X18" s="160">
        <v>5</v>
      </c>
      <c r="Y18" s="161">
        <v>0</v>
      </c>
      <c r="Z18" s="160">
        <v>99</v>
      </c>
      <c r="AA18" s="161">
        <v>2</v>
      </c>
      <c r="AB18" s="160">
        <v>12</v>
      </c>
      <c r="AC18" s="159">
        <v>0</v>
      </c>
      <c r="AD18" s="156">
        <v>7</v>
      </c>
      <c r="AE18" s="157">
        <v>2</v>
      </c>
      <c r="AF18" s="162">
        <v>11</v>
      </c>
      <c r="AG18" s="159">
        <v>1</v>
      </c>
      <c r="AH18" s="158">
        <v>99</v>
      </c>
      <c r="AI18" s="161">
        <v>0</v>
      </c>
      <c r="AJ18" s="158">
        <v>99</v>
      </c>
      <c r="AK18" s="161">
        <v>0</v>
      </c>
      <c r="AL18" s="132"/>
      <c r="AM18" s="133">
        <f t="shared" si="27"/>
        <v>8</v>
      </c>
      <c r="AN18" s="132"/>
      <c r="AO18" s="163">
        <f t="shared" si="5"/>
        <v>1000</v>
      </c>
      <c r="AP18" s="164">
        <f t="shared" si="6"/>
        <v>1000</v>
      </c>
      <c r="AQ18" s="165">
        <f t="shared" si="7"/>
        <v>1000</v>
      </c>
      <c r="AR18" s="164">
        <f t="shared" si="8"/>
        <v>1000</v>
      </c>
      <c r="AS18" s="165">
        <f t="shared" si="9"/>
        <v>1000</v>
      </c>
      <c r="AT18" s="165">
        <f t="shared" si="10"/>
        <v>0</v>
      </c>
      <c r="AU18" s="165">
        <f t="shared" si="11"/>
        <v>1000</v>
      </c>
      <c r="AV18" s="165">
        <f t="shared" si="12"/>
        <v>1000</v>
      </c>
      <c r="AW18" s="164">
        <f t="shared" si="13"/>
        <v>1000</v>
      </c>
      <c r="AX18" s="165">
        <f t="shared" si="14"/>
        <v>0</v>
      </c>
      <c r="AY18" s="166">
        <f t="shared" si="15"/>
        <v>0</v>
      </c>
      <c r="AZ18" s="86"/>
      <c r="BA18" s="167">
        <f t="shared" si="16"/>
        <v>9</v>
      </c>
      <c r="BB18" s="168">
        <f t="shared" si="17"/>
        <v>8</v>
      </c>
      <c r="BC18" s="168">
        <f t="shared" si="18"/>
        <v>10</v>
      </c>
      <c r="BD18" s="169">
        <f t="shared" si="19"/>
        <v>11</v>
      </c>
      <c r="BE18" s="168">
        <f t="shared" si="20"/>
        <v>10</v>
      </c>
      <c r="BF18" s="168">
        <f t="shared" si="21"/>
        <v>0</v>
      </c>
      <c r="BG18" s="168">
        <f t="shared" si="22"/>
        <v>10</v>
      </c>
      <c r="BH18" s="168">
        <f t="shared" si="23"/>
        <v>3</v>
      </c>
      <c r="BI18" s="168">
        <f t="shared" si="24"/>
        <v>9</v>
      </c>
      <c r="BJ18" s="168">
        <f t="shared" si="25"/>
        <v>0</v>
      </c>
      <c r="BK18" s="168">
        <f t="shared" si="26"/>
        <v>0</v>
      </c>
      <c r="BL18" s="170">
        <f t="shared" si="31"/>
        <v>70</v>
      </c>
      <c r="BM18" s="164">
        <f t="shared" si="32"/>
        <v>0</v>
      </c>
      <c r="BN18" s="164">
        <f t="shared" si="33"/>
        <v>11</v>
      </c>
      <c r="BO18" s="171">
        <f t="shared" si="28"/>
        <v>70</v>
      </c>
      <c r="BP18" s="92"/>
    </row>
    <row r="19" spans="1:256" ht="15" x14ac:dyDescent="0.2">
      <c r="A19" s="143">
        <v>15</v>
      </c>
      <c r="B19" s="144" t="s">
        <v>50</v>
      </c>
      <c r="C19" s="407" t="s">
        <v>17</v>
      </c>
      <c r="D19" s="145"/>
      <c r="E19" s="173">
        <f t="shared" si="29"/>
        <v>1000</v>
      </c>
      <c r="F19" s="147">
        <f t="shared" si="0"/>
        <v>0</v>
      </c>
      <c r="G19" s="148">
        <v>1000</v>
      </c>
      <c r="H19" s="149">
        <f t="shared" si="1"/>
        <v>22.099999999999998</v>
      </c>
      <c r="I19" s="150">
        <f t="shared" si="30"/>
        <v>0</v>
      </c>
      <c r="J19" s="151">
        <v>4</v>
      </c>
      <c r="K19" s="152">
        <v>11</v>
      </c>
      <c r="L19" s="153">
        <v>9</v>
      </c>
      <c r="M19" s="154">
        <f t="shared" si="2"/>
        <v>1000</v>
      </c>
      <c r="N19" s="150">
        <f t="shared" si="3"/>
        <v>87</v>
      </c>
      <c r="O19" s="155">
        <f t="shared" si="4"/>
        <v>84</v>
      </c>
      <c r="P19" s="156">
        <v>7</v>
      </c>
      <c r="Q19" s="157">
        <v>1</v>
      </c>
      <c r="R19" s="158">
        <v>5</v>
      </c>
      <c r="S19" s="159">
        <v>2</v>
      </c>
      <c r="T19" s="160">
        <v>1</v>
      </c>
      <c r="U19" s="161">
        <v>2</v>
      </c>
      <c r="V19" s="158">
        <v>9</v>
      </c>
      <c r="W19" s="161">
        <v>1</v>
      </c>
      <c r="X19" s="160">
        <v>10</v>
      </c>
      <c r="Y19" s="161">
        <v>1</v>
      </c>
      <c r="Z19" s="160">
        <v>8</v>
      </c>
      <c r="AA19" s="161">
        <v>1</v>
      </c>
      <c r="AB19" s="160">
        <v>4</v>
      </c>
      <c r="AC19" s="159">
        <v>0</v>
      </c>
      <c r="AD19" s="156">
        <v>6</v>
      </c>
      <c r="AE19" s="157">
        <v>2</v>
      </c>
      <c r="AF19" s="162">
        <v>3</v>
      </c>
      <c r="AG19" s="159">
        <v>1</v>
      </c>
      <c r="AH19" s="158">
        <v>99</v>
      </c>
      <c r="AI19" s="161">
        <v>0</v>
      </c>
      <c r="AJ19" s="158">
        <v>99</v>
      </c>
      <c r="AK19" s="161">
        <v>0</v>
      </c>
      <c r="AL19" s="132"/>
      <c r="AM19" s="133">
        <f t="shared" si="27"/>
        <v>11</v>
      </c>
      <c r="AN19" s="132"/>
      <c r="AO19" s="163">
        <f t="shared" si="5"/>
        <v>1000</v>
      </c>
      <c r="AP19" s="164">
        <f t="shared" si="6"/>
        <v>1000</v>
      </c>
      <c r="AQ19" s="165">
        <f t="shared" si="7"/>
        <v>1000</v>
      </c>
      <c r="AR19" s="164">
        <f t="shared" si="8"/>
        <v>1000</v>
      </c>
      <c r="AS19" s="165">
        <f t="shared" si="9"/>
        <v>1000</v>
      </c>
      <c r="AT19" s="165">
        <f t="shared" si="10"/>
        <v>1000</v>
      </c>
      <c r="AU19" s="165">
        <f t="shared" si="11"/>
        <v>1000</v>
      </c>
      <c r="AV19" s="165">
        <f t="shared" si="12"/>
        <v>1000</v>
      </c>
      <c r="AW19" s="164">
        <f t="shared" si="13"/>
        <v>1000</v>
      </c>
      <c r="AX19" s="165">
        <f t="shared" si="14"/>
        <v>0</v>
      </c>
      <c r="AY19" s="166">
        <f t="shared" si="15"/>
        <v>0</v>
      </c>
      <c r="AZ19" s="86"/>
      <c r="BA19" s="167">
        <f t="shared" si="16"/>
        <v>3</v>
      </c>
      <c r="BB19" s="168">
        <f t="shared" si="17"/>
        <v>10</v>
      </c>
      <c r="BC19" s="168">
        <f t="shared" si="18"/>
        <v>9</v>
      </c>
      <c r="BD19" s="169">
        <f t="shared" si="19"/>
        <v>12</v>
      </c>
      <c r="BE19" s="168">
        <f t="shared" si="20"/>
        <v>13</v>
      </c>
      <c r="BF19" s="168">
        <f t="shared" si="21"/>
        <v>10</v>
      </c>
      <c r="BG19" s="168">
        <f t="shared" si="22"/>
        <v>12</v>
      </c>
      <c r="BH19" s="168">
        <f t="shared" si="23"/>
        <v>9</v>
      </c>
      <c r="BI19" s="168">
        <f t="shared" si="24"/>
        <v>9</v>
      </c>
      <c r="BJ19" s="168">
        <f t="shared" si="25"/>
        <v>0</v>
      </c>
      <c r="BK19" s="168">
        <f t="shared" si="26"/>
        <v>0</v>
      </c>
      <c r="BL19" s="170">
        <f t="shared" si="31"/>
        <v>87</v>
      </c>
      <c r="BM19" s="164">
        <f t="shared" si="32"/>
        <v>3</v>
      </c>
      <c r="BN19" s="164">
        <f t="shared" si="33"/>
        <v>13</v>
      </c>
      <c r="BO19" s="171">
        <f t="shared" si="28"/>
        <v>84</v>
      </c>
      <c r="BP19" s="92"/>
    </row>
    <row r="20" spans="1:256" ht="15" x14ac:dyDescent="0.2">
      <c r="A20" s="143"/>
      <c r="B20" s="144" t="s">
        <v>261</v>
      </c>
      <c r="C20" s="172"/>
      <c r="D20" s="145"/>
      <c r="E20" s="173">
        <f t="shared" si="29"/>
        <v>0</v>
      </c>
      <c r="F20" s="147">
        <f t="shared" si="0"/>
        <v>0</v>
      </c>
      <c r="G20" s="148"/>
      <c r="H20" s="149">
        <f t="shared" si="1"/>
        <v>0</v>
      </c>
      <c r="I20" s="150">
        <f t="shared" si="30"/>
        <v>0</v>
      </c>
      <c r="J20" s="151"/>
      <c r="K20" s="424">
        <v>0</v>
      </c>
      <c r="L20" s="153"/>
      <c r="M20" s="154">
        <f t="shared" si="2"/>
        <v>0</v>
      </c>
      <c r="N20" s="150">
        <f t="shared" si="3"/>
        <v>0</v>
      </c>
      <c r="O20" s="155">
        <f t="shared" si="4"/>
        <v>0</v>
      </c>
      <c r="P20" s="156">
        <v>99</v>
      </c>
      <c r="Q20" s="157">
        <v>0</v>
      </c>
      <c r="R20" s="158">
        <v>99</v>
      </c>
      <c r="S20" s="159">
        <v>0</v>
      </c>
      <c r="T20" s="160">
        <v>99</v>
      </c>
      <c r="U20" s="161">
        <v>0</v>
      </c>
      <c r="V20" s="158">
        <v>99</v>
      </c>
      <c r="W20" s="161">
        <v>0</v>
      </c>
      <c r="X20" s="160">
        <v>99</v>
      </c>
      <c r="Y20" s="161">
        <v>0</v>
      </c>
      <c r="Z20" s="160">
        <v>99</v>
      </c>
      <c r="AA20" s="161">
        <v>0</v>
      </c>
      <c r="AB20" s="160">
        <v>99</v>
      </c>
      <c r="AC20" s="159">
        <v>0</v>
      </c>
      <c r="AD20" s="174">
        <v>99</v>
      </c>
      <c r="AE20" s="157">
        <v>0</v>
      </c>
      <c r="AF20" s="162">
        <v>99</v>
      </c>
      <c r="AG20" s="159">
        <v>0</v>
      </c>
      <c r="AH20" s="158">
        <v>99</v>
      </c>
      <c r="AI20" s="161">
        <v>0</v>
      </c>
      <c r="AJ20" s="158">
        <v>99</v>
      </c>
      <c r="AK20" s="161">
        <v>0</v>
      </c>
      <c r="AL20" s="132"/>
      <c r="AM20" s="133">
        <f t="shared" si="27"/>
        <v>0</v>
      </c>
      <c r="AN20" s="132"/>
      <c r="AO20" s="163">
        <f t="shared" si="5"/>
        <v>0</v>
      </c>
      <c r="AP20" s="164">
        <f t="shared" si="6"/>
        <v>0</v>
      </c>
      <c r="AQ20" s="165">
        <f t="shared" si="7"/>
        <v>0</v>
      </c>
      <c r="AR20" s="164">
        <f t="shared" si="8"/>
        <v>0</v>
      </c>
      <c r="AS20" s="165">
        <f t="shared" si="9"/>
        <v>0</v>
      </c>
      <c r="AT20" s="165">
        <f t="shared" si="10"/>
        <v>0</v>
      </c>
      <c r="AU20" s="165">
        <f t="shared" si="11"/>
        <v>0</v>
      </c>
      <c r="AV20" s="165">
        <f t="shared" si="12"/>
        <v>0</v>
      </c>
      <c r="AW20" s="164">
        <f t="shared" si="13"/>
        <v>0</v>
      </c>
      <c r="AX20" s="165">
        <f t="shared" si="14"/>
        <v>0</v>
      </c>
      <c r="AY20" s="166">
        <f t="shared" si="15"/>
        <v>0</v>
      </c>
      <c r="AZ20" s="86"/>
      <c r="BA20" s="167">
        <f t="shared" si="16"/>
        <v>0</v>
      </c>
      <c r="BB20" s="168">
        <f t="shared" si="17"/>
        <v>0</v>
      </c>
      <c r="BC20" s="168">
        <f t="shared" si="18"/>
        <v>0</v>
      </c>
      <c r="BD20" s="169">
        <f t="shared" si="19"/>
        <v>0</v>
      </c>
      <c r="BE20" s="168">
        <f t="shared" si="20"/>
        <v>0</v>
      </c>
      <c r="BF20" s="168">
        <f t="shared" si="21"/>
        <v>0</v>
      </c>
      <c r="BG20" s="168">
        <f t="shared" si="22"/>
        <v>0</v>
      </c>
      <c r="BH20" s="168">
        <f t="shared" si="23"/>
        <v>0</v>
      </c>
      <c r="BI20" s="168">
        <f t="shared" si="24"/>
        <v>0</v>
      </c>
      <c r="BJ20" s="168">
        <f t="shared" si="25"/>
        <v>0</v>
      </c>
      <c r="BK20" s="168">
        <f t="shared" si="26"/>
        <v>0</v>
      </c>
      <c r="BL20" s="170">
        <f t="shared" si="31"/>
        <v>0</v>
      </c>
      <c r="BM20" s="164">
        <f t="shared" si="32"/>
        <v>0</v>
      </c>
      <c r="BN20" s="164">
        <f t="shared" si="33"/>
        <v>0</v>
      </c>
      <c r="BO20" s="171">
        <f t="shared" si="28"/>
        <v>0</v>
      </c>
      <c r="BP20" s="92"/>
    </row>
    <row r="21" spans="1:256" ht="15" x14ac:dyDescent="0.2">
      <c r="A21" s="143"/>
      <c r="B21" s="144"/>
      <c r="C21" s="172"/>
      <c r="D21" s="145"/>
      <c r="E21" s="173">
        <f t="shared" si="29"/>
        <v>0</v>
      </c>
      <c r="F21" s="147">
        <f t="shared" si="0"/>
        <v>0</v>
      </c>
      <c r="G21" s="148"/>
      <c r="H21" s="149">
        <f t="shared" si="1"/>
        <v>0</v>
      </c>
      <c r="I21" s="150">
        <f t="shared" si="30"/>
        <v>0</v>
      </c>
      <c r="J21" s="151"/>
      <c r="K21" s="424">
        <v>0</v>
      </c>
      <c r="L21" s="153"/>
      <c r="M21" s="154">
        <f t="shared" si="2"/>
        <v>0</v>
      </c>
      <c r="N21" s="150">
        <f t="shared" si="3"/>
        <v>0</v>
      </c>
      <c r="O21" s="155">
        <f t="shared" si="4"/>
        <v>0</v>
      </c>
      <c r="P21" s="156">
        <v>99</v>
      </c>
      <c r="Q21" s="157">
        <v>0</v>
      </c>
      <c r="R21" s="158">
        <v>99</v>
      </c>
      <c r="S21" s="159">
        <v>0</v>
      </c>
      <c r="T21" s="160">
        <v>99</v>
      </c>
      <c r="U21" s="161">
        <v>0</v>
      </c>
      <c r="V21" s="158">
        <v>99</v>
      </c>
      <c r="W21" s="161">
        <v>0</v>
      </c>
      <c r="X21" s="160">
        <v>99</v>
      </c>
      <c r="Y21" s="161">
        <v>0</v>
      </c>
      <c r="Z21" s="160">
        <v>99</v>
      </c>
      <c r="AA21" s="161">
        <v>0</v>
      </c>
      <c r="AB21" s="160">
        <v>99</v>
      </c>
      <c r="AC21" s="159">
        <v>0</v>
      </c>
      <c r="AD21" s="156">
        <v>99</v>
      </c>
      <c r="AE21" s="157">
        <v>0</v>
      </c>
      <c r="AF21" s="162">
        <v>99</v>
      </c>
      <c r="AG21" s="159">
        <v>0</v>
      </c>
      <c r="AH21" s="158">
        <v>99</v>
      </c>
      <c r="AI21" s="161">
        <v>0</v>
      </c>
      <c r="AJ21" s="158">
        <v>99</v>
      </c>
      <c r="AK21" s="161">
        <v>0</v>
      </c>
      <c r="AL21" s="132"/>
      <c r="AM21" s="133">
        <f t="shared" si="27"/>
        <v>0</v>
      </c>
      <c r="AN21" s="132"/>
      <c r="AO21" s="163">
        <f t="shared" si="5"/>
        <v>0</v>
      </c>
      <c r="AP21" s="164">
        <f t="shared" si="6"/>
        <v>0</v>
      </c>
      <c r="AQ21" s="165">
        <f t="shared" si="7"/>
        <v>0</v>
      </c>
      <c r="AR21" s="164">
        <f t="shared" si="8"/>
        <v>0</v>
      </c>
      <c r="AS21" s="165">
        <f t="shared" si="9"/>
        <v>0</v>
      </c>
      <c r="AT21" s="165">
        <f t="shared" si="10"/>
        <v>0</v>
      </c>
      <c r="AU21" s="165">
        <f t="shared" si="11"/>
        <v>0</v>
      </c>
      <c r="AV21" s="165">
        <f t="shared" si="12"/>
        <v>0</v>
      </c>
      <c r="AW21" s="164">
        <f t="shared" si="13"/>
        <v>0</v>
      </c>
      <c r="AX21" s="165">
        <f t="shared" si="14"/>
        <v>0</v>
      </c>
      <c r="AY21" s="166">
        <f t="shared" si="15"/>
        <v>0</v>
      </c>
      <c r="AZ21" s="86"/>
      <c r="BA21" s="167">
        <f t="shared" si="16"/>
        <v>0</v>
      </c>
      <c r="BB21" s="168">
        <f t="shared" si="17"/>
        <v>0</v>
      </c>
      <c r="BC21" s="168">
        <f t="shared" si="18"/>
        <v>0</v>
      </c>
      <c r="BD21" s="169">
        <f t="shared" si="19"/>
        <v>0</v>
      </c>
      <c r="BE21" s="168">
        <f t="shared" si="20"/>
        <v>0</v>
      </c>
      <c r="BF21" s="168">
        <f t="shared" si="21"/>
        <v>0</v>
      </c>
      <c r="BG21" s="168">
        <f t="shared" si="22"/>
        <v>0</v>
      </c>
      <c r="BH21" s="168">
        <f t="shared" si="23"/>
        <v>0</v>
      </c>
      <c r="BI21" s="168">
        <f t="shared" si="24"/>
        <v>0</v>
      </c>
      <c r="BJ21" s="168">
        <f t="shared" si="25"/>
        <v>0</v>
      </c>
      <c r="BK21" s="168">
        <f t="shared" si="26"/>
        <v>0</v>
      </c>
      <c r="BL21" s="170">
        <f t="shared" si="31"/>
        <v>0</v>
      </c>
      <c r="BM21" s="164">
        <f t="shared" si="32"/>
        <v>0</v>
      </c>
      <c r="BN21" s="164">
        <f t="shared" si="33"/>
        <v>0</v>
      </c>
      <c r="BO21" s="171">
        <f t="shared" si="28"/>
        <v>0</v>
      </c>
      <c r="BP21" s="92"/>
    </row>
    <row r="22" spans="1:256" ht="15" x14ac:dyDescent="0.2">
      <c r="A22" s="143"/>
      <c r="B22" s="144"/>
      <c r="C22" s="172"/>
      <c r="D22" s="145"/>
      <c r="E22" s="173">
        <f t="shared" si="29"/>
        <v>0</v>
      </c>
      <c r="F22" s="147">
        <f t="shared" si="0"/>
        <v>0</v>
      </c>
      <c r="G22" s="148"/>
      <c r="H22" s="149">
        <f t="shared" si="1"/>
        <v>0</v>
      </c>
      <c r="I22" s="150">
        <f t="shared" si="30"/>
        <v>0</v>
      </c>
      <c r="J22" s="151"/>
      <c r="K22" s="424">
        <v>0</v>
      </c>
      <c r="L22" s="153"/>
      <c r="M22" s="154">
        <f t="shared" si="2"/>
        <v>0</v>
      </c>
      <c r="N22" s="150">
        <f t="shared" si="3"/>
        <v>0</v>
      </c>
      <c r="O22" s="155">
        <f t="shared" si="4"/>
        <v>0</v>
      </c>
      <c r="P22" s="156">
        <v>99</v>
      </c>
      <c r="Q22" s="157">
        <v>0</v>
      </c>
      <c r="R22" s="158">
        <v>99</v>
      </c>
      <c r="S22" s="159">
        <v>0</v>
      </c>
      <c r="T22" s="160">
        <v>99</v>
      </c>
      <c r="U22" s="161">
        <v>0</v>
      </c>
      <c r="V22" s="158">
        <v>99</v>
      </c>
      <c r="W22" s="161">
        <v>0</v>
      </c>
      <c r="X22" s="160">
        <v>99</v>
      </c>
      <c r="Y22" s="161">
        <v>0</v>
      </c>
      <c r="Z22" s="160">
        <v>99</v>
      </c>
      <c r="AA22" s="161">
        <v>0</v>
      </c>
      <c r="AB22" s="160">
        <v>99</v>
      </c>
      <c r="AC22" s="159">
        <v>0</v>
      </c>
      <c r="AD22" s="156">
        <v>99</v>
      </c>
      <c r="AE22" s="157">
        <v>0</v>
      </c>
      <c r="AF22" s="162">
        <v>99</v>
      </c>
      <c r="AG22" s="159">
        <v>0</v>
      </c>
      <c r="AH22" s="158">
        <v>99</v>
      </c>
      <c r="AI22" s="161">
        <v>0</v>
      </c>
      <c r="AJ22" s="158">
        <v>99</v>
      </c>
      <c r="AK22" s="161">
        <v>0</v>
      </c>
      <c r="AL22" s="132"/>
      <c r="AM22" s="133">
        <f t="shared" si="27"/>
        <v>0</v>
      </c>
      <c r="AN22" s="132"/>
      <c r="AO22" s="163">
        <f t="shared" si="5"/>
        <v>0</v>
      </c>
      <c r="AP22" s="164">
        <f t="shared" si="6"/>
        <v>0</v>
      </c>
      <c r="AQ22" s="165">
        <f t="shared" si="7"/>
        <v>0</v>
      </c>
      <c r="AR22" s="164">
        <f t="shared" si="8"/>
        <v>0</v>
      </c>
      <c r="AS22" s="165">
        <f t="shared" si="9"/>
        <v>0</v>
      </c>
      <c r="AT22" s="165">
        <f t="shared" si="10"/>
        <v>0</v>
      </c>
      <c r="AU22" s="165">
        <f t="shared" si="11"/>
        <v>0</v>
      </c>
      <c r="AV22" s="165">
        <f t="shared" si="12"/>
        <v>0</v>
      </c>
      <c r="AW22" s="164">
        <f t="shared" si="13"/>
        <v>0</v>
      </c>
      <c r="AX22" s="165">
        <f t="shared" si="14"/>
        <v>0</v>
      </c>
      <c r="AY22" s="166">
        <f t="shared" si="15"/>
        <v>0</v>
      </c>
      <c r="AZ22" s="86"/>
      <c r="BA22" s="167">
        <f t="shared" si="16"/>
        <v>0</v>
      </c>
      <c r="BB22" s="168">
        <f t="shared" si="17"/>
        <v>0</v>
      </c>
      <c r="BC22" s="168">
        <f t="shared" si="18"/>
        <v>0</v>
      </c>
      <c r="BD22" s="169">
        <f t="shared" si="19"/>
        <v>0</v>
      </c>
      <c r="BE22" s="168">
        <f t="shared" si="20"/>
        <v>0</v>
      </c>
      <c r="BF22" s="168">
        <f t="shared" si="21"/>
        <v>0</v>
      </c>
      <c r="BG22" s="168">
        <f t="shared" si="22"/>
        <v>0</v>
      </c>
      <c r="BH22" s="168">
        <f t="shared" si="23"/>
        <v>0</v>
      </c>
      <c r="BI22" s="168">
        <f t="shared" si="24"/>
        <v>0</v>
      </c>
      <c r="BJ22" s="168">
        <f t="shared" si="25"/>
        <v>0</v>
      </c>
      <c r="BK22" s="168">
        <f t="shared" si="26"/>
        <v>0</v>
      </c>
      <c r="BL22" s="170">
        <f t="shared" si="31"/>
        <v>0</v>
      </c>
      <c r="BM22" s="164">
        <f t="shared" si="32"/>
        <v>0</v>
      </c>
      <c r="BN22" s="164">
        <f t="shared" si="33"/>
        <v>0</v>
      </c>
      <c r="BO22" s="171">
        <f t="shared" si="28"/>
        <v>0</v>
      </c>
      <c r="BP22" s="92"/>
    </row>
    <row r="23" spans="1:256" ht="15" x14ac:dyDescent="0.2">
      <c r="A23" s="143"/>
      <c r="B23" s="144"/>
      <c r="C23" s="172"/>
      <c r="D23" s="145"/>
      <c r="E23" s="173">
        <f t="shared" si="29"/>
        <v>0</v>
      </c>
      <c r="F23" s="147">
        <f t="shared" si="0"/>
        <v>0</v>
      </c>
      <c r="G23" s="148"/>
      <c r="H23" s="149">
        <f t="shared" si="1"/>
        <v>0</v>
      </c>
      <c r="I23" s="150">
        <f t="shared" si="30"/>
        <v>0</v>
      </c>
      <c r="J23" s="151"/>
      <c r="K23" s="424">
        <v>0</v>
      </c>
      <c r="L23" s="153"/>
      <c r="M23" s="154">
        <f t="shared" si="2"/>
        <v>0</v>
      </c>
      <c r="N23" s="150">
        <f t="shared" si="3"/>
        <v>0</v>
      </c>
      <c r="O23" s="155">
        <f t="shared" si="4"/>
        <v>0</v>
      </c>
      <c r="P23" s="156">
        <v>99</v>
      </c>
      <c r="Q23" s="157">
        <v>0</v>
      </c>
      <c r="R23" s="158">
        <v>99</v>
      </c>
      <c r="S23" s="159">
        <v>0</v>
      </c>
      <c r="T23" s="160">
        <v>99</v>
      </c>
      <c r="U23" s="161">
        <v>0</v>
      </c>
      <c r="V23" s="158">
        <v>99</v>
      </c>
      <c r="W23" s="161">
        <v>0</v>
      </c>
      <c r="X23" s="160">
        <v>99</v>
      </c>
      <c r="Y23" s="161">
        <v>0</v>
      </c>
      <c r="Z23" s="160">
        <v>99</v>
      </c>
      <c r="AA23" s="161">
        <v>0</v>
      </c>
      <c r="AB23" s="160">
        <v>99</v>
      </c>
      <c r="AC23" s="159">
        <v>0</v>
      </c>
      <c r="AD23" s="156">
        <v>99</v>
      </c>
      <c r="AE23" s="157">
        <v>0</v>
      </c>
      <c r="AF23" s="162">
        <v>99</v>
      </c>
      <c r="AG23" s="159">
        <v>0</v>
      </c>
      <c r="AH23" s="158">
        <v>99</v>
      </c>
      <c r="AI23" s="161">
        <v>0</v>
      </c>
      <c r="AJ23" s="158">
        <v>99</v>
      </c>
      <c r="AK23" s="161">
        <v>0</v>
      </c>
      <c r="AL23" s="132"/>
      <c r="AM23" s="133">
        <f t="shared" si="27"/>
        <v>0</v>
      </c>
      <c r="AN23" s="132"/>
      <c r="AO23" s="163">
        <f t="shared" si="5"/>
        <v>0</v>
      </c>
      <c r="AP23" s="164">
        <f t="shared" si="6"/>
        <v>0</v>
      </c>
      <c r="AQ23" s="165">
        <f t="shared" si="7"/>
        <v>0</v>
      </c>
      <c r="AR23" s="164">
        <f t="shared" si="8"/>
        <v>0</v>
      </c>
      <c r="AS23" s="165">
        <f t="shared" si="9"/>
        <v>0</v>
      </c>
      <c r="AT23" s="165">
        <f t="shared" si="10"/>
        <v>0</v>
      </c>
      <c r="AU23" s="165">
        <f t="shared" si="11"/>
        <v>0</v>
      </c>
      <c r="AV23" s="165">
        <f t="shared" si="12"/>
        <v>0</v>
      </c>
      <c r="AW23" s="164">
        <f t="shared" si="13"/>
        <v>0</v>
      </c>
      <c r="AX23" s="165">
        <f t="shared" si="14"/>
        <v>0</v>
      </c>
      <c r="AY23" s="166">
        <f t="shared" si="15"/>
        <v>0</v>
      </c>
      <c r="AZ23" s="86"/>
      <c r="BA23" s="167">
        <f t="shared" si="16"/>
        <v>0</v>
      </c>
      <c r="BB23" s="168">
        <f t="shared" si="17"/>
        <v>0</v>
      </c>
      <c r="BC23" s="168">
        <f t="shared" si="18"/>
        <v>0</v>
      </c>
      <c r="BD23" s="169">
        <f t="shared" si="19"/>
        <v>0</v>
      </c>
      <c r="BE23" s="168">
        <f t="shared" si="20"/>
        <v>0</v>
      </c>
      <c r="BF23" s="168">
        <f t="shared" si="21"/>
        <v>0</v>
      </c>
      <c r="BG23" s="168">
        <f t="shared" si="22"/>
        <v>0</v>
      </c>
      <c r="BH23" s="168">
        <f t="shared" si="23"/>
        <v>0</v>
      </c>
      <c r="BI23" s="168">
        <f t="shared" si="24"/>
        <v>0</v>
      </c>
      <c r="BJ23" s="168">
        <f t="shared" si="25"/>
        <v>0</v>
      </c>
      <c r="BK23" s="168">
        <f t="shared" si="26"/>
        <v>0</v>
      </c>
      <c r="BL23" s="170">
        <f t="shared" si="31"/>
        <v>0</v>
      </c>
      <c r="BM23" s="164">
        <f t="shared" si="32"/>
        <v>0</v>
      </c>
      <c r="BN23" s="164">
        <f t="shared" si="33"/>
        <v>0</v>
      </c>
      <c r="BO23" s="171">
        <f t="shared" si="28"/>
        <v>0</v>
      </c>
      <c r="BP23" s="92"/>
    </row>
    <row r="24" spans="1:256" ht="15" x14ac:dyDescent="0.2">
      <c r="A24" s="425"/>
      <c r="B24" s="426"/>
      <c r="C24" s="427"/>
      <c r="D24" s="428"/>
      <c r="E24" s="429">
        <f t="shared" si="29"/>
        <v>0</v>
      </c>
      <c r="F24" s="430">
        <f t="shared" si="0"/>
        <v>0</v>
      </c>
      <c r="G24" s="431"/>
      <c r="H24" s="432">
        <f t="shared" si="1"/>
        <v>0</v>
      </c>
      <c r="I24" s="433">
        <f t="shared" si="30"/>
        <v>0</v>
      </c>
      <c r="J24" s="434"/>
      <c r="K24" s="435">
        <v>0</v>
      </c>
      <c r="L24" s="436"/>
      <c r="M24" s="437">
        <f t="shared" si="2"/>
        <v>0</v>
      </c>
      <c r="N24" s="433">
        <f t="shared" si="3"/>
        <v>0</v>
      </c>
      <c r="O24" s="438">
        <f t="shared" si="4"/>
        <v>0</v>
      </c>
      <c r="P24" s="439">
        <v>99</v>
      </c>
      <c r="Q24" s="440">
        <v>0</v>
      </c>
      <c r="R24" s="441">
        <v>99</v>
      </c>
      <c r="S24" s="442">
        <v>0</v>
      </c>
      <c r="T24" s="443">
        <v>99</v>
      </c>
      <c r="U24" s="444">
        <v>0</v>
      </c>
      <c r="V24" s="441">
        <v>99</v>
      </c>
      <c r="W24" s="444">
        <v>0</v>
      </c>
      <c r="X24" s="443">
        <v>99</v>
      </c>
      <c r="Y24" s="444">
        <v>0</v>
      </c>
      <c r="Z24" s="443">
        <v>99</v>
      </c>
      <c r="AA24" s="444">
        <v>0</v>
      </c>
      <c r="AB24" s="443">
        <v>99</v>
      </c>
      <c r="AC24" s="442">
        <v>0</v>
      </c>
      <c r="AD24" s="445">
        <v>99</v>
      </c>
      <c r="AE24" s="440">
        <v>0</v>
      </c>
      <c r="AF24" s="441">
        <v>99</v>
      </c>
      <c r="AG24" s="442">
        <v>0</v>
      </c>
      <c r="AH24" s="441">
        <v>99</v>
      </c>
      <c r="AI24" s="444">
        <v>0</v>
      </c>
      <c r="AJ24" s="441">
        <v>99</v>
      </c>
      <c r="AK24" s="444">
        <v>0</v>
      </c>
      <c r="AL24" s="132"/>
      <c r="AM24" s="133">
        <f t="shared" si="27"/>
        <v>0</v>
      </c>
      <c r="AN24" s="132"/>
      <c r="AO24" s="446">
        <f t="shared" si="5"/>
        <v>0</v>
      </c>
      <c r="AP24" s="447">
        <f t="shared" si="6"/>
        <v>0</v>
      </c>
      <c r="AQ24" s="448">
        <f t="shared" si="7"/>
        <v>0</v>
      </c>
      <c r="AR24" s="447">
        <f t="shared" si="8"/>
        <v>0</v>
      </c>
      <c r="AS24" s="448">
        <f t="shared" si="9"/>
        <v>0</v>
      </c>
      <c r="AT24" s="448">
        <f t="shared" si="10"/>
        <v>0</v>
      </c>
      <c r="AU24" s="448">
        <f t="shared" si="11"/>
        <v>0</v>
      </c>
      <c r="AV24" s="448">
        <f t="shared" si="12"/>
        <v>0</v>
      </c>
      <c r="AW24" s="447">
        <f t="shared" si="13"/>
        <v>0</v>
      </c>
      <c r="AX24" s="448">
        <f t="shared" si="14"/>
        <v>0</v>
      </c>
      <c r="AY24" s="449">
        <f t="shared" si="15"/>
        <v>0</v>
      </c>
      <c r="AZ24" s="86"/>
      <c r="BA24" s="450">
        <f t="shared" si="16"/>
        <v>0</v>
      </c>
      <c r="BB24" s="451">
        <f t="shared" si="17"/>
        <v>0</v>
      </c>
      <c r="BC24" s="451">
        <f t="shared" si="18"/>
        <v>0</v>
      </c>
      <c r="BD24" s="452">
        <f t="shared" si="19"/>
        <v>0</v>
      </c>
      <c r="BE24" s="451">
        <f t="shared" si="20"/>
        <v>0</v>
      </c>
      <c r="BF24" s="451">
        <f t="shared" si="21"/>
        <v>0</v>
      </c>
      <c r="BG24" s="451">
        <f t="shared" si="22"/>
        <v>0</v>
      </c>
      <c r="BH24" s="451">
        <f t="shared" si="23"/>
        <v>0</v>
      </c>
      <c r="BI24" s="451">
        <f t="shared" si="24"/>
        <v>0</v>
      </c>
      <c r="BJ24" s="451">
        <f t="shared" si="25"/>
        <v>0</v>
      </c>
      <c r="BK24" s="451">
        <f t="shared" si="26"/>
        <v>0</v>
      </c>
      <c r="BL24" s="453">
        <f t="shared" si="31"/>
        <v>0</v>
      </c>
      <c r="BM24" s="447">
        <f t="shared" si="32"/>
        <v>0</v>
      </c>
      <c r="BN24" s="447">
        <f t="shared" si="33"/>
        <v>0</v>
      </c>
      <c r="BO24" s="454">
        <f t="shared" si="28"/>
        <v>0</v>
      </c>
      <c r="BP24" s="92"/>
    </row>
    <row r="25" spans="1:256" ht="14.25" hidden="1" customHeight="1" x14ac:dyDescent="0.2">
      <c r="A25" s="177">
        <v>99</v>
      </c>
      <c r="B25" s="178"/>
      <c r="C25" s="179"/>
      <c r="D25" s="180"/>
      <c r="E25" s="181"/>
      <c r="F25" s="182"/>
      <c r="G25" s="183">
        <v>0</v>
      </c>
      <c r="H25" s="184"/>
      <c r="I25" s="185"/>
      <c r="J25" s="186"/>
      <c r="K25" s="187"/>
      <c r="L25" s="188"/>
      <c r="M25" s="189"/>
      <c r="N25" s="185"/>
      <c r="O25" s="185"/>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32"/>
      <c r="AM25" s="133"/>
      <c r="AN25" s="132"/>
      <c r="AO25" s="192"/>
      <c r="AP25" s="192"/>
      <c r="AQ25" s="192"/>
      <c r="AR25" s="192"/>
      <c r="AS25" s="192"/>
      <c r="AT25" s="192"/>
      <c r="AU25" s="192"/>
      <c r="AV25" s="192"/>
      <c r="AW25" s="192"/>
      <c r="AX25" s="192"/>
      <c r="AY25" s="192"/>
      <c r="AZ25" s="86"/>
      <c r="BA25" s="193"/>
      <c r="BB25" s="193"/>
      <c r="BC25" s="193"/>
      <c r="BD25" s="193"/>
      <c r="BE25" s="193"/>
      <c r="BF25" s="193"/>
      <c r="BG25" s="193"/>
      <c r="BH25" s="193"/>
      <c r="BI25" s="193"/>
      <c r="BJ25" s="193"/>
      <c r="BK25" s="193"/>
      <c r="BL25" s="194"/>
      <c r="BM25" s="195"/>
      <c r="BN25" s="195"/>
      <c r="BO25" s="194"/>
      <c r="BP25" s="92"/>
    </row>
    <row r="26" spans="1:256" ht="14.25" hidden="1" customHeight="1" x14ac:dyDescent="0.2">
      <c r="A26" s="196">
        <f>IF(B5=0,0,COUNTA(A5:A24)+1)</f>
        <v>16</v>
      </c>
      <c r="B26" s="91"/>
      <c r="C26" s="197"/>
      <c r="D26" s="198"/>
      <c r="E26" s="199"/>
      <c r="F26" s="182"/>
      <c r="G26" s="200"/>
      <c r="H26" s="184"/>
      <c r="I26" s="200"/>
      <c r="J26" s="186"/>
      <c r="K26" s="187"/>
      <c r="L26" s="188"/>
      <c r="M26" s="189"/>
      <c r="N26" s="185"/>
      <c r="O26" s="185"/>
      <c r="P26" s="190"/>
      <c r="Q26" s="191"/>
      <c r="R26" s="190"/>
      <c r="S26" s="191"/>
      <c r="T26" s="201"/>
      <c r="U26" s="191"/>
      <c r="V26" s="201"/>
      <c r="W26" s="191"/>
      <c r="X26" s="201"/>
      <c r="Y26" s="191"/>
      <c r="Z26" s="201"/>
      <c r="AA26" s="191"/>
      <c r="AB26" s="201"/>
      <c r="AC26" s="191"/>
      <c r="AD26" s="190"/>
      <c r="AE26" s="191"/>
      <c r="AF26" s="201"/>
      <c r="AG26" s="191"/>
      <c r="AH26" s="201"/>
      <c r="AI26" s="191"/>
      <c r="AJ26" s="190"/>
      <c r="AK26" s="191"/>
      <c r="AL26" s="132"/>
      <c r="AM26" s="133"/>
      <c r="AN26" s="132"/>
      <c r="AO26" s="195"/>
      <c r="AP26" s="195"/>
      <c r="AQ26" s="195"/>
      <c r="AR26" s="195"/>
      <c r="AS26" s="195"/>
      <c r="AT26" s="195"/>
      <c r="AU26" s="195"/>
      <c r="AV26" s="195"/>
      <c r="AW26" s="195"/>
      <c r="AX26" s="195"/>
      <c r="AY26" s="195"/>
      <c r="AZ26" s="86"/>
      <c r="BA26" s="193"/>
      <c r="BB26" s="193"/>
      <c r="BC26" s="193"/>
      <c r="BD26" s="193"/>
      <c r="BE26" s="193"/>
      <c r="BF26" s="193"/>
      <c r="BG26" s="193"/>
      <c r="BH26" s="193"/>
      <c r="BI26" s="193"/>
      <c r="BJ26" s="193"/>
      <c r="BK26" s="193"/>
      <c r="BL26" s="194"/>
      <c r="BM26" s="195"/>
      <c r="BN26" s="195"/>
      <c r="BO26" s="194"/>
      <c r="BP26" s="92"/>
    </row>
    <row r="27" spans="1:256" ht="14.25" customHeight="1" x14ac:dyDescent="0.2">
      <c r="A27" s="202">
        <f>IF(B5=0,0,COUNTA(A5:A24))</f>
        <v>15</v>
      </c>
      <c r="B27" s="203"/>
      <c r="C27" s="204"/>
      <c r="D27" s="204"/>
      <c r="E27" s="204"/>
      <c r="F27" s="182"/>
      <c r="G27" s="205"/>
      <c r="H27" s="206"/>
      <c r="I27" s="206"/>
      <c r="J27" s="206"/>
      <c r="K27" s="187"/>
      <c r="L27" s="206"/>
      <c r="M27" s="206"/>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7"/>
      <c r="AM27" s="207"/>
      <c r="AN27" s="207"/>
      <c r="AO27" s="195"/>
      <c r="AP27" s="208"/>
      <c r="AQ27" s="208"/>
      <c r="AR27" s="195"/>
      <c r="AS27" s="195"/>
      <c r="AT27" s="195"/>
      <c r="AU27" s="195"/>
      <c r="AV27" s="195"/>
      <c r="AW27" s="195"/>
      <c r="AX27" s="195"/>
      <c r="AY27" s="208"/>
      <c r="AZ27" s="86"/>
      <c r="BA27" s="86"/>
      <c r="BB27" s="86"/>
      <c r="BC27" s="91"/>
      <c r="BD27" s="91"/>
      <c r="BE27" s="208"/>
      <c r="BF27" s="193"/>
      <c r="BG27" s="208"/>
      <c r="BH27" s="208"/>
      <c r="BI27" s="208"/>
      <c r="BJ27" s="208"/>
      <c r="BK27" s="208"/>
      <c r="BL27" s="208"/>
      <c r="BM27" s="195"/>
      <c r="BN27" s="208"/>
      <c r="BO27" s="91"/>
      <c r="BP27" s="92"/>
    </row>
    <row r="28" spans="1:256" ht="14.1" customHeight="1" x14ac:dyDescent="0.2">
      <c r="A28" s="210"/>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x14ac:dyDescent="0.2">
      <c r="A29" s="213"/>
      <c r="B29" s="210"/>
      <c r="C29" s="210"/>
      <c r="D29" s="210"/>
      <c r="E29" s="210"/>
      <c r="F29" s="210"/>
      <c r="G29" s="210"/>
      <c r="H29" s="214"/>
      <c r="I29" s="215"/>
      <c r="J29" s="216"/>
      <c r="K29" s="214"/>
      <c r="L29" s="215"/>
      <c r="M29" s="216"/>
      <c r="N29" s="214"/>
      <c r="O29" s="215"/>
      <c r="P29" s="216"/>
      <c r="Q29" s="214"/>
      <c r="R29" s="215"/>
      <c r="S29" s="216"/>
      <c r="T29" s="214"/>
      <c r="U29" s="215"/>
      <c r="V29" s="214"/>
      <c r="W29" s="214"/>
      <c r="X29" s="215"/>
      <c r="Y29" s="216"/>
      <c r="Z29" s="214"/>
      <c r="AA29" s="215"/>
      <c r="AB29" s="215"/>
      <c r="AC29" s="215"/>
      <c r="AD29" s="215"/>
      <c r="AE29" s="215"/>
      <c r="AF29" s="215"/>
      <c r="AG29" s="210"/>
      <c r="AH29" s="210"/>
      <c r="AI29" s="210"/>
      <c r="AJ29" s="210"/>
      <c r="AK29" s="210"/>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x14ac:dyDescent="0.2">
      <c r="A30" s="213"/>
      <c r="B30" s="210"/>
      <c r="C30" s="210"/>
      <c r="D30" s="210"/>
      <c r="E30" s="210"/>
      <c r="F30" s="210"/>
      <c r="G30" s="210"/>
      <c r="H30" s="214"/>
      <c r="I30" s="210"/>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0"/>
      <c r="AH30" s="210"/>
      <c r="AI30" s="210"/>
      <c r="AJ30" s="210"/>
      <c r="AK30" s="210"/>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ht="14.1" customHeight="1"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row>
    <row r="32" spans="1:256" x14ac:dyDescent="0.2">
      <c r="A32" s="213"/>
      <c r="B32" s="210"/>
      <c r="C32" s="210"/>
      <c r="D32" s="210"/>
      <c r="E32" s="210"/>
      <c r="F32" s="210"/>
      <c r="G32" s="210"/>
      <c r="H32" s="214"/>
      <c r="I32" s="215"/>
      <c r="J32" s="216"/>
      <c r="K32" s="214"/>
      <c r="L32" s="215"/>
      <c r="M32" s="216"/>
      <c r="N32" s="214"/>
      <c r="O32" s="215"/>
      <c r="P32" s="216"/>
      <c r="Q32" s="214"/>
      <c r="R32" s="215"/>
      <c r="S32" s="216"/>
      <c r="T32" s="214"/>
      <c r="U32" s="215"/>
      <c r="V32" s="216"/>
      <c r="W32" s="214"/>
      <c r="X32" s="215"/>
      <c r="Y32" s="216"/>
      <c r="Z32" s="216"/>
      <c r="AA32" s="215"/>
      <c r="AB32" s="215"/>
      <c r="AC32" s="215"/>
      <c r="AD32" s="215"/>
      <c r="AE32" s="215"/>
      <c r="AF32" s="215"/>
      <c r="AG32" s="210"/>
      <c r="AH32" s="210"/>
      <c r="AI32" s="210"/>
      <c r="AJ32" s="210"/>
      <c r="AK32" s="210"/>
    </row>
    <row r="33" spans="1:40" x14ac:dyDescent="0.2">
      <c r="A33" s="217" t="s">
        <v>208</v>
      </c>
      <c r="B33" s="217"/>
      <c r="C33" s="218"/>
      <c r="D33" s="218"/>
      <c r="E33" s="218"/>
      <c r="F33" s="218"/>
      <c r="G33" s="218"/>
      <c r="H33" s="218"/>
      <c r="I33" s="218"/>
      <c r="J33" s="218"/>
      <c r="K33" s="218"/>
      <c r="L33" s="218"/>
      <c r="M33" s="216"/>
      <c r="N33" s="214"/>
      <c r="O33" s="215"/>
      <c r="P33" s="216"/>
      <c r="Q33" s="214"/>
      <c r="R33" s="215"/>
      <c r="S33" s="216"/>
      <c r="T33" s="214"/>
      <c r="U33" s="215"/>
      <c r="V33" s="216"/>
      <c r="W33" s="214"/>
      <c r="X33" s="215"/>
      <c r="Y33" s="216"/>
      <c r="Z33" s="214"/>
      <c r="AA33" s="215"/>
      <c r="AB33" s="215"/>
      <c r="AC33" s="215"/>
      <c r="AD33" s="215"/>
      <c r="AE33" s="215"/>
      <c r="AF33" s="215"/>
      <c r="AG33" s="210"/>
      <c r="AH33" s="210"/>
      <c r="AI33" s="210"/>
      <c r="AJ33" s="210"/>
      <c r="AK33" s="210"/>
    </row>
    <row r="34" spans="1:40" x14ac:dyDescent="0.2">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x14ac:dyDescent="0.2">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row r="36" spans="1:40" x14ac:dyDescent="0.2">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94"/>
      <c r="AM36" s="94"/>
      <c r="AN36" s="94"/>
    </row>
    <row r="37" spans="1:40" x14ac:dyDescent="0.2">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94"/>
      <c r="AM37" s="94"/>
      <c r="AN37" s="94"/>
    </row>
    <row r="38" spans="1:40" x14ac:dyDescent="0.2">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94"/>
      <c r="AM38" s="94"/>
      <c r="AN38" s="94"/>
    </row>
    <row r="39" spans="1:40" x14ac:dyDescent="0.2">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94"/>
      <c r="AM39" s="94"/>
      <c r="AN39" s="94"/>
    </row>
    <row r="40" spans="1:40"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94"/>
      <c r="AM40" s="94"/>
      <c r="AN40" s="94"/>
    </row>
    <row r="41" spans="1:40" x14ac:dyDescent="0.2">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94"/>
      <c r="AM41" s="94"/>
      <c r="AN41" s="94"/>
    </row>
    <row r="42" spans="1:40" x14ac:dyDescent="0.2">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94"/>
      <c r="AM42" s="94"/>
      <c r="AN42" s="94"/>
    </row>
  </sheetData>
  <protectedRanges>
    <protectedRange sqref="L5:L26" name="Diapazons4"/>
    <protectedRange sqref="P5:AK25" name="Diapazons2"/>
    <protectedRange sqref="A3 B25:D25 A27 K25:K27 D5:D19 L25:L26 G5:G25 K5:L24 A20:D24 A5:B19" name="Diapazons1"/>
    <protectedRange sqref="Q3 J5:J26" name="Diapazons3"/>
    <protectedRange sqref="C12 C14" name="Diapazons1_6_2_8"/>
    <protectedRange sqref="C5:C7" name="Diapazons1_9_2_3_3"/>
    <protectedRange sqref="C9" name="Diapazons1_9_2_3_3_2"/>
    <protectedRange sqref="C13" name="Diapazons1_9_2_3_3_3"/>
    <protectedRange sqref="C17" name="Diapazons1_3_1"/>
    <protectedRange sqref="C10:C11" name="Diapazons1_5_1_3"/>
    <protectedRange sqref="C8" name="Diapazons1_1"/>
    <protectedRange sqref="C15:C16" name="Diapazons1_6_2_2"/>
    <protectedRange sqref="C18:C19" name="Diapazons1_6_2_2_1"/>
    <protectedRange sqref="A1" name="Diapazons1_6_1_1"/>
    <protectedRange sqref="N29:N33" name="Diapazons4_1_1"/>
    <protectedRange sqref="R29:Z33" name="Diapazons2_1_1"/>
    <protectedRange sqref="I29:I33 M29:N33 A29:F33" name="Diapazons1_9_2_1_1_1_1"/>
    <protectedRange sqref="L29:L33" name="Diapazons3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24">
    <cfRule type="expression" dxfId="785" priority="95" stopIfTrue="1">
      <formula>A5=0</formula>
    </cfRule>
  </conditionalFormatting>
  <conditionalFormatting sqref="F5:F26">
    <cfRule type="expression" dxfId="784" priority="99" stopIfTrue="1">
      <formula>A5=0</formula>
    </cfRule>
  </conditionalFormatting>
  <conditionalFormatting sqref="H5:H24">
    <cfRule type="expression" dxfId="783" priority="100" stopIfTrue="1">
      <formula>A5=0</formula>
    </cfRule>
  </conditionalFormatting>
  <conditionalFormatting sqref="P5:P24">
    <cfRule type="expression" dxfId="782" priority="101" stopIfTrue="1">
      <formula>A5=0</formula>
    </cfRule>
    <cfRule type="expression" dxfId="781" priority="102" stopIfTrue="1">
      <formula>P5=99</formula>
    </cfRule>
  </conditionalFormatting>
  <conditionalFormatting sqref="M5:M24">
    <cfRule type="expression" dxfId="780" priority="103" stopIfTrue="1">
      <formula>A5=0</formula>
    </cfRule>
  </conditionalFormatting>
  <conditionalFormatting sqref="N5:N24">
    <cfRule type="expression" dxfId="779" priority="104" stopIfTrue="1">
      <formula>A5=0</formula>
    </cfRule>
  </conditionalFormatting>
  <conditionalFormatting sqref="O5:O24">
    <cfRule type="expression" dxfId="778" priority="105" stopIfTrue="1">
      <formula>A5=0</formula>
    </cfRule>
  </conditionalFormatting>
  <conditionalFormatting sqref="Q5:Q24">
    <cfRule type="expression" dxfId="777" priority="106" stopIfTrue="1">
      <formula>A5=0</formula>
    </cfRule>
  </conditionalFormatting>
  <conditionalFormatting sqref="S5:S24">
    <cfRule type="expression" dxfId="776" priority="107" stopIfTrue="1">
      <formula>A5=0</formula>
    </cfRule>
  </conditionalFormatting>
  <conditionalFormatting sqref="U5:U24">
    <cfRule type="expression" dxfId="775" priority="108" stopIfTrue="1">
      <formula>A5=0</formula>
    </cfRule>
  </conditionalFormatting>
  <conditionalFormatting sqref="W5:W24">
    <cfRule type="expression" dxfId="774" priority="109" stopIfTrue="1">
      <formula>A5=0</formula>
    </cfRule>
  </conditionalFormatting>
  <conditionalFormatting sqref="Y5:Y24">
    <cfRule type="expression" dxfId="773" priority="110" stopIfTrue="1">
      <formula>A5=0</formula>
    </cfRule>
  </conditionalFormatting>
  <conditionalFormatting sqref="AA5:AA24">
    <cfRule type="expression" dxfId="772" priority="111" stopIfTrue="1">
      <formula>A5=0</formula>
    </cfRule>
  </conditionalFormatting>
  <conditionalFormatting sqref="B5:B24">
    <cfRule type="expression" dxfId="771" priority="112" stopIfTrue="1">
      <formula>J5=1</formula>
    </cfRule>
    <cfRule type="expression" dxfId="770" priority="113" stopIfTrue="1">
      <formula>J5=2</formula>
    </cfRule>
    <cfRule type="expression" dxfId="769" priority="114" stopIfTrue="1">
      <formula>J5=3</formula>
    </cfRule>
  </conditionalFormatting>
  <conditionalFormatting sqref="AC5:AC24">
    <cfRule type="expression" dxfId="768" priority="119" stopIfTrue="1">
      <formula>A5=0</formula>
    </cfRule>
  </conditionalFormatting>
  <conditionalFormatting sqref="AE5:AE24">
    <cfRule type="expression" dxfId="767" priority="120" stopIfTrue="1">
      <formula>A5=0</formula>
    </cfRule>
  </conditionalFormatting>
  <conditionalFormatting sqref="AG5:AG24">
    <cfRule type="expression" dxfId="766" priority="121" stopIfTrue="1">
      <formula>A5=0</formula>
    </cfRule>
  </conditionalFormatting>
  <conditionalFormatting sqref="AI5:AI24">
    <cfRule type="expression" dxfId="765" priority="122" stopIfTrue="1">
      <formula>A5=0</formula>
    </cfRule>
  </conditionalFormatting>
  <conditionalFormatting sqref="AK5:AK24">
    <cfRule type="expression" dxfId="764" priority="123" stopIfTrue="1">
      <formula>A5=0</formula>
    </cfRule>
  </conditionalFormatting>
  <conditionalFormatting sqref="I5:I24">
    <cfRule type="expression" dxfId="763" priority="124" stopIfTrue="1">
      <formula>A5=0</formula>
    </cfRule>
    <cfRule type="expression" dxfId="762" priority="125" stopIfTrue="1">
      <formula>I5&gt;150</formula>
    </cfRule>
    <cfRule type="expression" dxfId="761" priority="126" stopIfTrue="1">
      <formula>I5&lt;-150</formula>
    </cfRule>
  </conditionalFormatting>
  <conditionalFormatting sqref="R5:R24">
    <cfRule type="expression" dxfId="760" priority="127" stopIfTrue="1">
      <formula>A5=0</formula>
    </cfRule>
    <cfRule type="expression" dxfId="759" priority="128" stopIfTrue="1">
      <formula>R5=99</formula>
    </cfRule>
  </conditionalFormatting>
  <conditionalFormatting sqref="T5:T24">
    <cfRule type="expression" dxfId="758" priority="129" stopIfTrue="1">
      <formula>A5=0</formula>
    </cfRule>
    <cfRule type="expression" dxfId="757" priority="130" stopIfTrue="1">
      <formula>T5=99</formula>
    </cfRule>
  </conditionalFormatting>
  <conditionalFormatting sqref="V5:V24">
    <cfRule type="expression" dxfId="756" priority="131" stopIfTrue="1">
      <formula>A5=0</formula>
    </cfRule>
    <cfRule type="expression" dxfId="755" priority="132" stopIfTrue="1">
      <formula>V5=99</formula>
    </cfRule>
  </conditionalFormatting>
  <conditionalFormatting sqref="X5:X24">
    <cfRule type="expression" dxfId="754" priority="133" stopIfTrue="1">
      <formula>A5=0</formula>
    </cfRule>
    <cfRule type="expression" dxfId="753" priority="134" stopIfTrue="1">
      <formula>X5=99</formula>
    </cfRule>
  </conditionalFormatting>
  <conditionalFormatting sqref="Z5:Z24">
    <cfRule type="expression" dxfId="752" priority="135" stopIfTrue="1">
      <formula>A5=0</formula>
    </cfRule>
    <cfRule type="expression" dxfId="751" priority="136" stopIfTrue="1">
      <formula>Z5=99</formula>
    </cfRule>
  </conditionalFormatting>
  <conditionalFormatting sqref="AB5:AB24">
    <cfRule type="expression" dxfId="750" priority="137" stopIfTrue="1">
      <formula>A5=0</formula>
    </cfRule>
    <cfRule type="expression" dxfId="749" priority="138" stopIfTrue="1">
      <formula>AB5=99</formula>
    </cfRule>
  </conditionalFormatting>
  <conditionalFormatting sqref="AD5:AD24">
    <cfRule type="expression" dxfId="748" priority="139" stopIfTrue="1">
      <formula>A5=0</formula>
    </cfRule>
    <cfRule type="expression" dxfId="747" priority="140" stopIfTrue="1">
      <formula>AD5=99</formula>
    </cfRule>
  </conditionalFormatting>
  <conditionalFormatting sqref="AF5:AF24">
    <cfRule type="expression" dxfId="746" priority="141" stopIfTrue="1">
      <formula>A5=0</formula>
    </cfRule>
    <cfRule type="expression" dxfId="745" priority="142" stopIfTrue="1">
      <formula>AF5=99</formula>
    </cfRule>
  </conditionalFormatting>
  <conditionalFormatting sqref="AH5:AH24">
    <cfRule type="expression" dxfId="744" priority="143" stopIfTrue="1">
      <formula>A5=0</formula>
    </cfRule>
    <cfRule type="expression" dxfId="743" priority="144" stopIfTrue="1">
      <formula>AH5=99</formula>
    </cfRule>
  </conditionalFormatting>
  <conditionalFormatting sqref="AJ5:AJ24">
    <cfRule type="expression" dxfId="742" priority="145" stopIfTrue="1">
      <formula>A5=0</formula>
    </cfRule>
    <cfRule type="expression" dxfId="741" priority="146" stopIfTrue="1">
      <formula>AJ5=99</formula>
    </cfRule>
  </conditionalFormatting>
  <conditionalFormatting sqref="AO5:AO24">
    <cfRule type="expression" dxfId="740" priority="147" stopIfTrue="1">
      <formula>A5=0</formula>
    </cfRule>
  </conditionalFormatting>
  <conditionalFormatting sqref="AP5:AP24">
    <cfRule type="expression" dxfId="739" priority="148" stopIfTrue="1">
      <formula>A5=0</formula>
    </cfRule>
  </conditionalFormatting>
  <conditionalFormatting sqref="AQ5:AQ24">
    <cfRule type="expression" dxfId="738" priority="149" stopIfTrue="1">
      <formula>A5=0</formula>
    </cfRule>
  </conditionalFormatting>
  <conditionalFormatting sqref="AR5:AR24">
    <cfRule type="expression" dxfId="737" priority="150" stopIfTrue="1">
      <formula>A5=0</formula>
    </cfRule>
  </conditionalFormatting>
  <conditionalFormatting sqref="AS5:AS24">
    <cfRule type="expression" dxfId="736" priority="151" stopIfTrue="1">
      <formula>A5=0</formula>
    </cfRule>
  </conditionalFormatting>
  <conditionalFormatting sqref="AT5:AT24">
    <cfRule type="expression" dxfId="735" priority="152" stopIfTrue="1">
      <formula>A5=0</formula>
    </cfRule>
  </conditionalFormatting>
  <conditionalFormatting sqref="AU5:AU24">
    <cfRule type="expression" dxfId="734" priority="153" stopIfTrue="1">
      <formula>A5=0</formula>
    </cfRule>
  </conditionalFormatting>
  <conditionalFormatting sqref="AV5:AV24">
    <cfRule type="expression" dxfId="733" priority="154" stopIfTrue="1">
      <formula>A5=0</formula>
    </cfRule>
  </conditionalFormatting>
  <conditionalFormatting sqref="AW5:AW24">
    <cfRule type="expression" dxfId="732" priority="155" stopIfTrue="1">
      <formula>A5=0</formula>
    </cfRule>
  </conditionalFormatting>
  <conditionalFormatting sqref="AX5:AX24">
    <cfRule type="expression" dxfId="731" priority="156" stopIfTrue="1">
      <formula>A5=0</formula>
    </cfRule>
  </conditionalFormatting>
  <conditionalFormatting sqref="AY5:AY24">
    <cfRule type="expression" dxfId="730" priority="157" stopIfTrue="1">
      <formula>A5=0</formula>
    </cfRule>
  </conditionalFormatting>
  <conditionalFormatting sqref="BA5:BA24">
    <cfRule type="expression" dxfId="729" priority="158" stopIfTrue="1">
      <formula>A5=0</formula>
    </cfRule>
  </conditionalFormatting>
  <conditionalFormatting sqref="BB5:BB24">
    <cfRule type="expression" dxfId="728" priority="159" stopIfTrue="1">
      <formula>A5=0</formula>
    </cfRule>
  </conditionalFormatting>
  <conditionalFormatting sqref="BC5:BC24">
    <cfRule type="expression" dxfId="727" priority="160" stopIfTrue="1">
      <formula>A5=0</formula>
    </cfRule>
  </conditionalFormatting>
  <conditionalFormatting sqref="BD5:BD24">
    <cfRule type="expression" dxfId="726" priority="161" stopIfTrue="1">
      <formula>A5=0</formula>
    </cfRule>
  </conditionalFormatting>
  <conditionalFormatting sqref="BE5:BE24">
    <cfRule type="expression" dxfId="725" priority="162" stopIfTrue="1">
      <formula>A5=0</formula>
    </cfRule>
  </conditionalFormatting>
  <conditionalFormatting sqref="BF5:BF24">
    <cfRule type="expression" dxfId="724" priority="163" stopIfTrue="1">
      <formula>A5=0</formula>
    </cfRule>
  </conditionalFormatting>
  <conditionalFormatting sqref="BG5:BG24">
    <cfRule type="expression" dxfId="723" priority="164" stopIfTrue="1">
      <formula>A5=0</formula>
    </cfRule>
  </conditionalFormatting>
  <conditionalFormatting sqref="BH5:BH24">
    <cfRule type="expression" dxfId="722" priority="165" stopIfTrue="1">
      <formula>A5=0</formula>
    </cfRule>
  </conditionalFormatting>
  <conditionalFormatting sqref="BI5:BI24">
    <cfRule type="expression" dxfId="721" priority="166" stopIfTrue="1">
      <formula>A5=0</formula>
    </cfRule>
  </conditionalFormatting>
  <conditionalFormatting sqref="BJ5:BJ24">
    <cfRule type="expression" dxfId="720" priority="167" stopIfTrue="1">
      <formula>A5=0</formula>
    </cfRule>
  </conditionalFormatting>
  <conditionalFormatting sqref="BK5:BK24">
    <cfRule type="expression" dxfId="719" priority="168" stopIfTrue="1">
      <formula>A5=0</formula>
    </cfRule>
  </conditionalFormatting>
  <conditionalFormatting sqref="BL5:BL24">
    <cfRule type="expression" dxfId="718" priority="169" stopIfTrue="1">
      <formula>A5=0</formula>
    </cfRule>
  </conditionalFormatting>
  <conditionalFormatting sqref="BM5:BM24">
    <cfRule type="expression" dxfId="717" priority="170" stopIfTrue="1">
      <formula>A5=0</formula>
    </cfRule>
  </conditionalFormatting>
  <conditionalFormatting sqref="BN5:BN24">
    <cfRule type="expression" dxfId="716" priority="171" stopIfTrue="1">
      <formula>A5=0</formula>
    </cfRule>
  </conditionalFormatting>
  <conditionalFormatting sqref="BO5:BO24">
    <cfRule type="expression" dxfId="715" priority="172" stopIfTrue="1">
      <formula>A5=0</formula>
    </cfRule>
  </conditionalFormatting>
  <conditionalFormatting sqref="K5:K24">
    <cfRule type="expression" dxfId="714" priority="173" stopIfTrue="1">
      <formula>A5=0</formula>
    </cfRule>
  </conditionalFormatting>
  <conditionalFormatting sqref="Q3:AK3">
    <cfRule type="expression" dxfId="713" priority="98" stopIfTrue="1">
      <formula>$Q$3=0</formula>
    </cfRule>
  </conditionalFormatting>
  <conditionalFormatting sqref="J5:J24">
    <cfRule type="cellIs" dxfId="712" priority="115" stopIfTrue="1" operator="equal">
      <formula>1</formula>
    </cfRule>
    <cfRule type="cellIs" dxfId="711" priority="116" stopIfTrue="1" operator="equal">
      <formula>2</formula>
    </cfRule>
    <cfRule type="cellIs" dxfId="710" priority="117" stopIfTrue="1" operator="equal">
      <formula>3</formula>
    </cfRule>
  </conditionalFormatting>
  <conditionalFormatting sqref="H3">
    <cfRule type="cellIs" dxfId="709" priority="118" stopIfTrue="1" operator="equal">
      <formula>0</formula>
    </cfRule>
  </conditionalFormatting>
  <conditionalFormatting sqref="G29:G32">
    <cfRule type="expression" dxfId="708" priority="89" stopIfTrue="1">
      <formula>A29=0</formula>
    </cfRule>
  </conditionalFormatting>
  <conditionalFormatting sqref="H29:H32">
    <cfRule type="expression" dxfId="707" priority="88" stopIfTrue="1">
      <formula>A29=0</formula>
    </cfRule>
  </conditionalFormatting>
  <conditionalFormatting sqref="J29:J32">
    <cfRule type="expression" dxfId="706" priority="87" stopIfTrue="1">
      <formula>A29=0</formula>
    </cfRule>
  </conditionalFormatting>
  <conditionalFormatting sqref="R29:R33">
    <cfRule type="expression" dxfId="705" priority="85" stopIfTrue="1">
      <formula>A29=0</formula>
    </cfRule>
    <cfRule type="expression" dxfId="704" priority="86" stopIfTrue="1">
      <formula>R29=99</formula>
    </cfRule>
  </conditionalFormatting>
  <conditionalFormatting sqref="O29:O33 AA29:AA33">
    <cfRule type="expression" dxfId="703" priority="84" stopIfTrue="1">
      <formula>A29=0</formula>
    </cfRule>
  </conditionalFormatting>
  <conditionalFormatting sqref="P29:P33">
    <cfRule type="expression" dxfId="702" priority="83" stopIfTrue="1">
      <formula>A29=0</formula>
    </cfRule>
  </conditionalFormatting>
  <conditionalFormatting sqref="S29:S33">
    <cfRule type="expression" dxfId="701" priority="82" stopIfTrue="1">
      <formula>A29=0</formula>
    </cfRule>
  </conditionalFormatting>
  <conditionalFormatting sqref="W29:W33">
    <cfRule type="expression" dxfId="700" priority="81" stopIfTrue="1">
      <formula>A29=0</formula>
    </cfRule>
  </conditionalFormatting>
  <conditionalFormatting sqref="Y29:Y33">
    <cfRule type="expression" dxfId="699" priority="80" stopIfTrue="1">
      <formula>A29=0</formula>
    </cfRule>
  </conditionalFormatting>
  <conditionalFormatting sqref="D29:D32">
    <cfRule type="expression" dxfId="698" priority="77" stopIfTrue="1">
      <formula>L29=1</formula>
    </cfRule>
    <cfRule type="expression" dxfId="697" priority="78" stopIfTrue="1">
      <formula>L29=2</formula>
    </cfRule>
    <cfRule type="expression" dxfId="696" priority="79" stopIfTrue="1">
      <formula>L29=3</formula>
    </cfRule>
  </conditionalFormatting>
  <conditionalFormatting sqref="T29:T33">
    <cfRule type="expression" dxfId="695" priority="75" stopIfTrue="1">
      <formula>A29=0</formula>
    </cfRule>
    <cfRule type="expression" dxfId="694" priority="76" stopIfTrue="1">
      <formula>T29=99</formula>
    </cfRule>
  </conditionalFormatting>
  <conditionalFormatting sqref="V30:V33">
    <cfRule type="expression" dxfId="693" priority="73" stopIfTrue="1">
      <formula>A30=0</formula>
    </cfRule>
    <cfRule type="expression" dxfId="692" priority="74" stopIfTrue="1">
      <formula>V30=99</formula>
    </cfRule>
  </conditionalFormatting>
  <conditionalFormatting sqref="X29:X33">
    <cfRule type="expression" dxfId="691" priority="71" stopIfTrue="1">
      <formula>A29=0</formula>
    </cfRule>
    <cfRule type="expression" dxfId="690" priority="72" stopIfTrue="1">
      <formula>X29=99</formula>
    </cfRule>
  </conditionalFormatting>
  <conditionalFormatting sqref="Z30:Z33">
    <cfRule type="expression" dxfId="689" priority="69" stopIfTrue="1">
      <formula>A30=0</formula>
    </cfRule>
    <cfRule type="expression" dxfId="688" priority="70" stopIfTrue="1">
      <formula>Z30=99</formula>
    </cfRule>
  </conditionalFormatting>
  <conditionalFormatting sqref="M29:M33">
    <cfRule type="expression" dxfId="687" priority="68" stopIfTrue="1">
      <formula>A29=0</formula>
    </cfRule>
  </conditionalFormatting>
  <conditionalFormatting sqref="L29:L32">
    <cfRule type="cellIs" dxfId="686" priority="65" stopIfTrue="1" operator="equal">
      <formula>1</formula>
    </cfRule>
    <cfRule type="cellIs" dxfId="685" priority="66" stopIfTrue="1" operator="equal">
      <formula>2</formula>
    </cfRule>
    <cfRule type="cellIs" dxfId="684" priority="67" stopIfTrue="1" operator="equal">
      <formula>3</formula>
    </cfRule>
  </conditionalFormatting>
  <conditionalFormatting sqref="G29:G31">
    <cfRule type="expression" dxfId="683" priority="64" stopIfTrue="1">
      <formula>A29=0</formula>
    </cfRule>
  </conditionalFormatting>
  <conditionalFormatting sqref="H29:H32">
    <cfRule type="expression" dxfId="682" priority="63" stopIfTrue="1">
      <formula>A29=0</formula>
    </cfRule>
  </conditionalFormatting>
  <conditionalFormatting sqref="J29:J31">
    <cfRule type="expression" dxfId="681" priority="62" stopIfTrue="1">
      <formula>A29=0</formula>
    </cfRule>
  </conditionalFormatting>
  <conditionalFormatting sqref="R29:R31">
    <cfRule type="expression" dxfId="680" priority="60" stopIfTrue="1">
      <formula>A29=0</formula>
    </cfRule>
    <cfRule type="expression" dxfId="679" priority="61" stopIfTrue="1">
      <formula>R29=99</formula>
    </cfRule>
  </conditionalFormatting>
  <conditionalFormatting sqref="O29:O31">
    <cfRule type="expression" dxfId="678" priority="59" stopIfTrue="1">
      <formula>A29=0</formula>
    </cfRule>
  </conditionalFormatting>
  <conditionalFormatting sqref="P29:P31">
    <cfRule type="expression" dxfId="677" priority="58" stopIfTrue="1">
      <formula>A29=0</formula>
    </cfRule>
  </conditionalFormatting>
  <conditionalFormatting sqref="Q29:Q33">
    <cfRule type="expression" dxfId="676" priority="57" stopIfTrue="1">
      <formula>A29=0</formula>
    </cfRule>
  </conditionalFormatting>
  <conditionalFormatting sqref="S29:S31">
    <cfRule type="expression" dxfId="675" priority="56" stopIfTrue="1">
      <formula>A29=0</formula>
    </cfRule>
  </conditionalFormatting>
  <conditionalFormatting sqref="U29:U33">
    <cfRule type="expression" dxfId="674" priority="55" stopIfTrue="1">
      <formula>A29=0</formula>
    </cfRule>
  </conditionalFormatting>
  <conditionalFormatting sqref="W29:W31">
    <cfRule type="expression" dxfId="673" priority="54" stopIfTrue="1">
      <formula>A29=0</formula>
    </cfRule>
  </conditionalFormatting>
  <conditionalFormatting sqref="Y29:Y31">
    <cfRule type="expression" dxfId="672" priority="53" stopIfTrue="1">
      <formula>A29=0</formula>
    </cfRule>
  </conditionalFormatting>
  <conditionalFormatting sqref="D29:D31">
    <cfRule type="expression" dxfId="671" priority="50" stopIfTrue="1">
      <formula>L29=1</formula>
    </cfRule>
    <cfRule type="expression" dxfId="670" priority="51" stopIfTrue="1">
      <formula>L29=2</formula>
    </cfRule>
    <cfRule type="expression" dxfId="669" priority="52" stopIfTrue="1">
      <formula>L29=3</formula>
    </cfRule>
  </conditionalFormatting>
  <conditionalFormatting sqref="T29:T31">
    <cfRule type="expression" dxfId="668" priority="48" stopIfTrue="1">
      <formula>A29=0</formula>
    </cfRule>
    <cfRule type="expression" dxfId="667" priority="49" stopIfTrue="1">
      <formula>T29=99</formula>
    </cfRule>
  </conditionalFormatting>
  <conditionalFormatting sqref="V30:V31">
    <cfRule type="expression" dxfId="666" priority="46" stopIfTrue="1">
      <formula>A30=0</formula>
    </cfRule>
    <cfRule type="expression" dxfId="665" priority="47" stopIfTrue="1">
      <formula>V30=99</formula>
    </cfRule>
  </conditionalFormatting>
  <conditionalFormatting sqref="X29:X31">
    <cfRule type="expression" dxfId="664" priority="44" stopIfTrue="1">
      <formula>A29=0</formula>
    </cfRule>
    <cfRule type="expression" dxfId="663" priority="45" stopIfTrue="1">
      <formula>X29=99</formula>
    </cfRule>
  </conditionalFormatting>
  <conditionalFormatting sqref="Z30:Z31">
    <cfRule type="expression" dxfId="662" priority="42" stopIfTrue="1">
      <formula>A30=0</formula>
    </cfRule>
    <cfRule type="expression" dxfId="661" priority="43" stopIfTrue="1">
      <formula>Z30=99</formula>
    </cfRule>
  </conditionalFormatting>
  <conditionalFormatting sqref="M29:M31">
    <cfRule type="expression" dxfId="660" priority="41" stopIfTrue="1">
      <formula>A29=0</formula>
    </cfRule>
  </conditionalFormatting>
  <conditionalFormatting sqref="G29:G32">
    <cfRule type="expression" dxfId="659" priority="40" stopIfTrue="1">
      <formula>A29=0</formula>
    </cfRule>
  </conditionalFormatting>
  <conditionalFormatting sqref="H29:H32">
    <cfRule type="expression" dxfId="658" priority="39" stopIfTrue="1">
      <formula>A29=0</formula>
    </cfRule>
  </conditionalFormatting>
  <conditionalFormatting sqref="J29:J32">
    <cfRule type="expression" dxfId="657" priority="38" stopIfTrue="1">
      <formula>A29=0</formula>
    </cfRule>
  </conditionalFormatting>
  <conditionalFormatting sqref="R29:R33">
    <cfRule type="expression" dxfId="656" priority="36" stopIfTrue="1">
      <formula>A29=0</formula>
    </cfRule>
    <cfRule type="expression" dxfId="655" priority="37" stopIfTrue="1">
      <formula>R29=99</formula>
    </cfRule>
  </conditionalFormatting>
  <conditionalFormatting sqref="O29:O33">
    <cfRule type="expression" dxfId="654" priority="35" stopIfTrue="1">
      <formula>A29=0</formula>
    </cfRule>
  </conditionalFormatting>
  <conditionalFormatting sqref="P29:P33">
    <cfRule type="expression" dxfId="653" priority="34" stopIfTrue="1">
      <formula>A29=0</formula>
    </cfRule>
  </conditionalFormatting>
  <conditionalFormatting sqref="Q29:Q33">
    <cfRule type="expression" dxfId="652" priority="33" stopIfTrue="1">
      <formula>A29=0</formula>
    </cfRule>
  </conditionalFormatting>
  <conditionalFormatting sqref="S29:S33">
    <cfRule type="expression" dxfId="651" priority="32" stopIfTrue="1">
      <formula>A29=0</formula>
    </cfRule>
  </conditionalFormatting>
  <conditionalFormatting sqref="U29:U33">
    <cfRule type="expression" dxfId="650" priority="31" stopIfTrue="1">
      <formula>A29=0</formula>
    </cfRule>
  </conditionalFormatting>
  <conditionalFormatting sqref="W29:W33">
    <cfRule type="expression" dxfId="649" priority="30" stopIfTrue="1">
      <formula>A29=0</formula>
    </cfRule>
  </conditionalFormatting>
  <conditionalFormatting sqref="Y29:Y33">
    <cfRule type="expression" dxfId="648" priority="29" stopIfTrue="1">
      <formula>A29=0</formula>
    </cfRule>
  </conditionalFormatting>
  <conditionalFormatting sqref="D29:D32">
    <cfRule type="expression" dxfId="647" priority="26" stopIfTrue="1">
      <formula>L29=1</formula>
    </cfRule>
    <cfRule type="expression" dxfId="646" priority="27" stopIfTrue="1">
      <formula>L29=2</formula>
    </cfRule>
    <cfRule type="expression" dxfId="645" priority="28" stopIfTrue="1">
      <formula>L29=3</formula>
    </cfRule>
  </conditionalFormatting>
  <conditionalFormatting sqref="T29:T33">
    <cfRule type="expression" dxfId="644" priority="24" stopIfTrue="1">
      <formula>A29=0</formula>
    </cfRule>
    <cfRule type="expression" dxfId="643" priority="25" stopIfTrue="1">
      <formula>T29=99</formula>
    </cfRule>
  </conditionalFormatting>
  <conditionalFormatting sqref="V30:V33">
    <cfRule type="expression" dxfId="642" priority="22" stopIfTrue="1">
      <formula>A30=0</formula>
    </cfRule>
    <cfRule type="expression" dxfId="641" priority="23" stopIfTrue="1">
      <formula>V30=99</formula>
    </cfRule>
  </conditionalFormatting>
  <conditionalFormatting sqref="X29:X33">
    <cfRule type="expression" dxfId="640" priority="20" stopIfTrue="1">
      <formula>A29=0</formula>
    </cfRule>
    <cfRule type="expression" dxfId="639" priority="21" stopIfTrue="1">
      <formula>X29=99</formula>
    </cfRule>
  </conditionalFormatting>
  <conditionalFormatting sqref="Z30:Z33">
    <cfRule type="expression" dxfId="638" priority="18" stopIfTrue="1">
      <formula>A30=0</formula>
    </cfRule>
    <cfRule type="expression" dxfId="637" priority="19" stopIfTrue="1">
      <formula>Z30=99</formula>
    </cfRule>
  </conditionalFormatting>
  <conditionalFormatting sqref="M29:M33">
    <cfRule type="expression" dxfId="636" priority="17" stopIfTrue="1">
      <formula>A29=0</formula>
    </cfRule>
  </conditionalFormatting>
  <conditionalFormatting sqref="V30:V32 Z30:Z32">
    <cfRule type="expression" dxfId="635" priority="16" stopIfTrue="1">
      <formula>FR28=0</formula>
    </cfRule>
  </conditionalFormatting>
  <conditionalFormatting sqref="F30">
    <cfRule type="expression" dxfId="634" priority="15" stopIfTrue="1">
      <formula>A30=0</formula>
    </cfRule>
  </conditionalFormatting>
  <conditionalFormatting sqref="I30">
    <cfRule type="expression" dxfId="633" priority="14" stopIfTrue="1">
      <formula>E30=0</formula>
    </cfRule>
  </conditionalFormatting>
  <conditionalFormatting sqref="E30">
    <cfRule type="expression" dxfId="632" priority="90" stopIfTrue="1">
      <formula>FW28=0</formula>
    </cfRule>
  </conditionalFormatting>
  <conditionalFormatting sqref="AB29:AF29 AB33:AF33 AB30:AE32">
    <cfRule type="expression" dxfId="631" priority="91" stopIfTrue="1">
      <formula>Q29=0</formula>
    </cfRule>
  </conditionalFormatting>
  <conditionalFormatting sqref="AF30:AF32">
    <cfRule type="expression" dxfId="630" priority="13" stopIfTrue="1">
      <formula>U30=0</formula>
    </cfRule>
  </conditionalFormatting>
  <conditionalFormatting sqref="AL28:AL31">
    <cfRule type="expression" dxfId="629" priority="92" stopIfTrue="1">
      <formula>Z30=0</formula>
    </cfRule>
  </conditionalFormatting>
  <conditionalFormatting sqref="AN28:AR31">
    <cfRule type="expression" dxfId="628" priority="93" stopIfTrue="1">
      <formula>Z30=0</formula>
    </cfRule>
  </conditionalFormatting>
  <conditionalFormatting sqref="AM28:AM31">
    <cfRule type="expression" dxfId="627" priority="94" stopIfTrue="1">
      <formula>Z30=0</formula>
    </cfRule>
  </conditionalFormatting>
  <conditionalFormatting sqref="V29">
    <cfRule type="expression" dxfId="626" priority="11" stopIfTrue="1">
      <formula>C29=0</formula>
    </cfRule>
    <cfRule type="expression" dxfId="625" priority="12" stopIfTrue="1">
      <formula>V29=99</formula>
    </cfRule>
  </conditionalFormatting>
  <conditionalFormatting sqref="V29">
    <cfRule type="expression" dxfId="624" priority="9" stopIfTrue="1">
      <formula>C29=0</formula>
    </cfRule>
    <cfRule type="expression" dxfId="623" priority="10" stopIfTrue="1">
      <formula>V29=99</formula>
    </cfRule>
  </conditionalFormatting>
  <conditionalFormatting sqref="V29">
    <cfRule type="expression" dxfId="622" priority="7" stopIfTrue="1">
      <formula>C29=0</formula>
    </cfRule>
    <cfRule type="expression" dxfId="621" priority="8" stopIfTrue="1">
      <formula>V29=99</formula>
    </cfRule>
  </conditionalFormatting>
  <conditionalFormatting sqref="Z29">
    <cfRule type="expression" dxfId="620" priority="5" stopIfTrue="1">
      <formula>G29=0</formula>
    </cfRule>
    <cfRule type="expression" dxfId="619" priority="6" stopIfTrue="1">
      <formula>Z29=99</formula>
    </cfRule>
  </conditionalFormatting>
  <conditionalFormatting sqref="Z29">
    <cfRule type="expression" dxfId="618" priority="3" stopIfTrue="1">
      <formula>G29=0</formula>
    </cfRule>
    <cfRule type="expression" dxfId="617" priority="4" stopIfTrue="1">
      <formula>Z29=99</formula>
    </cfRule>
  </conditionalFormatting>
  <conditionalFormatting sqref="Z29">
    <cfRule type="expression" dxfId="616" priority="1" stopIfTrue="1">
      <formula>G29=0</formula>
    </cfRule>
    <cfRule type="expression" dxfId="615" priority="2" stopIfTrue="1">
      <formula>Z29=99</formula>
    </cfRule>
  </conditionalFormatting>
  <pageMargins left="0.75" right="0.75" top="1" bottom="1" header="0" footer="0"/>
  <pageSetup paperSize="9" scale="7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5"/>
  <sheetViews>
    <sheetView workbookViewId="0">
      <selection activeCell="A22" sqref="A22:XFD27"/>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538" t="s">
        <v>268</v>
      </c>
      <c r="B1" s="538"/>
      <c r="C1" s="538"/>
      <c r="D1" s="538"/>
      <c r="E1" s="538"/>
      <c r="F1" s="538"/>
      <c r="G1" s="538"/>
      <c r="H1" s="538"/>
      <c r="I1" s="538"/>
      <c r="J1" s="538"/>
      <c r="K1" s="538"/>
      <c r="L1" s="538"/>
      <c r="M1" s="538"/>
      <c r="N1" s="538"/>
      <c r="O1" s="538"/>
      <c r="P1" s="538"/>
      <c r="Q1" s="538"/>
      <c r="R1" s="538"/>
      <c r="S1" s="538"/>
      <c r="T1" s="538"/>
      <c r="U1" s="538"/>
      <c r="V1" s="538"/>
      <c r="W1" s="538"/>
      <c r="X1" s="538"/>
      <c r="Y1" s="538"/>
      <c r="Z1" s="538"/>
      <c r="AA1" s="538"/>
      <c r="AB1" s="538"/>
      <c r="AC1" s="538"/>
      <c r="AD1" s="538"/>
      <c r="AE1" s="538"/>
      <c r="AF1" s="538"/>
      <c r="AG1" s="538"/>
      <c r="AI1" s="86"/>
      <c r="AJ1" s="86"/>
      <c r="AK1" s="86"/>
      <c r="AL1" s="87"/>
      <c r="AM1" s="87"/>
      <c r="AN1" s="87"/>
      <c r="AO1" s="539" t="s">
        <v>177</v>
      </c>
      <c r="AP1" s="540"/>
      <c r="AQ1" s="88">
        <f>SUM(MAX(L5:L18)*2)</f>
        <v>18</v>
      </c>
      <c r="AR1" s="539" t="s">
        <v>178</v>
      </c>
      <c r="AS1" s="540"/>
      <c r="AT1" s="540"/>
      <c r="AU1" s="89">
        <f>SUM(AQ1/100*65)</f>
        <v>11.7</v>
      </c>
      <c r="AV1" s="541" t="s">
        <v>179</v>
      </c>
      <c r="AW1" s="542"/>
      <c r="AX1" s="90">
        <f>MAX(L5:L18)</f>
        <v>9</v>
      </c>
      <c r="AY1" s="91"/>
      <c r="AZ1" s="86"/>
      <c r="BA1" s="86"/>
      <c r="BB1" s="86"/>
      <c r="BC1" s="91"/>
      <c r="BD1" s="91"/>
      <c r="BE1" s="91"/>
      <c r="BF1" s="91"/>
      <c r="BG1" s="91"/>
      <c r="BH1" s="91"/>
      <c r="BI1" s="91"/>
      <c r="BJ1" s="91"/>
      <c r="BK1" s="91"/>
      <c r="BL1" s="91"/>
      <c r="BM1" s="91"/>
      <c r="BN1" s="91"/>
      <c r="BO1" s="91"/>
      <c r="BP1" s="92"/>
    </row>
    <row r="2" spans="1:68" ht="25.5" x14ac:dyDescent="0.35">
      <c r="A2" s="538"/>
      <c r="B2" s="538"/>
      <c r="C2" s="538"/>
      <c r="D2" s="538"/>
      <c r="E2" s="538"/>
      <c r="F2" s="538"/>
      <c r="G2" s="538"/>
      <c r="H2" s="538"/>
      <c r="I2" s="538"/>
      <c r="J2" s="538"/>
      <c r="K2" s="538"/>
      <c r="L2" s="538"/>
      <c r="M2" s="538"/>
      <c r="N2" s="538"/>
      <c r="O2" s="538"/>
      <c r="P2" s="538"/>
      <c r="Q2" s="538"/>
      <c r="R2" s="538"/>
      <c r="S2" s="538"/>
      <c r="T2" s="538"/>
      <c r="U2" s="538"/>
      <c r="V2" s="538"/>
      <c r="W2" s="538"/>
      <c r="X2" s="538"/>
      <c r="Y2" s="538"/>
      <c r="Z2" s="538"/>
      <c r="AA2" s="538"/>
      <c r="AB2" s="538"/>
      <c r="AC2" s="538"/>
      <c r="AD2" s="538"/>
      <c r="AE2" s="538"/>
      <c r="AF2" s="538"/>
      <c r="AG2" s="538"/>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552">
        <v>45297</v>
      </c>
      <c r="B3" s="543"/>
      <c r="C3" s="95"/>
      <c r="D3" s="544" t="s">
        <v>180</v>
      </c>
      <c r="E3" s="544"/>
      <c r="F3" s="544"/>
      <c r="G3" s="544"/>
      <c r="H3" s="96">
        <f>IF(A21&lt;12,0)+IF(A21=12,0.82)+IF(A21=13,0.83)+IF(A21=14,0.84)+IF(A21=15,0.85)+IF(A21=16,0.86)+IF(A21=17,0.87)+IF(A21=18,0.88)+IF(A21=19,0.89)+IF(A21=20,0.9)+IF(A21=21,0.91)+IF(A21=22,0.92)+IF(A21=23,0.93)+IF(A21=24,0.94)+IF(A21=25,0.95)+IF(A21=26,0.96)+IF(A21=27,0.97)+IF(A21=28,0.98)+IF(A21=29,0.99)+IF(A21=30,1)</f>
        <v>0.84</v>
      </c>
      <c r="I3" s="95"/>
      <c r="J3" s="95"/>
      <c r="K3" s="95"/>
      <c r="L3" s="95"/>
      <c r="M3" s="544" t="s">
        <v>181</v>
      </c>
      <c r="N3" s="544"/>
      <c r="O3" s="544"/>
      <c r="P3" s="544"/>
      <c r="Q3" s="553"/>
      <c r="R3" s="553"/>
      <c r="S3" s="553"/>
      <c r="T3" s="553"/>
      <c r="U3" s="553"/>
      <c r="V3" s="553"/>
      <c r="W3" s="553"/>
      <c r="X3" s="553"/>
      <c r="Y3" s="553"/>
      <c r="Z3" s="553"/>
      <c r="AA3" s="553"/>
      <c r="AB3" s="553"/>
      <c r="AC3" s="553"/>
      <c r="AD3" s="553"/>
      <c r="AE3" s="553"/>
      <c r="AF3" s="553"/>
      <c r="AG3" s="553"/>
      <c r="AH3" s="553"/>
      <c r="AI3" s="553"/>
      <c r="AJ3" s="553"/>
      <c r="AK3" s="553"/>
      <c r="AL3" s="97"/>
      <c r="AM3" s="97"/>
      <c r="AN3" s="97"/>
      <c r="AO3" s="546" t="s">
        <v>182</v>
      </c>
      <c r="AP3" s="546"/>
      <c r="AQ3" s="546"/>
      <c r="AR3" s="546"/>
      <c r="AS3" s="546"/>
      <c r="AT3" s="546"/>
      <c r="AU3" s="546"/>
      <c r="AV3" s="546"/>
      <c r="AW3" s="546"/>
      <c r="AX3" s="546"/>
      <c r="AY3" s="546"/>
      <c r="AZ3" s="86"/>
      <c r="BA3" s="546" t="s">
        <v>183</v>
      </c>
      <c r="BB3" s="546"/>
      <c r="BC3" s="546"/>
      <c r="BD3" s="546"/>
      <c r="BE3" s="546"/>
      <c r="BF3" s="546"/>
      <c r="BG3" s="546"/>
      <c r="BH3" s="546"/>
      <c r="BI3" s="546"/>
      <c r="BJ3" s="546"/>
      <c r="BK3" s="546"/>
      <c r="BL3" s="546"/>
      <c r="BM3" s="546"/>
      <c r="BN3" s="546"/>
      <c r="BO3" s="546"/>
      <c r="BP3" s="92"/>
    </row>
    <row r="4" spans="1:68" ht="24" x14ac:dyDescent="0.2">
      <c r="A4" s="98" t="s">
        <v>184</v>
      </c>
      <c r="B4" s="99" t="s">
        <v>185</v>
      </c>
      <c r="C4" s="100" t="s">
        <v>186</v>
      </c>
      <c r="D4" s="101" t="s">
        <v>187</v>
      </c>
      <c r="E4" s="102" t="s">
        <v>188</v>
      </c>
      <c r="F4" s="103" t="s">
        <v>189</v>
      </c>
      <c r="G4" s="103" t="s">
        <v>190</v>
      </c>
      <c r="H4" s="103" t="s">
        <v>191</v>
      </c>
      <c r="I4" s="103" t="s">
        <v>192</v>
      </c>
      <c r="J4" s="103" t="s">
        <v>193</v>
      </c>
      <c r="K4" s="103" t="s">
        <v>194</v>
      </c>
      <c r="L4" s="103" t="s">
        <v>195</v>
      </c>
      <c r="M4" s="103" t="s">
        <v>196</v>
      </c>
      <c r="N4" s="103" t="s">
        <v>197</v>
      </c>
      <c r="O4" s="104" t="s">
        <v>198</v>
      </c>
      <c r="P4" s="549">
        <v>1</v>
      </c>
      <c r="Q4" s="550"/>
      <c r="R4" s="548">
        <v>2</v>
      </c>
      <c r="S4" s="551"/>
      <c r="T4" s="551">
        <v>3</v>
      </c>
      <c r="U4" s="551"/>
      <c r="V4" s="551">
        <v>4</v>
      </c>
      <c r="W4" s="551"/>
      <c r="X4" s="551">
        <v>5</v>
      </c>
      <c r="Y4" s="551"/>
      <c r="Z4" s="551">
        <v>6</v>
      </c>
      <c r="AA4" s="551"/>
      <c r="AB4" s="551">
        <v>7</v>
      </c>
      <c r="AC4" s="551"/>
      <c r="AD4" s="551">
        <v>8</v>
      </c>
      <c r="AE4" s="551"/>
      <c r="AF4" s="551">
        <v>9</v>
      </c>
      <c r="AG4" s="551"/>
      <c r="AH4" s="547">
        <v>10</v>
      </c>
      <c r="AI4" s="548"/>
      <c r="AJ4" s="547">
        <v>11</v>
      </c>
      <c r="AK4" s="548"/>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199</v>
      </c>
      <c r="BM4" s="108" t="s">
        <v>200</v>
      </c>
      <c r="BN4" s="108" t="s">
        <v>201</v>
      </c>
      <c r="BO4" s="109" t="s">
        <v>202</v>
      </c>
      <c r="BP4" s="92"/>
    </row>
    <row r="5" spans="1:68" ht="15" x14ac:dyDescent="0.2">
      <c r="A5" s="110">
        <v>1</v>
      </c>
      <c r="B5" s="111" t="s">
        <v>11</v>
      </c>
      <c r="C5" s="397"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80">
        <v>2</v>
      </c>
      <c r="K5" s="119">
        <v>14</v>
      </c>
      <c r="L5" s="120">
        <v>9</v>
      </c>
      <c r="M5" s="121">
        <f t="shared" ref="M5:M18" si="2">IF(L5=0,0,SUM(AO5:AY5)/L5)</f>
        <v>1000</v>
      </c>
      <c r="N5" s="117">
        <f t="shared" ref="N5:N18" si="3">BL5</f>
        <v>89</v>
      </c>
      <c r="O5" s="122">
        <f t="shared" ref="O5:O18" si="4">BO5</f>
        <v>82</v>
      </c>
      <c r="P5" s="123">
        <v>8</v>
      </c>
      <c r="Q5" s="124">
        <v>2</v>
      </c>
      <c r="R5" s="125">
        <v>6</v>
      </c>
      <c r="S5" s="124">
        <v>2</v>
      </c>
      <c r="T5" s="126">
        <v>2</v>
      </c>
      <c r="U5" s="127">
        <v>2</v>
      </c>
      <c r="V5" s="128">
        <v>10</v>
      </c>
      <c r="W5" s="127">
        <v>2</v>
      </c>
      <c r="X5" s="126">
        <v>4</v>
      </c>
      <c r="Y5" s="127">
        <v>1</v>
      </c>
      <c r="Z5" s="126">
        <v>11</v>
      </c>
      <c r="AA5" s="127">
        <v>0</v>
      </c>
      <c r="AB5" s="126">
        <v>14</v>
      </c>
      <c r="AC5" s="129">
        <v>2</v>
      </c>
      <c r="AD5" s="130">
        <v>9</v>
      </c>
      <c r="AE5" s="131">
        <v>2</v>
      </c>
      <c r="AF5" s="128">
        <v>3</v>
      </c>
      <c r="AG5" s="129">
        <v>1</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8</v>
      </c>
      <c r="BB5" s="139">
        <f t="shared" ref="BB5:BB18" si="17">IF(R5=99,0,(LOOKUP($R5,$A$5:$A$20,$K$5:$K$20)))</f>
        <v>7</v>
      </c>
      <c r="BC5" s="139">
        <f t="shared" ref="BC5:BC18" si="18">IF(T5=99,0,(LOOKUP($T5,$A$5:$A$20,$K$5:$K$20)))</f>
        <v>12</v>
      </c>
      <c r="BD5" s="140">
        <f t="shared" ref="BD5:BD18" si="19">IF(V5=99,0,(LOOKUP($V5,$A$5:$A$20,$K$5:$K$20)))</f>
        <v>9</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8</v>
      </c>
      <c r="BI5" s="139">
        <f t="shared" ref="BI5:BI18" si="24">IF(AF5=99,0,(LOOKUP($AF5,$A$5:$A$20,$K$5:$K$20)))</f>
        <v>11</v>
      </c>
      <c r="BJ5" s="139">
        <f t="shared" ref="BJ5:BJ18" si="25">IF(AH5=99,0,(LOOKUP($AH5,$A$5:$A$20,$K$5:$K$20)))</f>
        <v>0</v>
      </c>
      <c r="BK5" s="139">
        <f t="shared" ref="BK5:BK18" si="26">IF(AJ5=99,0,(LOOKUP($AJ5,$A$5:$A$20,$K$5:$K$20)))</f>
        <v>0</v>
      </c>
      <c r="BL5" s="141">
        <f>SUM(BA5,BB5,BC5,BD5,BE5,BG5,BF5,BH5,BI5,BJ5,BK5)</f>
        <v>89</v>
      </c>
      <c r="BM5" s="135">
        <f>IF($AX$1&gt;7,(IF($AX$1=8,MIN(BA5:BH5),IF($AX$1=9,MIN(BA5:BI5),IF($AX$1=10,MIN(BA5:BJ5),IF($AX$1=11,MIN(BA5:BK5)))))),(IF($AX$1=4,MIN(BA5:BD5),IF($AX$1=5,MIN(BA5:BE5),IF($AX$1=6,MIN(BA5:BF5),IF($AX$1=7,MIN(BA5:BG5)))))))</f>
        <v>7</v>
      </c>
      <c r="BN5" s="135">
        <f>IF($AX$1&gt;7,(IF($AX$1=8,MAX(BA5:BH5),IF($AX$1=9,MAX(BA5:BI5),IF($AX$1=10,MAX(BA5:BJ5),IF($AX$1=11,MAX(BA5:BK5)))))),(IF($AX$1=4,MAX(BA5:BD5),IF($AX$1=5,MAX(BA5:BE5),IF($AX$1=6,MAX(BA5:BF5),IF($AX$1=7,MAX(BA5:BG5)))))))</f>
        <v>14</v>
      </c>
      <c r="BO5" s="142">
        <f>SUM($BL5-$BM5)</f>
        <v>82</v>
      </c>
      <c r="BP5" s="92"/>
    </row>
    <row r="6" spans="1:68" ht="15" x14ac:dyDescent="0.2">
      <c r="A6" s="143">
        <v>2</v>
      </c>
      <c r="B6" s="144" t="s">
        <v>37</v>
      </c>
      <c r="C6" s="397" t="s">
        <v>3</v>
      </c>
      <c r="D6" s="145"/>
      <c r="E6" s="146">
        <f>IF(G6=0,0,IF(G6+F6&lt;1000,1000,G6+F6))</f>
        <v>1010</v>
      </c>
      <c r="F6" s="147">
        <f t="shared" si="0"/>
        <v>10</v>
      </c>
      <c r="G6" s="148">
        <v>1000</v>
      </c>
      <c r="H6" s="149">
        <f t="shared" si="1"/>
        <v>22.68</v>
      </c>
      <c r="I6" s="150">
        <f>IF(M6=0,0,G6-M6)</f>
        <v>0</v>
      </c>
      <c r="J6" s="371">
        <v>3</v>
      </c>
      <c r="K6" s="152">
        <v>12</v>
      </c>
      <c r="L6" s="153">
        <v>9</v>
      </c>
      <c r="M6" s="154">
        <f t="shared" si="2"/>
        <v>1000</v>
      </c>
      <c r="N6" s="150">
        <f t="shared" si="3"/>
        <v>80</v>
      </c>
      <c r="O6" s="155">
        <f t="shared" si="4"/>
        <v>80</v>
      </c>
      <c r="P6" s="156">
        <v>9</v>
      </c>
      <c r="Q6" s="157">
        <v>2</v>
      </c>
      <c r="R6" s="158">
        <v>7</v>
      </c>
      <c r="S6" s="159">
        <v>2</v>
      </c>
      <c r="T6" s="160">
        <v>1</v>
      </c>
      <c r="U6" s="161">
        <v>0</v>
      </c>
      <c r="V6" s="158">
        <v>4</v>
      </c>
      <c r="W6" s="161">
        <v>1</v>
      </c>
      <c r="X6" s="160">
        <v>8</v>
      </c>
      <c r="Y6" s="161">
        <v>1</v>
      </c>
      <c r="Z6" s="160">
        <v>3</v>
      </c>
      <c r="AA6" s="161">
        <v>2</v>
      </c>
      <c r="AB6" s="160">
        <v>6</v>
      </c>
      <c r="AC6" s="159">
        <v>1</v>
      </c>
      <c r="AD6" s="156">
        <v>11</v>
      </c>
      <c r="AE6" s="157">
        <v>1</v>
      </c>
      <c r="AF6" s="162">
        <v>13</v>
      </c>
      <c r="AG6" s="159">
        <v>2</v>
      </c>
      <c r="AH6" s="158">
        <v>99</v>
      </c>
      <c r="AI6" s="161">
        <v>0</v>
      </c>
      <c r="AJ6" s="158">
        <v>99</v>
      </c>
      <c r="AK6" s="161">
        <v>0</v>
      </c>
      <c r="AL6" s="132"/>
      <c r="AM6" s="133">
        <f t="shared" ref="AM6:AM18" si="27">SUM(Q6+S6+U6+W6+Y6+AA6+AC6+AE6+AG6+AI6+AK6)</f>
        <v>12</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8</v>
      </c>
      <c r="BB6" s="168">
        <f t="shared" si="17"/>
        <v>7</v>
      </c>
      <c r="BC6" s="168">
        <f t="shared" si="18"/>
        <v>14</v>
      </c>
      <c r="BD6" s="169">
        <f t="shared" si="19"/>
        <v>14</v>
      </c>
      <c r="BE6" s="168">
        <f t="shared" si="20"/>
        <v>8</v>
      </c>
      <c r="BF6" s="168">
        <f t="shared" si="21"/>
        <v>11</v>
      </c>
      <c r="BG6" s="168">
        <f t="shared" si="22"/>
        <v>7</v>
      </c>
      <c r="BH6" s="168">
        <f t="shared" si="23"/>
        <v>11</v>
      </c>
      <c r="BI6" s="168">
        <f t="shared" si="24"/>
        <v>0</v>
      </c>
      <c r="BJ6" s="168">
        <f t="shared" si="25"/>
        <v>0</v>
      </c>
      <c r="BK6" s="168">
        <f t="shared" si="26"/>
        <v>0</v>
      </c>
      <c r="BL6" s="170">
        <f>SUM(BA6,BB6,BC6,BD6,BE6,BG6,BF6,BH6,BI6,BJ6,BK6)</f>
        <v>80</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80</v>
      </c>
      <c r="BP6" s="92"/>
    </row>
    <row r="7" spans="1:68" ht="15" x14ac:dyDescent="0.2">
      <c r="A7" s="143">
        <v>3</v>
      </c>
      <c r="B7" s="144" t="s">
        <v>34</v>
      </c>
      <c r="C7" s="397" t="s">
        <v>3</v>
      </c>
      <c r="D7" s="145"/>
      <c r="E7" s="173">
        <f t="shared" ref="E7:E18" si="29">IF(G7=0,0,IF(G7+F7&lt;1000,1000,G7+F7))</f>
        <v>1000</v>
      </c>
      <c r="F7" s="147">
        <f t="shared" si="0"/>
        <v>0</v>
      </c>
      <c r="G7" s="148">
        <v>1000</v>
      </c>
      <c r="H7" s="149">
        <f t="shared" si="1"/>
        <v>21</v>
      </c>
      <c r="I7" s="150">
        <f t="shared" ref="I7:I18" si="30">IF(M7=0,0,G7-M7)</f>
        <v>0</v>
      </c>
      <c r="J7" s="151">
        <v>5</v>
      </c>
      <c r="K7" s="152">
        <v>11</v>
      </c>
      <c r="L7" s="153">
        <v>9</v>
      </c>
      <c r="M7" s="154">
        <f t="shared" si="2"/>
        <v>1000</v>
      </c>
      <c r="N7" s="150">
        <f t="shared" si="3"/>
        <v>81</v>
      </c>
      <c r="O7" s="155">
        <f t="shared" si="4"/>
        <v>81</v>
      </c>
      <c r="P7" s="156">
        <v>10</v>
      </c>
      <c r="Q7" s="157">
        <v>1</v>
      </c>
      <c r="R7" s="158">
        <v>14</v>
      </c>
      <c r="S7" s="159">
        <v>2</v>
      </c>
      <c r="T7" s="160">
        <v>4</v>
      </c>
      <c r="U7" s="161">
        <v>0</v>
      </c>
      <c r="V7" s="158">
        <v>5</v>
      </c>
      <c r="W7" s="161">
        <v>1</v>
      </c>
      <c r="X7" s="160">
        <v>6</v>
      </c>
      <c r="Y7" s="161">
        <v>2</v>
      </c>
      <c r="Z7" s="160">
        <v>2</v>
      </c>
      <c r="AA7" s="161">
        <v>0</v>
      </c>
      <c r="AB7" s="160">
        <v>13</v>
      </c>
      <c r="AC7" s="159">
        <v>2</v>
      </c>
      <c r="AD7" s="156">
        <v>12</v>
      </c>
      <c r="AE7" s="157">
        <v>2</v>
      </c>
      <c r="AF7" s="162">
        <v>1</v>
      </c>
      <c r="AG7" s="159">
        <v>1</v>
      </c>
      <c r="AH7" s="158">
        <v>99</v>
      </c>
      <c r="AI7" s="161">
        <v>0</v>
      </c>
      <c r="AJ7" s="158">
        <v>99</v>
      </c>
      <c r="AK7" s="161">
        <v>0</v>
      </c>
      <c r="AL7" s="132"/>
      <c r="AM7" s="133">
        <f t="shared" si="27"/>
        <v>11</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9</v>
      </c>
      <c r="BB7" s="168">
        <f t="shared" si="17"/>
        <v>9</v>
      </c>
      <c r="BC7" s="168">
        <f t="shared" si="18"/>
        <v>14</v>
      </c>
      <c r="BD7" s="169">
        <f t="shared" si="19"/>
        <v>11</v>
      </c>
      <c r="BE7" s="168">
        <f t="shared" si="20"/>
        <v>7</v>
      </c>
      <c r="BF7" s="168">
        <f t="shared" si="21"/>
        <v>12</v>
      </c>
      <c r="BG7" s="168">
        <f t="shared" si="22"/>
        <v>0</v>
      </c>
      <c r="BH7" s="168">
        <f t="shared" si="23"/>
        <v>5</v>
      </c>
      <c r="BI7" s="168">
        <f t="shared" si="24"/>
        <v>14</v>
      </c>
      <c r="BJ7" s="168">
        <f t="shared" si="25"/>
        <v>0</v>
      </c>
      <c r="BK7" s="168">
        <f t="shared" si="26"/>
        <v>0</v>
      </c>
      <c r="BL7" s="170">
        <f t="shared" ref="BL7:BL18" si="31">SUM(BA7,BB7,BC7,BD7,BE7,BG7,BF7,BH7,BI7,BJ7,BK7)</f>
        <v>81</v>
      </c>
      <c r="BM7" s="164">
        <f t="shared" ref="BM7:BM18" si="32">IF($AX$1&gt;7,(IF($AX$1=8,MIN(BA7:BH7),IF($AX$1=9,MIN(BA7:BI7),IF($AX$1=10,MIN(BA7:BJ7),IF($AX$1=11,MIN(BA7:BK7)))))),(IF($AX$1=4,MIN(BA7:BD7),IF($AX$1=5,MIN(BA7:BE7),IF($AX$1=6,MIN(BA7:BF7),IF($AX$1=7,MIN(BA7:BG7)))))))</f>
        <v>0</v>
      </c>
      <c r="BN7" s="164">
        <f t="shared" ref="BN7:BN18" si="33">IF($AX$1&gt;7,(IF($AX$1=8,MAX(BA7:BH7),IF($AX$1=9,MAX(BA7:BI7),IF($AX$1=10,MAX(BA7:BJ7),IF($AX$1=11,MAX(BA7:BK7)))))),(IF($AX$1=4,MAX(BA7:BD7),IF($AX$1=5,MAX(BA7:BE7),IF($AX$1=6,MAX(BA7:BF7),IF($AX$1=7,MAX(BA7:BG7)))))))</f>
        <v>14</v>
      </c>
      <c r="BO7" s="171">
        <f t="shared" si="28"/>
        <v>81</v>
      </c>
      <c r="BP7" s="92"/>
    </row>
    <row r="8" spans="1:68" ht="15" x14ac:dyDescent="0.2">
      <c r="A8" s="143">
        <v>4</v>
      </c>
      <c r="B8" s="144" t="s">
        <v>14</v>
      </c>
      <c r="C8" s="148" t="s">
        <v>13</v>
      </c>
      <c r="D8" s="145"/>
      <c r="E8" s="173">
        <f t="shared" si="29"/>
        <v>1030</v>
      </c>
      <c r="F8" s="147">
        <f t="shared" si="0"/>
        <v>30</v>
      </c>
      <c r="G8" s="148">
        <v>1000</v>
      </c>
      <c r="H8" s="149">
        <f t="shared" si="1"/>
        <v>24.36</v>
      </c>
      <c r="I8" s="150">
        <f t="shared" si="30"/>
        <v>0</v>
      </c>
      <c r="J8" s="371">
        <v>1</v>
      </c>
      <c r="K8" s="152">
        <v>14</v>
      </c>
      <c r="L8" s="153">
        <v>9</v>
      </c>
      <c r="M8" s="154">
        <f t="shared" si="2"/>
        <v>1000</v>
      </c>
      <c r="N8" s="150">
        <f t="shared" si="3"/>
        <v>91</v>
      </c>
      <c r="O8" s="155">
        <f t="shared" si="4"/>
        <v>84</v>
      </c>
      <c r="P8" s="156">
        <v>11</v>
      </c>
      <c r="Q8" s="157">
        <v>2</v>
      </c>
      <c r="R8" s="158">
        <v>5</v>
      </c>
      <c r="S8" s="159">
        <v>1</v>
      </c>
      <c r="T8" s="160">
        <v>3</v>
      </c>
      <c r="U8" s="161">
        <v>2</v>
      </c>
      <c r="V8" s="158">
        <v>2</v>
      </c>
      <c r="W8" s="161">
        <v>1</v>
      </c>
      <c r="X8" s="160">
        <v>1</v>
      </c>
      <c r="Y8" s="161">
        <v>1</v>
      </c>
      <c r="Z8" s="160">
        <v>9</v>
      </c>
      <c r="AA8" s="161">
        <v>1</v>
      </c>
      <c r="AB8" s="160">
        <v>8</v>
      </c>
      <c r="AC8" s="159">
        <v>2</v>
      </c>
      <c r="AD8" s="174">
        <v>6</v>
      </c>
      <c r="AE8" s="157">
        <v>2</v>
      </c>
      <c r="AF8" s="162">
        <v>14</v>
      </c>
      <c r="AG8" s="159">
        <v>2</v>
      </c>
      <c r="AH8" s="158">
        <v>99</v>
      </c>
      <c r="AI8" s="161">
        <v>0</v>
      </c>
      <c r="AJ8" s="158">
        <v>99</v>
      </c>
      <c r="AK8" s="161">
        <v>0</v>
      </c>
      <c r="AL8" s="132"/>
      <c r="AM8" s="133">
        <f t="shared" si="27"/>
        <v>14</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11</v>
      </c>
      <c r="BB8" s="168">
        <f t="shared" si="17"/>
        <v>11</v>
      </c>
      <c r="BC8" s="168">
        <f t="shared" si="18"/>
        <v>11</v>
      </c>
      <c r="BD8" s="169">
        <f t="shared" si="19"/>
        <v>12</v>
      </c>
      <c r="BE8" s="168">
        <f t="shared" si="20"/>
        <v>14</v>
      </c>
      <c r="BF8" s="168">
        <f t="shared" si="21"/>
        <v>8</v>
      </c>
      <c r="BG8" s="168">
        <f t="shared" si="22"/>
        <v>8</v>
      </c>
      <c r="BH8" s="168">
        <f t="shared" si="23"/>
        <v>7</v>
      </c>
      <c r="BI8" s="168">
        <f t="shared" si="24"/>
        <v>9</v>
      </c>
      <c r="BJ8" s="168">
        <f t="shared" si="25"/>
        <v>0</v>
      </c>
      <c r="BK8" s="168">
        <f t="shared" si="26"/>
        <v>0</v>
      </c>
      <c r="BL8" s="170">
        <f t="shared" si="31"/>
        <v>91</v>
      </c>
      <c r="BM8" s="164">
        <f t="shared" si="32"/>
        <v>7</v>
      </c>
      <c r="BN8" s="164">
        <f t="shared" si="33"/>
        <v>14</v>
      </c>
      <c r="BO8" s="171">
        <f t="shared" si="28"/>
        <v>84</v>
      </c>
      <c r="BP8" s="92"/>
    </row>
    <row r="9" spans="1:68" ht="15" x14ac:dyDescent="0.2">
      <c r="A9" s="143">
        <v>5</v>
      </c>
      <c r="B9" s="144" t="s">
        <v>40</v>
      </c>
      <c r="C9" s="407" t="s">
        <v>39</v>
      </c>
      <c r="D9" s="145"/>
      <c r="E9" s="173">
        <f t="shared" si="29"/>
        <v>1000</v>
      </c>
      <c r="F9" s="147">
        <f t="shared" si="0"/>
        <v>0</v>
      </c>
      <c r="G9" s="148">
        <v>1000</v>
      </c>
      <c r="H9" s="149">
        <f t="shared" si="1"/>
        <v>20.16</v>
      </c>
      <c r="I9" s="150">
        <f t="shared" si="30"/>
        <v>0</v>
      </c>
      <c r="J9" s="151">
        <v>6</v>
      </c>
      <c r="K9" s="152">
        <v>11</v>
      </c>
      <c r="L9" s="153">
        <v>9</v>
      </c>
      <c r="M9" s="154">
        <f t="shared" si="2"/>
        <v>1000</v>
      </c>
      <c r="N9" s="150">
        <f t="shared" si="3"/>
        <v>73</v>
      </c>
      <c r="O9" s="155">
        <f t="shared" si="4"/>
        <v>73</v>
      </c>
      <c r="P9" s="156">
        <v>12</v>
      </c>
      <c r="Q9" s="157">
        <v>2</v>
      </c>
      <c r="R9" s="158">
        <v>4</v>
      </c>
      <c r="S9" s="159">
        <v>1</v>
      </c>
      <c r="T9" s="160">
        <v>10</v>
      </c>
      <c r="U9" s="161">
        <v>0</v>
      </c>
      <c r="V9" s="158">
        <v>3</v>
      </c>
      <c r="W9" s="161">
        <v>1</v>
      </c>
      <c r="X9" s="160">
        <v>9</v>
      </c>
      <c r="Y9" s="161">
        <v>0</v>
      </c>
      <c r="Z9" s="160">
        <v>8</v>
      </c>
      <c r="AA9" s="161">
        <v>1</v>
      </c>
      <c r="AB9" s="160">
        <v>7</v>
      </c>
      <c r="AC9" s="159">
        <v>2</v>
      </c>
      <c r="AD9" s="156">
        <v>13</v>
      </c>
      <c r="AE9" s="157">
        <v>2</v>
      </c>
      <c r="AF9" s="162">
        <v>11</v>
      </c>
      <c r="AG9" s="159">
        <v>2</v>
      </c>
      <c r="AH9" s="158">
        <v>99</v>
      </c>
      <c r="AI9" s="161">
        <v>0</v>
      </c>
      <c r="AJ9" s="158">
        <v>99</v>
      </c>
      <c r="AK9" s="161">
        <v>0</v>
      </c>
      <c r="AL9" s="132"/>
      <c r="AM9" s="133">
        <f t="shared" si="27"/>
        <v>11</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5</v>
      </c>
      <c r="BB9" s="168">
        <f t="shared" si="17"/>
        <v>14</v>
      </c>
      <c r="BC9" s="168">
        <f t="shared" si="18"/>
        <v>9</v>
      </c>
      <c r="BD9" s="169">
        <f t="shared" si="19"/>
        <v>11</v>
      </c>
      <c r="BE9" s="168">
        <f t="shared" si="20"/>
        <v>8</v>
      </c>
      <c r="BF9" s="168">
        <f t="shared" si="21"/>
        <v>8</v>
      </c>
      <c r="BG9" s="168">
        <f t="shared" si="22"/>
        <v>7</v>
      </c>
      <c r="BH9" s="168">
        <f t="shared" si="23"/>
        <v>0</v>
      </c>
      <c r="BI9" s="168">
        <f t="shared" si="24"/>
        <v>11</v>
      </c>
      <c r="BJ9" s="168">
        <f t="shared" si="25"/>
        <v>0</v>
      </c>
      <c r="BK9" s="168">
        <f t="shared" si="26"/>
        <v>0</v>
      </c>
      <c r="BL9" s="170">
        <f t="shared" si="31"/>
        <v>73</v>
      </c>
      <c r="BM9" s="164">
        <f t="shared" si="32"/>
        <v>0</v>
      </c>
      <c r="BN9" s="164">
        <f t="shared" si="33"/>
        <v>14</v>
      </c>
      <c r="BO9" s="171">
        <f t="shared" si="28"/>
        <v>73</v>
      </c>
      <c r="BP9" s="92"/>
    </row>
    <row r="10" spans="1:68" ht="15" x14ac:dyDescent="0.2">
      <c r="A10" s="143">
        <v>6</v>
      </c>
      <c r="B10" s="144" t="s">
        <v>116</v>
      </c>
      <c r="C10" s="407" t="s">
        <v>17</v>
      </c>
      <c r="D10" s="145"/>
      <c r="E10" s="173">
        <f t="shared" si="29"/>
        <v>1000</v>
      </c>
      <c r="F10" s="147">
        <f t="shared" si="0"/>
        <v>0</v>
      </c>
      <c r="G10" s="148">
        <v>1000</v>
      </c>
      <c r="H10" s="149">
        <f t="shared" si="1"/>
        <v>15.959999999999999</v>
      </c>
      <c r="I10" s="150">
        <f t="shared" si="30"/>
        <v>0</v>
      </c>
      <c r="J10" s="151">
        <v>11</v>
      </c>
      <c r="K10" s="152">
        <v>7</v>
      </c>
      <c r="L10" s="153">
        <v>9</v>
      </c>
      <c r="M10" s="154">
        <f t="shared" si="2"/>
        <v>1000</v>
      </c>
      <c r="N10" s="150">
        <f t="shared" si="3"/>
        <v>83</v>
      </c>
      <c r="O10" s="155">
        <f t="shared" si="4"/>
        <v>83</v>
      </c>
      <c r="P10" s="156">
        <v>13</v>
      </c>
      <c r="Q10" s="157">
        <v>2</v>
      </c>
      <c r="R10" s="158">
        <v>1</v>
      </c>
      <c r="S10" s="159">
        <v>0</v>
      </c>
      <c r="T10" s="160">
        <v>11</v>
      </c>
      <c r="U10" s="161">
        <v>0</v>
      </c>
      <c r="V10" s="158">
        <v>12</v>
      </c>
      <c r="W10" s="161">
        <v>2</v>
      </c>
      <c r="X10" s="160">
        <v>3</v>
      </c>
      <c r="Y10" s="161">
        <v>0</v>
      </c>
      <c r="Z10" s="160">
        <v>7</v>
      </c>
      <c r="AA10" s="161">
        <v>2</v>
      </c>
      <c r="AB10" s="160">
        <v>2</v>
      </c>
      <c r="AC10" s="159">
        <v>1</v>
      </c>
      <c r="AD10" s="174">
        <v>4</v>
      </c>
      <c r="AE10" s="157">
        <v>0</v>
      </c>
      <c r="AF10" s="162">
        <v>10</v>
      </c>
      <c r="AG10" s="159">
        <v>0</v>
      </c>
      <c r="AH10" s="158">
        <v>99</v>
      </c>
      <c r="AI10" s="161">
        <v>0</v>
      </c>
      <c r="AJ10" s="158">
        <v>99</v>
      </c>
      <c r="AK10" s="161">
        <v>0</v>
      </c>
      <c r="AL10" s="132"/>
      <c r="AM10" s="133">
        <f t="shared" si="27"/>
        <v>7</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0</v>
      </c>
      <c r="BB10" s="168">
        <f t="shared" si="17"/>
        <v>14</v>
      </c>
      <c r="BC10" s="168">
        <f t="shared" si="18"/>
        <v>11</v>
      </c>
      <c r="BD10" s="169">
        <f t="shared" si="19"/>
        <v>5</v>
      </c>
      <c r="BE10" s="168">
        <f t="shared" si="20"/>
        <v>11</v>
      </c>
      <c r="BF10" s="168">
        <f t="shared" si="21"/>
        <v>7</v>
      </c>
      <c r="BG10" s="168">
        <f t="shared" si="22"/>
        <v>12</v>
      </c>
      <c r="BH10" s="168">
        <f t="shared" si="23"/>
        <v>14</v>
      </c>
      <c r="BI10" s="168">
        <f t="shared" si="24"/>
        <v>9</v>
      </c>
      <c r="BJ10" s="168">
        <f t="shared" si="25"/>
        <v>0</v>
      </c>
      <c r="BK10" s="168">
        <f t="shared" si="26"/>
        <v>0</v>
      </c>
      <c r="BL10" s="170">
        <f t="shared" si="31"/>
        <v>83</v>
      </c>
      <c r="BM10" s="164">
        <f t="shared" si="32"/>
        <v>0</v>
      </c>
      <c r="BN10" s="164">
        <f t="shared" si="33"/>
        <v>14</v>
      </c>
      <c r="BO10" s="171">
        <f t="shared" si="28"/>
        <v>83</v>
      </c>
      <c r="BP10" s="92"/>
    </row>
    <row r="11" spans="1:68" ht="15" x14ac:dyDescent="0.2">
      <c r="A11" s="143">
        <v>7</v>
      </c>
      <c r="B11" s="144" t="s">
        <v>267</v>
      </c>
      <c r="C11" s="407" t="s">
        <v>39</v>
      </c>
      <c r="D11" s="145"/>
      <c r="E11" s="173">
        <f t="shared" si="29"/>
        <v>1000</v>
      </c>
      <c r="F11" s="147">
        <f t="shared" si="0"/>
        <v>0</v>
      </c>
      <c r="G11" s="148">
        <v>1000</v>
      </c>
      <c r="H11" s="149">
        <f t="shared" si="1"/>
        <v>15.12</v>
      </c>
      <c r="I11" s="150">
        <f t="shared" si="30"/>
        <v>0</v>
      </c>
      <c r="J11" s="151">
        <v>12</v>
      </c>
      <c r="K11" s="152">
        <v>7</v>
      </c>
      <c r="L11" s="153">
        <v>9</v>
      </c>
      <c r="M11" s="154">
        <f t="shared" si="2"/>
        <v>1000</v>
      </c>
      <c r="N11" s="150">
        <f t="shared" si="3"/>
        <v>69</v>
      </c>
      <c r="O11" s="155">
        <f t="shared" si="4"/>
        <v>69</v>
      </c>
      <c r="P11" s="156">
        <v>14</v>
      </c>
      <c r="Q11" s="157">
        <v>1</v>
      </c>
      <c r="R11" s="158">
        <v>2</v>
      </c>
      <c r="S11" s="159">
        <v>0</v>
      </c>
      <c r="T11" s="160">
        <v>12</v>
      </c>
      <c r="U11" s="161">
        <v>1</v>
      </c>
      <c r="V11" s="158">
        <v>8</v>
      </c>
      <c r="W11" s="161">
        <v>0</v>
      </c>
      <c r="X11" s="160">
        <v>13</v>
      </c>
      <c r="Y11" s="161">
        <v>2</v>
      </c>
      <c r="Z11" s="160">
        <v>6</v>
      </c>
      <c r="AA11" s="161">
        <v>0</v>
      </c>
      <c r="AB11" s="160">
        <v>5</v>
      </c>
      <c r="AC11" s="159">
        <v>0</v>
      </c>
      <c r="AD11" s="175">
        <v>10</v>
      </c>
      <c r="AE11" s="157">
        <v>1</v>
      </c>
      <c r="AF11" s="162">
        <v>9</v>
      </c>
      <c r="AG11" s="159">
        <v>2</v>
      </c>
      <c r="AH11" s="158">
        <v>99</v>
      </c>
      <c r="AI11" s="161">
        <v>0</v>
      </c>
      <c r="AJ11" s="158">
        <v>99</v>
      </c>
      <c r="AK11" s="161">
        <v>0</v>
      </c>
      <c r="AL11" s="132"/>
      <c r="AM11" s="133">
        <f t="shared" si="27"/>
        <v>7</v>
      </c>
      <c r="AN11" s="132"/>
      <c r="AO11" s="163">
        <f t="shared" si="5"/>
        <v>1000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9</v>
      </c>
      <c r="BB11" s="168">
        <f t="shared" si="17"/>
        <v>12</v>
      </c>
      <c r="BC11" s="168">
        <f t="shared" si="18"/>
        <v>5</v>
      </c>
      <c r="BD11" s="169">
        <f t="shared" si="19"/>
        <v>8</v>
      </c>
      <c r="BE11" s="168">
        <f t="shared" si="20"/>
        <v>0</v>
      </c>
      <c r="BF11" s="168">
        <f t="shared" si="21"/>
        <v>7</v>
      </c>
      <c r="BG11" s="168">
        <f t="shared" si="22"/>
        <v>11</v>
      </c>
      <c r="BH11" s="168">
        <f t="shared" si="23"/>
        <v>9</v>
      </c>
      <c r="BI11" s="168">
        <f t="shared" si="24"/>
        <v>8</v>
      </c>
      <c r="BJ11" s="168">
        <f t="shared" si="25"/>
        <v>0</v>
      </c>
      <c r="BK11" s="168">
        <f t="shared" si="26"/>
        <v>0</v>
      </c>
      <c r="BL11" s="170">
        <f t="shared" si="31"/>
        <v>69</v>
      </c>
      <c r="BM11" s="164">
        <f t="shared" si="32"/>
        <v>0</v>
      </c>
      <c r="BN11" s="164">
        <f t="shared" si="33"/>
        <v>12</v>
      </c>
      <c r="BO11" s="171">
        <f t="shared" si="28"/>
        <v>69</v>
      </c>
      <c r="BP11" s="92"/>
    </row>
    <row r="12" spans="1:68" ht="15" x14ac:dyDescent="0.2">
      <c r="A12" s="143">
        <v>8</v>
      </c>
      <c r="B12" s="144" t="s">
        <v>41</v>
      </c>
      <c r="C12" s="407" t="s">
        <v>17</v>
      </c>
      <c r="D12" s="176"/>
      <c r="E12" s="173">
        <f t="shared" si="29"/>
        <v>1000</v>
      </c>
      <c r="F12" s="147">
        <f t="shared" si="0"/>
        <v>0</v>
      </c>
      <c r="G12" s="148">
        <v>1000</v>
      </c>
      <c r="H12" s="149">
        <f t="shared" si="1"/>
        <v>17.64</v>
      </c>
      <c r="I12" s="150">
        <f t="shared" si="30"/>
        <v>0</v>
      </c>
      <c r="J12" s="151">
        <v>9</v>
      </c>
      <c r="K12" s="152">
        <v>8</v>
      </c>
      <c r="L12" s="153">
        <v>9</v>
      </c>
      <c r="M12" s="154">
        <f t="shared" si="2"/>
        <v>1000</v>
      </c>
      <c r="N12" s="150">
        <f t="shared" si="3"/>
        <v>83</v>
      </c>
      <c r="O12" s="155">
        <f t="shared" si="4"/>
        <v>83</v>
      </c>
      <c r="P12" s="156">
        <v>1</v>
      </c>
      <c r="Q12" s="157">
        <v>0</v>
      </c>
      <c r="R12" s="158">
        <v>11</v>
      </c>
      <c r="S12" s="159">
        <v>0</v>
      </c>
      <c r="T12" s="160">
        <v>13</v>
      </c>
      <c r="U12" s="161">
        <v>2</v>
      </c>
      <c r="V12" s="158">
        <v>7</v>
      </c>
      <c r="W12" s="161">
        <v>2</v>
      </c>
      <c r="X12" s="160">
        <v>2</v>
      </c>
      <c r="Y12" s="161">
        <v>1</v>
      </c>
      <c r="Z12" s="160">
        <v>5</v>
      </c>
      <c r="AA12" s="161">
        <v>1</v>
      </c>
      <c r="AB12" s="160">
        <v>4</v>
      </c>
      <c r="AC12" s="159">
        <v>0</v>
      </c>
      <c r="AD12" s="175">
        <v>14</v>
      </c>
      <c r="AE12" s="157">
        <v>0</v>
      </c>
      <c r="AF12" s="162">
        <v>12</v>
      </c>
      <c r="AG12" s="422">
        <v>2</v>
      </c>
      <c r="AH12" s="158">
        <v>99</v>
      </c>
      <c r="AI12" s="161">
        <v>0</v>
      </c>
      <c r="AJ12" s="158">
        <v>99</v>
      </c>
      <c r="AK12" s="161">
        <v>0</v>
      </c>
      <c r="AL12" s="132"/>
      <c r="AM12" s="133">
        <f t="shared" si="27"/>
        <v>8</v>
      </c>
      <c r="AN12" s="132"/>
      <c r="AO12" s="163">
        <f t="shared" si="5"/>
        <v>1000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11</v>
      </c>
      <c r="BC12" s="168">
        <f t="shared" si="18"/>
        <v>0</v>
      </c>
      <c r="BD12" s="169">
        <f t="shared" si="19"/>
        <v>7</v>
      </c>
      <c r="BE12" s="168">
        <f t="shared" si="20"/>
        <v>12</v>
      </c>
      <c r="BF12" s="168">
        <f t="shared" si="21"/>
        <v>11</v>
      </c>
      <c r="BG12" s="168">
        <f t="shared" si="22"/>
        <v>14</v>
      </c>
      <c r="BH12" s="168">
        <f t="shared" si="23"/>
        <v>9</v>
      </c>
      <c r="BI12" s="168">
        <f t="shared" si="24"/>
        <v>5</v>
      </c>
      <c r="BJ12" s="168">
        <f t="shared" si="25"/>
        <v>0</v>
      </c>
      <c r="BK12" s="168">
        <f t="shared" si="26"/>
        <v>0</v>
      </c>
      <c r="BL12" s="170">
        <f t="shared" si="31"/>
        <v>83</v>
      </c>
      <c r="BM12" s="164">
        <f t="shared" si="32"/>
        <v>0</v>
      </c>
      <c r="BN12" s="164">
        <f t="shared" si="33"/>
        <v>14</v>
      </c>
      <c r="BO12" s="171">
        <f t="shared" si="28"/>
        <v>83</v>
      </c>
      <c r="BP12" s="92"/>
    </row>
    <row r="13" spans="1:68" ht="15" x14ac:dyDescent="0.2">
      <c r="A13" s="143">
        <v>9</v>
      </c>
      <c r="B13" s="144" t="s">
        <v>20</v>
      </c>
      <c r="C13" s="397" t="s">
        <v>44</v>
      </c>
      <c r="D13" s="176"/>
      <c r="E13" s="173">
        <f t="shared" si="29"/>
        <v>1000</v>
      </c>
      <c r="F13" s="147">
        <f t="shared" si="0"/>
        <v>0</v>
      </c>
      <c r="G13" s="148">
        <v>1000</v>
      </c>
      <c r="H13" s="149">
        <f t="shared" si="1"/>
        <v>16.8</v>
      </c>
      <c r="I13" s="150">
        <f t="shared" si="30"/>
        <v>0</v>
      </c>
      <c r="J13" s="151">
        <v>10</v>
      </c>
      <c r="K13" s="152">
        <v>8</v>
      </c>
      <c r="L13" s="153">
        <v>9</v>
      </c>
      <c r="M13" s="154">
        <f t="shared" si="2"/>
        <v>1000</v>
      </c>
      <c r="N13" s="150">
        <f t="shared" si="3"/>
        <v>83</v>
      </c>
      <c r="O13" s="155">
        <f t="shared" si="4"/>
        <v>83</v>
      </c>
      <c r="P13" s="156">
        <v>2</v>
      </c>
      <c r="Q13" s="157">
        <v>0</v>
      </c>
      <c r="R13" s="158">
        <v>12</v>
      </c>
      <c r="S13" s="159">
        <v>1</v>
      </c>
      <c r="T13" s="160">
        <v>14</v>
      </c>
      <c r="U13" s="161">
        <v>0</v>
      </c>
      <c r="V13" s="158">
        <v>13</v>
      </c>
      <c r="W13" s="161">
        <v>2</v>
      </c>
      <c r="X13" s="160">
        <v>5</v>
      </c>
      <c r="Y13" s="161">
        <v>2</v>
      </c>
      <c r="Z13" s="160">
        <v>4</v>
      </c>
      <c r="AA13" s="161">
        <v>1</v>
      </c>
      <c r="AB13" s="160">
        <v>11</v>
      </c>
      <c r="AC13" s="159">
        <v>2</v>
      </c>
      <c r="AD13" s="175">
        <v>1</v>
      </c>
      <c r="AE13" s="157">
        <v>0</v>
      </c>
      <c r="AF13" s="162">
        <v>7</v>
      </c>
      <c r="AG13" s="422">
        <v>0</v>
      </c>
      <c r="AH13" s="158">
        <v>99</v>
      </c>
      <c r="AI13" s="161">
        <v>0</v>
      </c>
      <c r="AJ13" s="158">
        <v>99</v>
      </c>
      <c r="AK13" s="161">
        <v>0</v>
      </c>
      <c r="AL13" s="132"/>
      <c r="AM13" s="133">
        <f t="shared" si="27"/>
        <v>8</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12</v>
      </c>
      <c r="BB13" s="168">
        <f t="shared" si="17"/>
        <v>5</v>
      </c>
      <c r="BC13" s="168">
        <f t="shared" si="18"/>
        <v>9</v>
      </c>
      <c r="BD13" s="169">
        <f t="shared" si="19"/>
        <v>0</v>
      </c>
      <c r="BE13" s="168">
        <f t="shared" si="20"/>
        <v>11</v>
      </c>
      <c r="BF13" s="168">
        <f t="shared" si="21"/>
        <v>14</v>
      </c>
      <c r="BG13" s="168">
        <f t="shared" si="22"/>
        <v>11</v>
      </c>
      <c r="BH13" s="168">
        <f t="shared" si="23"/>
        <v>14</v>
      </c>
      <c r="BI13" s="168">
        <f t="shared" si="24"/>
        <v>7</v>
      </c>
      <c r="BJ13" s="168">
        <f t="shared" si="25"/>
        <v>0</v>
      </c>
      <c r="BK13" s="168">
        <f t="shared" si="26"/>
        <v>0</v>
      </c>
      <c r="BL13" s="170">
        <f t="shared" si="31"/>
        <v>83</v>
      </c>
      <c r="BM13" s="164">
        <f t="shared" si="32"/>
        <v>0</v>
      </c>
      <c r="BN13" s="164">
        <f t="shared" si="33"/>
        <v>14</v>
      </c>
      <c r="BO13" s="171">
        <f t="shared" si="28"/>
        <v>83</v>
      </c>
      <c r="BP13" s="92"/>
    </row>
    <row r="14" spans="1:68" ht="15" x14ac:dyDescent="0.2">
      <c r="A14" s="143">
        <v>10</v>
      </c>
      <c r="B14" s="144" t="s">
        <v>29</v>
      </c>
      <c r="C14" s="407" t="s">
        <v>17</v>
      </c>
      <c r="D14" s="176"/>
      <c r="E14" s="173">
        <f t="shared" si="29"/>
        <v>1000</v>
      </c>
      <c r="F14" s="147">
        <f t="shared" si="0"/>
        <v>0</v>
      </c>
      <c r="G14" s="148">
        <v>1000</v>
      </c>
      <c r="H14" s="149">
        <f t="shared" si="1"/>
        <v>18.48</v>
      </c>
      <c r="I14" s="150">
        <f t="shared" si="30"/>
        <v>0</v>
      </c>
      <c r="J14" s="151">
        <v>8</v>
      </c>
      <c r="K14" s="152">
        <v>9</v>
      </c>
      <c r="L14" s="153">
        <v>9</v>
      </c>
      <c r="M14" s="154">
        <f t="shared" si="2"/>
        <v>1000</v>
      </c>
      <c r="N14" s="150">
        <f t="shared" si="3"/>
        <v>75</v>
      </c>
      <c r="O14" s="155">
        <f t="shared" si="4"/>
        <v>75</v>
      </c>
      <c r="P14" s="156">
        <v>3</v>
      </c>
      <c r="Q14" s="157">
        <v>1</v>
      </c>
      <c r="R14" s="158">
        <v>13</v>
      </c>
      <c r="S14" s="159">
        <v>2</v>
      </c>
      <c r="T14" s="160">
        <v>5</v>
      </c>
      <c r="U14" s="161">
        <v>2</v>
      </c>
      <c r="V14" s="158">
        <v>1</v>
      </c>
      <c r="W14" s="161">
        <v>0</v>
      </c>
      <c r="X14" s="160">
        <v>11</v>
      </c>
      <c r="Y14" s="161">
        <v>0</v>
      </c>
      <c r="Z14" s="160">
        <v>14</v>
      </c>
      <c r="AA14" s="161">
        <v>0</v>
      </c>
      <c r="AB14" s="160">
        <v>12</v>
      </c>
      <c r="AC14" s="159">
        <v>1</v>
      </c>
      <c r="AD14" s="156">
        <v>7</v>
      </c>
      <c r="AE14" s="157">
        <v>1</v>
      </c>
      <c r="AF14" s="162">
        <v>6</v>
      </c>
      <c r="AG14" s="159">
        <v>2</v>
      </c>
      <c r="AH14" s="158">
        <v>99</v>
      </c>
      <c r="AI14" s="161">
        <v>0</v>
      </c>
      <c r="AJ14" s="158">
        <v>99</v>
      </c>
      <c r="AK14" s="161">
        <v>0</v>
      </c>
      <c r="AL14" s="132"/>
      <c r="AM14" s="133">
        <f t="shared" si="27"/>
        <v>9</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11</v>
      </c>
      <c r="BB14" s="168">
        <f t="shared" si="17"/>
        <v>0</v>
      </c>
      <c r="BC14" s="168">
        <f t="shared" si="18"/>
        <v>11</v>
      </c>
      <c r="BD14" s="169">
        <f t="shared" si="19"/>
        <v>14</v>
      </c>
      <c r="BE14" s="168">
        <f t="shared" si="20"/>
        <v>11</v>
      </c>
      <c r="BF14" s="168">
        <f t="shared" si="21"/>
        <v>9</v>
      </c>
      <c r="BG14" s="168">
        <f t="shared" si="22"/>
        <v>5</v>
      </c>
      <c r="BH14" s="168">
        <f t="shared" si="23"/>
        <v>7</v>
      </c>
      <c r="BI14" s="168">
        <f t="shared" si="24"/>
        <v>7</v>
      </c>
      <c r="BJ14" s="168">
        <f t="shared" si="25"/>
        <v>0</v>
      </c>
      <c r="BK14" s="168">
        <f t="shared" si="26"/>
        <v>0</v>
      </c>
      <c r="BL14" s="170">
        <f t="shared" si="31"/>
        <v>75</v>
      </c>
      <c r="BM14" s="164">
        <f t="shared" si="32"/>
        <v>0</v>
      </c>
      <c r="BN14" s="164">
        <f t="shared" si="33"/>
        <v>14</v>
      </c>
      <c r="BO14" s="171">
        <f t="shared" si="28"/>
        <v>75</v>
      </c>
      <c r="BP14" s="92"/>
    </row>
    <row r="15" spans="1:68" ht="15" x14ac:dyDescent="0.2">
      <c r="A15" s="143">
        <v>11</v>
      </c>
      <c r="B15" s="144" t="s">
        <v>32</v>
      </c>
      <c r="C15" s="407" t="s">
        <v>31</v>
      </c>
      <c r="D15" s="176"/>
      <c r="E15" s="173">
        <f t="shared" si="29"/>
        <v>1000</v>
      </c>
      <c r="F15" s="147">
        <f t="shared" si="0"/>
        <v>0</v>
      </c>
      <c r="G15" s="148">
        <v>1000</v>
      </c>
      <c r="H15" s="149">
        <f t="shared" si="1"/>
        <v>21.84</v>
      </c>
      <c r="I15" s="150">
        <f t="shared" si="30"/>
        <v>0</v>
      </c>
      <c r="J15" s="151">
        <v>4</v>
      </c>
      <c r="K15" s="152">
        <v>11</v>
      </c>
      <c r="L15" s="153">
        <v>9</v>
      </c>
      <c r="M15" s="154">
        <f t="shared" si="2"/>
        <v>1000</v>
      </c>
      <c r="N15" s="150">
        <f t="shared" si="3"/>
        <v>92</v>
      </c>
      <c r="O15" s="155">
        <f t="shared" si="4"/>
        <v>85</v>
      </c>
      <c r="P15" s="156">
        <v>4</v>
      </c>
      <c r="Q15" s="157">
        <v>0</v>
      </c>
      <c r="R15" s="158">
        <v>8</v>
      </c>
      <c r="S15" s="159">
        <v>2</v>
      </c>
      <c r="T15" s="160">
        <v>6</v>
      </c>
      <c r="U15" s="161">
        <v>2</v>
      </c>
      <c r="V15" s="158">
        <v>14</v>
      </c>
      <c r="W15" s="161">
        <v>2</v>
      </c>
      <c r="X15" s="160">
        <v>10</v>
      </c>
      <c r="Y15" s="161">
        <v>2</v>
      </c>
      <c r="Z15" s="160">
        <v>1</v>
      </c>
      <c r="AA15" s="161">
        <v>2</v>
      </c>
      <c r="AB15" s="160">
        <v>9</v>
      </c>
      <c r="AC15" s="159">
        <v>0</v>
      </c>
      <c r="AD15" s="174">
        <v>2</v>
      </c>
      <c r="AE15" s="157">
        <v>1</v>
      </c>
      <c r="AF15" s="162">
        <v>5</v>
      </c>
      <c r="AG15" s="159">
        <v>0</v>
      </c>
      <c r="AH15" s="158">
        <v>99</v>
      </c>
      <c r="AI15" s="161">
        <v>0</v>
      </c>
      <c r="AJ15" s="158">
        <v>99</v>
      </c>
      <c r="AK15" s="161">
        <v>0</v>
      </c>
      <c r="AL15" s="132"/>
      <c r="AM15" s="133">
        <f t="shared" si="27"/>
        <v>11</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1000</v>
      </c>
      <c r="AX15" s="165">
        <f t="shared" si="14"/>
        <v>0</v>
      </c>
      <c r="AY15" s="166">
        <f t="shared" si="15"/>
        <v>0</v>
      </c>
      <c r="AZ15" s="86"/>
      <c r="BA15" s="167">
        <f t="shared" si="16"/>
        <v>14</v>
      </c>
      <c r="BB15" s="168">
        <f t="shared" si="17"/>
        <v>8</v>
      </c>
      <c r="BC15" s="168">
        <f t="shared" si="18"/>
        <v>7</v>
      </c>
      <c r="BD15" s="169">
        <f t="shared" si="19"/>
        <v>9</v>
      </c>
      <c r="BE15" s="168">
        <f t="shared" si="20"/>
        <v>9</v>
      </c>
      <c r="BF15" s="168">
        <f t="shared" si="21"/>
        <v>14</v>
      </c>
      <c r="BG15" s="168">
        <f t="shared" si="22"/>
        <v>8</v>
      </c>
      <c r="BH15" s="168">
        <f t="shared" si="23"/>
        <v>12</v>
      </c>
      <c r="BI15" s="168">
        <f t="shared" si="24"/>
        <v>11</v>
      </c>
      <c r="BJ15" s="168">
        <f t="shared" si="25"/>
        <v>0</v>
      </c>
      <c r="BK15" s="168">
        <f t="shared" si="26"/>
        <v>0</v>
      </c>
      <c r="BL15" s="170">
        <f t="shared" si="31"/>
        <v>92</v>
      </c>
      <c r="BM15" s="164">
        <f t="shared" si="32"/>
        <v>7</v>
      </c>
      <c r="BN15" s="164">
        <f t="shared" si="33"/>
        <v>14</v>
      </c>
      <c r="BO15" s="171">
        <f t="shared" si="28"/>
        <v>85</v>
      </c>
      <c r="BP15" s="92"/>
    </row>
    <row r="16" spans="1:68" ht="15" x14ac:dyDescent="0.2">
      <c r="A16" s="143">
        <v>12</v>
      </c>
      <c r="B16" s="144" t="s">
        <v>151</v>
      </c>
      <c r="C16" s="397" t="s">
        <v>44</v>
      </c>
      <c r="D16" s="176"/>
      <c r="E16" s="173">
        <f t="shared" si="29"/>
        <v>1000</v>
      </c>
      <c r="F16" s="147">
        <f t="shared" si="0"/>
        <v>0</v>
      </c>
      <c r="G16" s="148">
        <v>1000</v>
      </c>
      <c r="H16" s="149">
        <f t="shared" si="1"/>
        <v>14.28</v>
      </c>
      <c r="I16" s="150">
        <f t="shared" si="30"/>
        <v>0</v>
      </c>
      <c r="J16" s="151">
        <v>13</v>
      </c>
      <c r="K16" s="152">
        <v>5</v>
      </c>
      <c r="L16" s="153">
        <v>9</v>
      </c>
      <c r="M16" s="154">
        <f t="shared" si="2"/>
        <v>1000</v>
      </c>
      <c r="N16" s="150">
        <f t="shared" si="3"/>
        <v>70</v>
      </c>
      <c r="O16" s="155">
        <f t="shared" si="4"/>
        <v>70</v>
      </c>
      <c r="P16" s="156">
        <v>5</v>
      </c>
      <c r="Q16" s="157">
        <v>0</v>
      </c>
      <c r="R16" s="158">
        <v>9</v>
      </c>
      <c r="S16" s="159">
        <v>1</v>
      </c>
      <c r="T16" s="160">
        <v>7</v>
      </c>
      <c r="U16" s="161">
        <v>1</v>
      </c>
      <c r="V16" s="158">
        <v>6</v>
      </c>
      <c r="W16" s="161">
        <v>0</v>
      </c>
      <c r="X16" s="160">
        <v>14</v>
      </c>
      <c r="Y16" s="161">
        <v>0</v>
      </c>
      <c r="Z16" s="160">
        <v>13</v>
      </c>
      <c r="AA16" s="161">
        <v>2</v>
      </c>
      <c r="AB16" s="160">
        <v>10</v>
      </c>
      <c r="AC16" s="159">
        <v>1</v>
      </c>
      <c r="AD16" s="156">
        <v>3</v>
      </c>
      <c r="AE16" s="157">
        <v>0</v>
      </c>
      <c r="AF16" s="162">
        <v>8</v>
      </c>
      <c r="AG16" s="159">
        <v>0</v>
      </c>
      <c r="AH16" s="158">
        <v>99</v>
      </c>
      <c r="AI16" s="161">
        <v>0</v>
      </c>
      <c r="AJ16" s="158">
        <v>99</v>
      </c>
      <c r="AK16" s="161">
        <v>0</v>
      </c>
      <c r="AL16" s="132"/>
      <c r="AM16" s="133">
        <f t="shared" si="27"/>
        <v>5</v>
      </c>
      <c r="AN16" s="132"/>
      <c r="AO16" s="163">
        <f t="shared" si="5"/>
        <v>1000</v>
      </c>
      <c r="AP16" s="164">
        <f t="shared" si="6"/>
        <v>1000</v>
      </c>
      <c r="AQ16" s="165">
        <f t="shared" si="7"/>
        <v>1000</v>
      </c>
      <c r="AR16" s="164">
        <f t="shared" si="8"/>
        <v>1000</v>
      </c>
      <c r="AS16" s="165">
        <f t="shared" si="9"/>
        <v>1000</v>
      </c>
      <c r="AT16" s="165">
        <f t="shared" si="10"/>
        <v>1000</v>
      </c>
      <c r="AU16" s="165">
        <f t="shared" si="11"/>
        <v>1000</v>
      </c>
      <c r="AV16" s="165">
        <f t="shared" si="12"/>
        <v>1000</v>
      </c>
      <c r="AW16" s="164">
        <f t="shared" si="13"/>
        <v>1000</v>
      </c>
      <c r="AX16" s="165">
        <f t="shared" si="14"/>
        <v>0</v>
      </c>
      <c r="AY16" s="166">
        <f t="shared" si="15"/>
        <v>0</v>
      </c>
      <c r="AZ16" s="86"/>
      <c r="BA16" s="167">
        <f t="shared" si="16"/>
        <v>11</v>
      </c>
      <c r="BB16" s="168">
        <f t="shared" si="17"/>
        <v>8</v>
      </c>
      <c r="BC16" s="168">
        <f t="shared" si="18"/>
        <v>7</v>
      </c>
      <c r="BD16" s="169">
        <f t="shared" si="19"/>
        <v>7</v>
      </c>
      <c r="BE16" s="168">
        <f t="shared" si="20"/>
        <v>9</v>
      </c>
      <c r="BF16" s="168">
        <f t="shared" si="21"/>
        <v>0</v>
      </c>
      <c r="BG16" s="168">
        <f t="shared" si="22"/>
        <v>9</v>
      </c>
      <c r="BH16" s="168">
        <f t="shared" si="23"/>
        <v>11</v>
      </c>
      <c r="BI16" s="168">
        <f t="shared" si="24"/>
        <v>8</v>
      </c>
      <c r="BJ16" s="168">
        <f t="shared" si="25"/>
        <v>0</v>
      </c>
      <c r="BK16" s="168">
        <f t="shared" si="26"/>
        <v>0</v>
      </c>
      <c r="BL16" s="170">
        <f t="shared" si="31"/>
        <v>70</v>
      </c>
      <c r="BM16" s="164">
        <f t="shared" si="32"/>
        <v>0</v>
      </c>
      <c r="BN16" s="164">
        <f t="shared" si="33"/>
        <v>11</v>
      </c>
      <c r="BO16" s="171">
        <f t="shared" si="28"/>
        <v>70</v>
      </c>
      <c r="BP16" s="92"/>
    </row>
    <row r="17" spans="1:256" ht="15" x14ac:dyDescent="0.2">
      <c r="A17" s="143">
        <v>13</v>
      </c>
      <c r="B17" s="144" t="s">
        <v>123</v>
      </c>
      <c r="C17" s="407" t="s">
        <v>17</v>
      </c>
      <c r="D17" s="145"/>
      <c r="E17" s="173">
        <f t="shared" si="29"/>
        <v>1000</v>
      </c>
      <c r="F17" s="147">
        <f t="shared" si="0"/>
        <v>0</v>
      </c>
      <c r="G17" s="148">
        <v>1000</v>
      </c>
      <c r="H17" s="149">
        <f t="shared" si="1"/>
        <v>13.44</v>
      </c>
      <c r="I17" s="150">
        <f t="shared" si="30"/>
        <v>0</v>
      </c>
      <c r="J17" s="151">
        <v>14</v>
      </c>
      <c r="K17" s="152">
        <v>0</v>
      </c>
      <c r="L17" s="153">
        <v>9</v>
      </c>
      <c r="M17" s="154">
        <f t="shared" si="2"/>
        <v>1000</v>
      </c>
      <c r="N17" s="150">
        <f t="shared" si="3"/>
        <v>78</v>
      </c>
      <c r="O17" s="155">
        <f t="shared" si="4"/>
        <v>73</v>
      </c>
      <c r="P17" s="156">
        <v>6</v>
      </c>
      <c r="Q17" s="157">
        <v>0</v>
      </c>
      <c r="R17" s="158">
        <v>10</v>
      </c>
      <c r="S17" s="159">
        <v>0</v>
      </c>
      <c r="T17" s="160">
        <v>8</v>
      </c>
      <c r="U17" s="161">
        <v>0</v>
      </c>
      <c r="V17" s="158">
        <v>9</v>
      </c>
      <c r="W17" s="161">
        <v>0</v>
      </c>
      <c r="X17" s="160">
        <v>7</v>
      </c>
      <c r="Y17" s="161">
        <v>0</v>
      </c>
      <c r="Z17" s="160">
        <v>12</v>
      </c>
      <c r="AA17" s="161">
        <v>0</v>
      </c>
      <c r="AB17" s="160">
        <v>3</v>
      </c>
      <c r="AC17" s="159">
        <v>0</v>
      </c>
      <c r="AD17" s="156">
        <v>5</v>
      </c>
      <c r="AE17" s="157">
        <v>0</v>
      </c>
      <c r="AF17" s="162">
        <v>2</v>
      </c>
      <c r="AG17" s="159">
        <v>0</v>
      </c>
      <c r="AH17" s="158">
        <v>99</v>
      </c>
      <c r="AI17" s="161">
        <v>0</v>
      </c>
      <c r="AJ17" s="158">
        <v>99</v>
      </c>
      <c r="AK17" s="161">
        <v>0</v>
      </c>
      <c r="AL17" s="132"/>
      <c r="AM17" s="133">
        <f t="shared" si="27"/>
        <v>0</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7</v>
      </c>
      <c r="BB17" s="168">
        <f t="shared" si="17"/>
        <v>9</v>
      </c>
      <c r="BC17" s="168">
        <f t="shared" si="18"/>
        <v>8</v>
      </c>
      <c r="BD17" s="169">
        <f t="shared" si="19"/>
        <v>8</v>
      </c>
      <c r="BE17" s="168">
        <f t="shared" si="20"/>
        <v>7</v>
      </c>
      <c r="BF17" s="168">
        <f t="shared" si="21"/>
        <v>5</v>
      </c>
      <c r="BG17" s="168">
        <f t="shared" si="22"/>
        <v>11</v>
      </c>
      <c r="BH17" s="168">
        <f t="shared" si="23"/>
        <v>11</v>
      </c>
      <c r="BI17" s="168">
        <f t="shared" si="24"/>
        <v>12</v>
      </c>
      <c r="BJ17" s="168">
        <f t="shared" si="25"/>
        <v>0</v>
      </c>
      <c r="BK17" s="168">
        <f t="shared" si="26"/>
        <v>0</v>
      </c>
      <c r="BL17" s="170">
        <f t="shared" si="31"/>
        <v>78</v>
      </c>
      <c r="BM17" s="164">
        <f t="shared" si="32"/>
        <v>5</v>
      </c>
      <c r="BN17" s="164">
        <f t="shared" si="33"/>
        <v>12</v>
      </c>
      <c r="BO17" s="171">
        <f t="shared" si="28"/>
        <v>73</v>
      </c>
      <c r="BP17" s="92"/>
    </row>
    <row r="18" spans="1:256" ht="15" x14ac:dyDescent="0.2">
      <c r="A18" s="143">
        <v>14</v>
      </c>
      <c r="B18" s="144" t="s">
        <v>18</v>
      </c>
      <c r="C18" s="407" t="s">
        <v>17</v>
      </c>
      <c r="D18" s="145"/>
      <c r="E18" s="173">
        <f t="shared" si="29"/>
        <v>1000</v>
      </c>
      <c r="F18" s="147">
        <f t="shared" si="0"/>
        <v>0</v>
      </c>
      <c r="G18" s="148">
        <v>1000</v>
      </c>
      <c r="H18" s="149">
        <f t="shared" si="1"/>
        <v>19.32</v>
      </c>
      <c r="I18" s="150">
        <f t="shared" si="30"/>
        <v>0</v>
      </c>
      <c r="J18" s="151">
        <v>7</v>
      </c>
      <c r="K18" s="152">
        <v>9</v>
      </c>
      <c r="L18" s="153">
        <v>9</v>
      </c>
      <c r="M18" s="154">
        <f t="shared" si="2"/>
        <v>1000</v>
      </c>
      <c r="N18" s="150">
        <f t="shared" si="3"/>
        <v>87</v>
      </c>
      <c r="O18" s="155">
        <f t="shared" si="4"/>
        <v>82</v>
      </c>
      <c r="P18" s="156">
        <v>7</v>
      </c>
      <c r="Q18" s="157">
        <v>1</v>
      </c>
      <c r="R18" s="158">
        <v>3</v>
      </c>
      <c r="S18" s="159">
        <v>0</v>
      </c>
      <c r="T18" s="160">
        <v>9</v>
      </c>
      <c r="U18" s="161">
        <v>2</v>
      </c>
      <c r="V18" s="158">
        <v>11</v>
      </c>
      <c r="W18" s="161">
        <v>0</v>
      </c>
      <c r="X18" s="160">
        <v>12</v>
      </c>
      <c r="Y18" s="161">
        <v>2</v>
      </c>
      <c r="Z18" s="160">
        <v>10</v>
      </c>
      <c r="AA18" s="161">
        <v>2</v>
      </c>
      <c r="AB18" s="160">
        <v>1</v>
      </c>
      <c r="AC18" s="159">
        <v>0</v>
      </c>
      <c r="AD18" s="156">
        <v>8</v>
      </c>
      <c r="AE18" s="157">
        <v>2</v>
      </c>
      <c r="AF18" s="162">
        <v>4</v>
      </c>
      <c r="AG18" s="159">
        <v>0</v>
      </c>
      <c r="AH18" s="158">
        <v>99</v>
      </c>
      <c r="AI18" s="161">
        <v>0</v>
      </c>
      <c r="AJ18" s="158">
        <v>99</v>
      </c>
      <c r="AK18" s="161">
        <v>0</v>
      </c>
      <c r="AL18" s="132"/>
      <c r="AM18" s="133">
        <f t="shared" si="27"/>
        <v>9</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7</v>
      </c>
      <c r="BB18" s="168">
        <f t="shared" si="17"/>
        <v>11</v>
      </c>
      <c r="BC18" s="168">
        <f t="shared" si="18"/>
        <v>8</v>
      </c>
      <c r="BD18" s="169">
        <f t="shared" si="19"/>
        <v>11</v>
      </c>
      <c r="BE18" s="168">
        <f t="shared" si="20"/>
        <v>5</v>
      </c>
      <c r="BF18" s="168">
        <f t="shared" si="21"/>
        <v>9</v>
      </c>
      <c r="BG18" s="168">
        <f t="shared" si="22"/>
        <v>14</v>
      </c>
      <c r="BH18" s="168">
        <f t="shared" si="23"/>
        <v>8</v>
      </c>
      <c r="BI18" s="168">
        <f t="shared" si="24"/>
        <v>14</v>
      </c>
      <c r="BJ18" s="168">
        <f t="shared" si="25"/>
        <v>0</v>
      </c>
      <c r="BK18" s="168">
        <f t="shared" si="26"/>
        <v>0</v>
      </c>
      <c r="BL18" s="170">
        <f t="shared" si="31"/>
        <v>87</v>
      </c>
      <c r="BM18" s="164">
        <f t="shared" si="32"/>
        <v>5</v>
      </c>
      <c r="BN18" s="164">
        <f t="shared" si="33"/>
        <v>14</v>
      </c>
      <c r="BO18" s="171">
        <f t="shared" si="28"/>
        <v>82</v>
      </c>
      <c r="BP18" s="92"/>
    </row>
    <row r="19" spans="1:256" ht="14.25" hidden="1" customHeight="1" x14ac:dyDescent="0.2">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x14ac:dyDescent="0.2">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x14ac:dyDescent="0.2">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x14ac:dyDescent="0.2">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0"/>
      <c r="AH23" s="210"/>
      <c r="AI23" s="210"/>
      <c r="AJ23" s="210"/>
      <c r="AK23" s="210"/>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x14ac:dyDescent="0.2">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0"/>
      <c r="AH24" s="210"/>
      <c r="AI24" s="210"/>
      <c r="AJ24" s="210"/>
      <c r="AK24" s="210"/>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0"/>
      <c r="AH25" s="210"/>
      <c r="AI25" s="210"/>
      <c r="AJ25" s="210"/>
      <c r="AK25" s="210"/>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x14ac:dyDescent="0.2">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0"/>
      <c r="AH26" s="210"/>
      <c r="AI26" s="210"/>
      <c r="AJ26" s="210"/>
      <c r="AK26" s="210"/>
    </row>
    <row r="27" spans="1:256" x14ac:dyDescent="0.2">
      <c r="A27" s="217" t="s">
        <v>208</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0"/>
      <c r="AH27" s="210"/>
      <c r="AI27" s="210"/>
      <c r="AJ27" s="210"/>
      <c r="AK27" s="210"/>
    </row>
    <row r="28" spans="1:256" x14ac:dyDescent="0.2">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94"/>
      <c r="AM28" s="94"/>
      <c r="AN28" s="94"/>
    </row>
    <row r="29" spans="1:256" x14ac:dyDescent="0.2">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94"/>
      <c r="AM29" s="94"/>
      <c r="AN29" s="94"/>
    </row>
    <row r="30" spans="1:256" x14ac:dyDescent="0.2">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94"/>
      <c r="AM30" s="94"/>
      <c r="AN30" s="94"/>
    </row>
    <row r="31" spans="1:256" x14ac:dyDescent="0.2">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94"/>
      <c r="AM31" s="94"/>
      <c r="AN31" s="94"/>
    </row>
    <row r="32" spans="1:256" x14ac:dyDescent="0.2">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94"/>
      <c r="AM32" s="94"/>
      <c r="AN32" s="94"/>
    </row>
    <row r="33" spans="1:40" x14ac:dyDescent="0.2">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94"/>
      <c r="AM33" s="94"/>
      <c r="AN33" s="94"/>
    </row>
    <row r="34" spans="1:40" x14ac:dyDescent="0.2">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x14ac:dyDescent="0.2">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sheetData>
  <protectedRanges>
    <protectedRange sqref="L5:L20" name="Diapazons4"/>
    <protectedRange sqref="P5:AK19" name="Diapazons2"/>
    <protectedRange sqref="B19:D19 A21 K19:K21 D5:D7 L19:L20 K5:L18 A8:D8 G5:G19 A9:B18 D9:D18 A5:B7" name="Diapazons1"/>
    <protectedRange sqref="J5:J20" name="Diapazons3"/>
    <protectedRange sqref="C13" name="Diapazons1_5_1_1"/>
    <protectedRange sqref="C16" name="Diapazons1_5_1_3"/>
    <protectedRange sqref="C10" name="Diapazons1_6_2_1"/>
    <protectedRange sqref="C12" name="Diapazons1_6_2_2"/>
    <protectedRange sqref="C14" name="Diapazons1_6_2_4"/>
    <protectedRange sqref="C17:C18" name="Diapazons1_6_2_6"/>
    <protectedRange sqref="C15" name="Diapazons1_3_1"/>
    <protectedRange sqref="C9" name="Diapazons1_6_2_7"/>
    <protectedRange sqref="C11" name="Diapazons1_6_2_8"/>
    <protectedRange sqref="C5:C7" name="Diapazons1_9_2_3_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614" priority="97" stopIfTrue="1">
      <formula>A5=0</formula>
    </cfRule>
  </conditionalFormatting>
  <conditionalFormatting sqref="F5:F20">
    <cfRule type="expression" dxfId="613" priority="101" stopIfTrue="1">
      <formula>A5=0</formula>
    </cfRule>
  </conditionalFormatting>
  <conditionalFormatting sqref="H5:H18">
    <cfRule type="expression" dxfId="612" priority="102" stopIfTrue="1">
      <formula>A5=0</formula>
    </cfRule>
  </conditionalFormatting>
  <conditionalFormatting sqref="P5:P18">
    <cfRule type="expression" dxfId="611" priority="103" stopIfTrue="1">
      <formula>A5=0</formula>
    </cfRule>
    <cfRule type="expression" dxfId="610" priority="104" stopIfTrue="1">
      <formula>P5=99</formula>
    </cfRule>
  </conditionalFormatting>
  <conditionalFormatting sqref="M5:M18">
    <cfRule type="expression" dxfId="609" priority="105" stopIfTrue="1">
      <formula>A5=0</formula>
    </cfRule>
  </conditionalFormatting>
  <conditionalFormatting sqref="N5:N18">
    <cfRule type="expression" dxfId="608" priority="106" stopIfTrue="1">
      <formula>A5=0</formula>
    </cfRule>
  </conditionalFormatting>
  <conditionalFormatting sqref="O5:O18">
    <cfRule type="expression" dxfId="607" priority="107" stopIfTrue="1">
      <formula>A5=0</formula>
    </cfRule>
  </conditionalFormatting>
  <conditionalFormatting sqref="Q5:Q18">
    <cfRule type="expression" dxfId="606" priority="108" stopIfTrue="1">
      <formula>A5=0</formula>
    </cfRule>
  </conditionalFormatting>
  <conditionalFormatting sqref="S5:S18">
    <cfRule type="expression" dxfId="605" priority="109" stopIfTrue="1">
      <formula>A5=0</formula>
    </cfRule>
  </conditionalFormatting>
  <conditionalFormatting sqref="U5:U18">
    <cfRule type="expression" dxfId="604" priority="110" stopIfTrue="1">
      <formula>A5=0</formula>
    </cfRule>
  </conditionalFormatting>
  <conditionalFormatting sqref="W5:W18">
    <cfRule type="expression" dxfId="603" priority="111" stopIfTrue="1">
      <formula>A5=0</formula>
    </cfRule>
  </conditionalFormatting>
  <conditionalFormatting sqref="Y5:Y18">
    <cfRule type="expression" dxfId="602" priority="112" stopIfTrue="1">
      <formula>A5=0</formula>
    </cfRule>
  </conditionalFormatting>
  <conditionalFormatting sqref="AA5:AA18">
    <cfRule type="expression" dxfId="601" priority="113" stopIfTrue="1">
      <formula>A5=0</formula>
    </cfRule>
  </conditionalFormatting>
  <conditionalFormatting sqref="B5:B18">
    <cfRule type="expression" dxfId="600" priority="114" stopIfTrue="1">
      <formula>J5=1</formula>
    </cfRule>
    <cfRule type="expression" dxfId="599" priority="115" stopIfTrue="1">
      <formula>J5=2</formula>
    </cfRule>
    <cfRule type="expression" dxfId="598" priority="116" stopIfTrue="1">
      <formula>J5=3</formula>
    </cfRule>
  </conditionalFormatting>
  <conditionalFormatting sqref="AC5:AC18">
    <cfRule type="expression" dxfId="597" priority="121" stopIfTrue="1">
      <formula>A5=0</formula>
    </cfRule>
  </conditionalFormatting>
  <conditionalFormatting sqref="AE5:AE18">
    <cfRule type="expression" dxfId="596" priority="122" stopIfTrue="1">
      <formula>A5=0</formula>
    </cfRule>
  </conditionalFormatting>
  <conditionalFormatting sqref="AG5:AG18">
    <cfRule type="expression" dxfId="595" priority="123" stopIfTrue="1">
      <formula>A5=0</formula>
    </cfRule>
  </conditionalFormatting>
  <conditionalFormatting sqref="AI5:AI18">
    <cfRule type="expression" dxfId="594" priority="124" stopIfTrue="1">
      <formula>A5=0</formula>
    </cfRule>
  </conditionalFormatting>
  <conditionalFormatting sqref="AK5:AK18">
    <cfRule type="expression" dxfId="593" priority="125" stopIfTrue="1">
      <formula>A5=0</formula>
    </cfRule>
  </conditionalFormatting>
  <conditionalFormatting sqref="I5:I18">
    <cfRule type="expression" dxfId="592" priority="126" stopIfTrue="1">
      <formula>A5=0</formula>
    </cfRule>
    <cfRule type="expression" dxfId="591" priority="127" stopIfTrue="1">
      <formula>I5&gt;150</formula>
    </cfRule>
    <cfRule type="expression" dxfId="590" priority="128" stopIfTrue="1">
      <formula>I5&lt;-150</formula>
    </cfRule>
  </conditionalFormatting>
  <conditionalFormatting sqref="R5:R18">
    <cfRule type="expression" dxfId="589" priority="129" stopIfTrue="1">
      <formula>A5=0</formula>
    </cfRule>
    <cfRule type="expression" dxfId="588" priority="130" stopIfTrue="1">
      <formula>R5=99</formula>
    </cfRule>
  </conditionalFormatting>
  <conditionalFormatting sqref="T5:T18">
    <cfRule type="expression" dxfId="587" priority="131" stopIfTrue="1">
      <formula>A5=0</formula>
    </cfRule>
    <cfRule type="expression" dxfId="586" priority="132" stopIfTrue="1">
      <formula>T5=99</formula>
    </cfRule>
  </conditionalFormatting>
  <conditionalFormatting sqref="V5:V18">
    <cfRule type="expression" dxfId="585" priority="133" stopIfTrue="1">
      <formula>A5=0</formula>
    </cfRule>
    <cfRule type="expression" dxfId="584" priority="134" stopIfTrue="1">
      <formula>V5=99</formula>
    </cfRule>
  </conditionalFormatting>
  <conditionalFormatting sqref="X5:X18">
    <cfRule type="expression" dxfId="583" priority="135" stopIfTrue="1">
      <formula>A5=0</formula>
    </cfRule>
    <cfRule type="expression" dxfId="582" priority="136" stopIfTrue="1">
      <formula>X5=99</formula>
    </cfRule>
  </conditionalFormatting>
  <conditionalFormatting sqref="Z5:Z18">
    <cfRule type="expression" dxfId="581" priority="137" stopIfTrue="1">
      <formula>A5=0</formula>
    </cfRule>
    <cfRule type="expression" dxfId="580" priority="138" stopIfTrue="1">
      <formula>Z5=99</formula>
    </cfRule>
  </conditionalFormatting>
  <conditionalFormatting sqref="AB5:AB18">
    <cfRule type="expression" dxfId="579" priority="139" stopIfTrue="1">
      <formula>A5=0</formula>
    </cfRule>
    <cfRule type="expression" dxfId="578" priority="140" stopIfTrue="1">
      <formula>AB5=99</formula>
    </cfRule>
  </conditionalFormatting>
  <conditionalFormatting sqref="AD5:AD18">
    <cfRule type="expression" dxfId="577" priority="141" stopIfTrue="1">
      <formula>A5=0</formula>
    </cfRule>
    <cfRule type="expression" dxfId="576" priority="142" stopIfTrue="1">
      <formula>AD5=99</formula>
    </cfRule>
  </conditionalFormatting>
  <conditionalFormatting sqref="AF5:AF18">
    <cfRule type="expression" dxfId="575" priority="143" stopIfTrue="1">
      <formula>A5=0</formula>
    </cfRule>
    <cfRule type="expression" dxfId="574" priority="144" stopIfTrue="1">
      <formula>AF5=99</formula>
    </cfRule>
  </conditionalFormatting>
  <conditionalFormatting sqref="AH5:AH18">
    <cfRule type="expression" dxfId="573" priority="145" stopIfTrue="1">
      <formula>A5=0</formula>
    </cfRule>
    <cfRule type="expression" dxfId="572" priority="146" stopIfTrue="1">
      <formula>AH5=99</formula>
    </cfRule>
  </conditionalFormatting>
  <conditionalFormatting sqref="AJ5:AJ18">
    <cfRule type="expression" dxfId="571" priority="147" stopIfTrue="1">
      <formula>A5=0</formula>
    </cfRule>
    <cfRule type="expression" dxfId="570" priority="148" stopIfTrue="1">
      <formula>AJ5=99</formula>
    </cfRule>
  </conditionalFormatting>
  <conditionalFormatting sqref="AO5:AO18">
    <cfRule type="expression" dxfId="569" priority="149" stopIfTrue="1">
      <formula>A5=0</formula>
    </cfRule>
  </conditionalFormatting>
  <conditionalFormatting sqref="AP5:AP18">
    <cfRule type="expression" dxfId="568" priority="150" stopIfTrue="1">
      <formula>A5=0</formula>
    </cfRule>
  </conditionalFormatting>
  <conditionalFormatting sqref="AQ5:AQ18">
    <cfRule type="expression" dxfId="567" priority="151" stopIfTrue="1">
      <formula>A5=0</formula>
    </cfRule>
  </conditionalFormatting>
  <conditionalFormatting sqref="AR5:AR18">
    <cfRule type="expression" dxfId="566" priority="152" stopIfTrue="1">
      <formula>A5=0</formula>
    </cfRule>
  </conditionalFormatting>
  <conditionalFormatting sqref="AS5:AS18">
    <cfRule type="expression" dxfId="565" priority="153" stopIfTrue="1">
      <formula>A5=0</formula>
    </cfRule>
  </conditionalFormatting>
  <conditionalFormatting sqref="AT5:AT18">
    <cfRule type="expression" dxfId="564" priority="154" stopIfTrue="1">
      <formula>A5=0</formula>
    </cfRule>
  </conditionalFormatting>
  <conditionalFormatting sqref="AU5:AU18">
    <cfRule type="expression" dxfId="563" priority="155" stopIfTrue="1">
      <formula>A5=0</formula>
    </cfRule>
  </conditionalFormatting>
  <conditionalFormatting sqref="AV5:AV18">
    <cfRule type="expression" dxfId="562" priority="156" stopIfTrue="1">
      <formula>A5=0</formula>
    </cfRule>
  </conditionalFormatting>
  <conditionalFormatting sqref="AW5:AW18">
    <cfRule type="expression" dxfId="561" priority="157" stopIfTrue="1">
      <formula>A5=0</formula>
    </cfRule>
  </conditionalFormatting>
  <conditionalFormatting sqref="AX5:AX18">
    <cfRule type="expression" dxfId="560" priority="158" stopIfTrue="1">
      <formula>A5=0</formula>
    </cfRule>
  </conditionalFormatting>
  <conditionalFormatting sqref="AY5:AY18">
    <cfRule type="expression" dxfId="559" priority="159" stopIfTrue="1">
      <formula>A5=0</formula>
    </cfRule>
  </conditionalFormatting>
  <conditionalFormatting sqref="BA5:BA18">
    <cfRule type="expression" dxfId="558" priority="160" stopIfTrue="1">
      <formula>A5=0</formula>
    </cfRule>
  </conditionalFormatting>
  <conditionalFormatting sqref="BB5:BB18">
    <cfRule type="expression" dxfId="557" priority="161" stopIfTrue="1">
      <formula>A5=0</formula>
    </cfRule>
  </conditionalFormatting>
  <conditionalFormatting sqref="BC5:BC18">
    <cfRule type="expression" dxfId="556" priority="162" stopIfTrue="1">
      <formula>A5=0</formula>
    </cfRule>
  </conditionalFormatting>
  <conditionalFormatting sqref="BD5:BD18">
    <cfRule type="expression" dxfId="555" priority="163" stopIfTrue="1">
      <formula>A5=0</formula>
    </cfRule>
  </conditionalFormatting>
  <conditionalFormatting sqref="BE5:BE18">
    <cfRule type="expression" dxfId="554" priority="164" stopIfTrue="1">
      <formula>A5=0</formula>
    </cfRule>
  </conditionalFormatting>
  <conditionalFormatting sqref="BF5:BF18">
    <cfRule type="expression" dxfId="553" priority="165" stopIfTrue="1">
      <formula>A5=0</formula>
    </cfRule>
  </conditionalFormatting>
  <conditionalFormatting sqref="BG5:BG18">
    <cfRule type="expression" dxfId="552" priority="166" stopIfTrue="1">
      <formula>A5=0</formula>
    </cfRule>
  </conditionalFormatting>
  <conditionalFormatting sqref="BH5:BH18">
    <cfRule type="expression" dxfId="551" priority="167" stopIfTrue="1">
      <formula>A5=0</formula>
    </cfRule>
  </conditionalFormatting>
  <conditionalFormatting sqref="BI5:BI18">
    <cfRule type="expression" dxfId="550" priority="168" stopIfTrue="1">
      <formula>A5=0</formula>
    </cfRule>
  </conditionalFormatting>
  <conditionalFormatting sqref="BJ5:BJ18">
    <cfRule type="expression" dxfId="549" priority="169" stopIfTrue="1">
      <formula>A5=0</formula>
    </cfRule>
  </conditionalFormatting>
  <conditionalFormatting sqref="BK5:BK18">
    <cfRule type="expression" dxfId="548" priority="170" stopIfTrue="1">
      <formula>A5=0</formula>
    </cfRule>
  </conditionalFormatting>
  <conditionalFormatting sqref="BL5:BL18">
    <cfRule type="expression" dxfId="547" priority="171" stopIfTrue="1">
      <formula>A5=0</formula>
    </cfRule>
  </conditionalFormatting>
  <conditionalFormatting sqref="BM5:BM18">
    <cfRule type="expression" dxfId="546" priority="172" stopIfTrue="1">
      <formula>A5=0</formula>
    </cfRule>
  </conditionalFormatting>
  <conditionalFormatting sqref="BN5:BN18">
    <cfRule type="expression" dxfId="545" priority="173" stopIfTrue="1">
      <formula>A5=0</formula>
    </cfRule>
  </conditionalFormatting>
  <conditionalFormatting sqref="BO5:BO18">
    <cfRule type="expression" dxfId="544" priority="174" stopIfTrue="1">
      <formula>A5=0</formula>
    </cfRule>
  </conditionalFormatting>
  <conditionalFormatting sqref="K5:K18">
    <cfRule type="expression" dxfId="543" priority="175" stopIfTrue="1">
      <formula>A5=0</formula>
    </cfRule>
  </conditionalFormatting>
  <conditionalFormatting sqref="J5:J18">
    <cfRule type="cellIs" dxfId="542" priority="117" stopIfTrue="1" operator="equal">
      <formula>1</formula>
    </cfRule>
    <cfRule type="cellIs" dxfId="541" priority="118" stopIfTrue="1" operator="equal">
      <formula>2</formula>
    </cfRule>
    <cfRule type="cellIs" dxfId="540" priority="119" stopIfTrue="1" operator="equal">
      <formula>3</formula>
    </cfRule>
  </conditionalFormatting>
  <conditionalFormatting sqref="G23:G26">
    <cfRule type="expression" dxfId="539" priority="91" stopIfTrue="1">
      <formula>A23=0</formula>
    </cfRule>
  </conditionalFormatting>
  <conditionalFormatting sqref="H23:H26">
    <cfRule type="expression" dxfId="538" priority="90" stopIfTrue="1">
      <formula>A23=0</formula>
    </cfRule>
  </conditionalFormatting>
  <conditionalFormatting sqref="J23:J26">
    <cfRule type="expression" dxfId="537" priority="89" stopIfTrue="1">
      <formula>A23=0</formula>
    </cfRule>
  </conditionalFormatting>
  <conditionalFormatting sqref="R23:R27">
    <cfRule type="expression" dxfId="536" priority="87" stopIfTrue="1">
      <formula>A23=0</formula>
    </cfRule>
    <cfRule type="expression" dxfId="535" priority="88" stopIfTrue="1">
      <formula>R23=99</formula>
    </cfRule>
  </conditionalFormatting>
  <conditionalFormatting sqref="O23:O27 AA23:AA27">
    <cfRule type="expression" dxfId="534" priority="86" stopIfTrue="1">
      <formula>A23=0</formula>
    </cfRule>
  </conditionalFormatting>
  <conditionalFormatting sqref="P23:P27">
    <cfRule type="expression" dxfId="533" priority="85" stopIfTrue="1">
      <formula>A23=0</formula>
    </cfRule>
  </conditionalFormatting>
  <conditionalFormatting sqref="S23:S27">
    <cfRule type="expression" dxfId="532" priority="84" stopIfTrue="1">
      <formula>A23=0</formula>
    </cfRule>
  </conditionalFormatting>
  <conditionalFormatting sqref="W23:W27">
    <cfRule type="expression" dxfId="531" priority="83" stopIfTrue="1">
      <formula>A23=0</formula>
    </cfRule>
  </conditionalFormatting>
  <conditionalFormatting sqref="Y23:Y27">
    <cfRule type="expression" dxfId="530" priority="82" stopIfTrue="1">
      <formula>A23=0</formula>
    </cfRule>
  </conditionalFormatting>
  <conditionalFormatting sqref="D23:D26">
    <cfRule type="expression" dxfId="529" priority="79" stopIfTrue="1">
      <formula>L23=1</formula>
    </cfRule>
    <cfRule type="expression" dxfId="528" priority="80" stopIfTrue="1">
      <formula>L23=2</formula>
    </cfRule>
    <cfRule type="expression" dxfId="527" priority="81" stopIfTrue="1">
      <formula>L23=3</formula>
    </cfRule>
  </conditionalFormatting>
  <conditionalFormatting sqref="T23:T27">
    <cfRule type="expression" dxfId="526" priority="77" stopIfTrue="1">
      <formula>A23=0</formula>
    </cfRule>
    <cfRule type="expression" dxfId="525" priority="78" stopIfTrue="1">
      <formula>T23=99</formula>
    </cfRule>
  </conditionalFormatting>
  <conditionalFormatting sqref="V24:V27">
    <cfRule type="expression" dxfId="524" priority="75" stopIfTrue="1">
      <formula>A24=0</formula>
    </cfRule>
    <cfRule type="expression" dxfId="523" priority="76" stopIfTrue="1">
      <formula>V24=99</formula>
    </cfRule>
  </conditionalFormatting>
  <conditionalFormatting sqref="X23:X27">
    <cfRule type="expression" dxfId="522" priority="73" stopIfTrue="1">
      <formula>A23=0</formula>
    </cfRule>
    <cfRule type="expression" dxfId="521" priority="74" stopIfTrue="1">
      <formula>X23=99</formula>
    </cfRule>
  </conditionalFormatting>
  <conditionalFormatting sqref="Z24:Z27">
    <cfRule type="expression" dxfId="520" priority="71" stopIfTrue="1">
      <formula>A24=0</formula>
    </cfRule>
    <cfRule type="expression" dxfId="519" priority="72" stopIfTrue="1">
      <formula>Z24=99</formula>
    </cfRule>
  </conditionalFormatting>
  <conditionalFormatting sqref="M23:M27">
    <cfRule type="expression" dxfId="518" priority="70" stopIfTrue="1">
      <formula>A23=0</formula>
    </cfRule>
  </conditionalFormatting>
  <conditionalFormatting sqref="L23:L26">
    <cfRule type="cellIs" dxfId="517" priority="67" stopIfTrue="1" operator="equal">
      <formula>1</formula>
    </cfRule>
    <cfRule type="cellIs" dxfId="516" priority="68" stopIfTrue="1" operator="equal">
      <formula>2</formula>
    </cfRule>
    <cfRule type="cellIs" dxfId="515" priority="69" stopIfTrue="1" operator="equal">
      <formula>3</formula>
    </cfRule>
  </conditionalFormatting>
  <conditionalFormatting sqref="G23:G25">
    <cfRule type="expression" dxfId="514" priority="66" stopIfTrue="1">
      <formula>A23=0</formula>
    </cfRule>
  </conditionalFormatting>
  <conditionalFormatting sqref="H23:H26">
    <cfRule type="expression" dxfId="513" priority="65" stopIfTrue="1">
      <formula>A23=0</formula>
    </cfRule>
  </conditionalFormatting>
  <conditionalFormatting sqref="J23:J25">
    <cfRule type="expression" dxfId="512" priority="64" stopIfTrue="1">
      <formula>A23=0</formula>
    </cfRule>
  </conditionalFormatting>
  <conditionalFormatting sqref="R23:R25">
    <cfRule type="expression" dxfId="511" priority="62" stopIfTrue="1">
      <formula>A23=0</formula>
    </cfRule>
    <cfRule type="expression" dxfId="510" priority="63" stopIfTrue="1">
      <formula>R23=99</formula>
    </cfRule>
  </conditionalFormatting>
  <conditionalFormatting sqref="O23:O25">
    <cfRule type="expression" dxfId="509" priority="61" stopIfTrue="1">
      <formula>A23=0</formula>
    </cfRule>
  </conditionalFormatting>
  <conditionalFormatting sqref="P23:P25">
    <cfRule type="expression" dxfId="508" priority="60" stopIfTrue="1">
      <formula>A23=0</formula>
    </cfRule>
  </conditionalFormatting>
  <conditionalFormatting sqref="Q23:Q27">
    <cfRule type="expression" dxfId="507" priority="59" stopIfTrue="1">
      <formula>A23=0</formula>
    </cfRule>
  </conditionalFormatting>
  <conditionalFormatting sqref="S23:S25">
    <cfRule type="expression" dxfId="506" priority="58" stopIfTrue="1">
      <formula>A23=0</formula>
    </cfRule>
  </conditionalFormatting>
  <conditionalFormatting sqref="U23:U27">
    <cfRule type="expression" dxfId="505" priority="57" stopIfTrue="1">
      <formula>A23=0</formula>
    </cfRule>
  </conditionalFormatting>
  <conditionalFormatting sqref="W23:W25">
    <cfRule type="expression" dxfId="504" priority="56" stopIfTrue="1">
      <formula>A23=0</formula>
    </cfRule>
  </conditionalFormatting>
  <conditionalFormatting sqref="Y23:Y25">
    <cfRule type="expression" dxfId="503" priority="55" stopIfTrue="1">
      <formula>A23=0</formula>
    </cfRule>
  </conditionalFormatting>
  <conditionalFormatting sqref="D23:D25">
    <cfRule type="expression" dxfId="502" priority="52" stopIfTrue="1">
      <formula>L23=1</formula>
    </cfRule>
    <cfRule type="expression" dxfId="501" priority="53" stopIfTrue="1">
      <formula>L23=2</formula>
    </cfRule>
    <cfRule type="expression" dxfId="500" priority="54" stopIfTrue="1">
      <formula>L23=3</formula>
    </cfRule>
  </conditionalFormatting>
  <conditionalFormatting sqref="T23:T25">
    <cfRule type="expression" dxfId="499" priority="50" stopIfTrue="1">
      <formula>A23=0</formula>
    </cfRule>
    <cfRule type="expression" dxfId="498" priority="51" stopIfTrue="1">
      <formula>T23=99</formula>
    </cfRule>
  </conditionalFormatting>
  <conditionalFormatting sqref="V24:V25">
    <cfRule type="expression" dxfId="497" priority="48" stopIfTrue="1">
      <formula>A24=0</formula>
    </cfRule>
    <cfRule type="expression" dxfId="496" priority="49" stopIfTrue="1">
      <formula>V24=99</formula>
    </cfRule>
  </conditionalFormatting>
  <conditionalFormatting sqref="X23:X25">
    <cfRule type="expression" dxfId="495" priority="46" stopIfTrue="1">
      <formula>A23=0</formula>
    </cfRule>
    <cfRule type="expression" dxfId="494" priority="47" stopIfTrue="1">
      <formula>X23=99</formula>
    </cfRule>
  </conditionalFormatting>
  <conditionalFormatting sqref="Z24:Z25">
    <cfRule type="expression" dxfId="493" priority="44" stopIfTrue="1">
      <formula>A24=0</formula>
    </cfRule>
    <cfRule type="expression" dxfId="492" priority="45" stopIfTrue="1">
      <formula>Z24=99</formula>
    </cfRule>
  </conditionalFormatting>
  <conditionalFormatting sqref="M23:M25">
    <cfRule type="expression" dxfId="491" priority="43" stopIfTrue="1">
      <formula>A23=0</formula>
    </cfRule>
  </conditionalFormatting>
  <conditionalFormatting sqref="G23:G26">
    <cfRule type="expression" dxfId="490" priority="42" stopIfTrue="1">
      <formula>A23=0</formula>
    </cfRule>
  </conditionalFormatting>
  <conditionalFormatting sqref="H23:H26">
    <cfRule type="expression" dxfId="489" priority="41" stopIfTrue="1">
      <formula>A23=0</formula>
    </cfRule>
  </conditionalFormatting>
  <conditionalFormatting sqref="J23:J26">
    <cfRule type="expression" dxfId="488" priority="40" stopIfTrue="1">
      <formula>A23=0</formula>
    </cfRule>
  </conditionalFormatting>
  <conditionalFormatting sqref="R23:R27">
    <cfRule type="expression" dxfId="487" priority="38" stopIfTrue="1">
      <formula>A23=0</formula>
    </cfRule>
    <cfRule type="expression" dxfId="486" priority="39" stopIfTrue="1">
      <formula>R23=99</formula>
    </cfRule>
  </conditionalFormatting>
  <conditionalFormatting sqref="O23:O27">
    <cfRule type="expression" dxfId="485" priority="37" stopIfTrue="1">
      <formula>A23=0</formula>
    </cfRule>
  </conditionalFormatting>
  <conditionalFormatting sqref="P23:P27">
    <cfRule type="expression" dxfId="484" priority="36" stopIfTrue="1">
      <formula>A23=0</formula>
    </cfRule>
  </conditionalFormatting>
  <conditionalFormatting sqref="Q23:Q27">
    <cfRule type="expression" dxfId="483" priority="35" stopIfTrue="1">
      <formula>A23=0</formula>
    </cfRule>
  </conditionalFormatting>
  <conditionalFormatting sqref="S23:S27">
    <cfRule type="expression" dxfId="482" priority="34" stopIfTrue="1">
      <formula>A23=0</formula>
    </cfRule>
  </conditionalFormatting>
  <conditionalFormatting sqref="U23:U27">
    <cfRule type="expression" dxfId="481" priority="33" stopIfTrue="1">
      <formula>A23=0</formula>
    </cfRule>
  </conditionalFormatting>
  <conditionalFormatting sqref="W23:W27">
    <cfRule type="expression" dxfId="480" priority="32" stopIfTrue="1">
      <formula>A23=0</formula>
    </cfRule>
  </conditionalFormatting>
  <conditionalFormatting sqref="Y23:Y27">
    <cfRule type="expression" dxfId="479" priority="31" stopIfTrue="1">
      <formula>A23=0</formula>
    </cfRule>
  </conditionalFormatting>
  <conditionalFormatting sqref="D23:D26">
    <cfRule type="expression" dxfId="478" priority="28" stopIfTrue="1">
      <formula>L23=1</formula>
    </cfRule>
    <cfRule type="expression" dxfId="477" priority="29" stopIfTrue="1">
      <formula>L23=2</formula>
    </cfRule>
    <cfRule type="expression" dxfId="476" priority="30" stopIfTrue="1">
      <formula>L23=3</formula>
    </cfRule>
  </conditionalFormatting>
  <conditionalFormatting sqref="T23:T27">
    <cfRule type="expression" dxfId="475" priority="26" stopIfTrue="1">
      <formula>A23=0</formula>
    </cfRule>
    <cfRule type="expression" dxfId="474" priority="27" stopIfTrue="1">
      <formula>T23=99</formula>
    </cfRule>
  </conditionalFormatting>
  <conditionalFormatting sqref="V24:V27">
    <cfRule type="expression" dxfId="473" priority="24" stopIfTrue="1">
      <formula>A24=0</formula>
    </cfRule>
    <cfRule type="expression" dxfId="472" priority="25" stopIfTrue="1">
      <formula>V24=99</formula>
    </cfRule>
  </conditionalFormatting>
  <conditionalFormatting sqref="X23:X27">
    <cfRule type="expression" dxfId="471" priority="22" stopIfTrue="1">
      <formula>A23=0</formula>
    </cfRule>
    <cfRule type="expression" dxfId="470" priority="23" stopIfTrue="1">
      <formula>X23=99</formula>
    </cfRule>
  </conditionalFormatting>
  <conditionalFormatting sqref="Z24:Z27">
    <cfRule type="expression" dxfId="469" priority="20" stopIfTrue="1">
      <formula>A24=0</formula>
    </cfRule>
    <cfRule type="expression" dxfId="468" priority="21" stopIfTrue="1">
      <formula>Z24=99</formula>
    </cfRule>
  </conditionalFormatting>
  <conditionalFormatting sqref="M23:M27">
    <cfRule type="expression" dxfId="467" priority="19" stopIfTrue="1">
      <formula>A23=0</formula>
    </cfRule>
  </conditionalFormatting>
  <conditionalFormatting sqref="V24:V26 Z24:Z26">
    <cfRule type="expression" dxfId="466" priority="18" stopIfTrue="1">
      <formula>FR22=0</formula>
    </cfRule>
  </conditionalFormatting>
  <conditionalFormatting sqref="F24">
    <cfRule type="expression" dxfId="465" priority="17" stopIfTrue="1">
      <formula>A24=0</formula>
    </cfRule>
  </conditionalFormatting>
  <conditionalFormatting sqref="I24">
    <cfRule type="expression" dxfId="464" priority="16" stopIfTrue="1">
      <formula>E24=0</formula>
    </cfRule>
  </conditionalFormatting>
  <conditionalFormatting sqref="E24">
    <cfRule type="expression" dxfId="463" priority="92" stopIfTrue="1">
      <formula>FW22=0</formula>
    </cfRule>
  </conditionalFormatting>
  <conditionalFormatting sqref="AB23:AF23 AB27:AF27 AB24:AE26">
    <cfRule type="expression" dxfId="462" priority="93" stopIfTrue="1">
      <formula>Q23=0</formula>
    </cfRule>
  </conditionalFormatting>
  <conditionalFormatting sqref="AF24:AF26">
    <cfRule type="expression" dxfId="461" priority="15" stopIfTrue="1">
      <formula>U24=0</formula>
    </cfRule>
  </conditionalFormatting>
  <conditionalFormatting sqref="AL22:AL25">
    <cfRule type="expression" dxfId="460" priority="94" stopIfTrue="1">
      <formula>Z24=0</formula>
    </cfRule>
  </conditionalFormatting>
  <conditionalFormatting sqref="AN22:AR25">
    <cfRule type="expression" dxfId="459" priority="95" stopIfTrue="1">
      <formula>Z24=0</formula>
    </cfRule>
  </conditionalFormatting>
  <conditionalFormatting sqref="AM22:AM25">
    <cfRule type="expression" dxfId="458" priority="96" stopIfTrue="1">
      <formula>Z24=0</formula>
    </cfRule>
  </conditionalFormatting>
  <conditionalFormatting sqref="V23">
    <cfRule type="expression" dxfId="457" priority="13" stopIfTrue="1">
      <formula>C23=0</formula>
    </cfRule>
    <cfRule type="expression" dxfId="456" priority="14" stopIfTrue="1">
      <formula>V23=99</formula>
    </cfRule>
  </conditionalFormatting>
  <conditionalFormatting sqref="V23">
    <cfRule type="expression" dxfId="455" priority="11" stopIfTrue="1">
      <formula>C23=0</formula>
    </cfRule>
    <cfRule type="expression" dxfId="454" priority="12" stopIfTrue="1">
      <formula>V23=99</formula>
    </cfRule>
  </conditionalFormatting>
  <conditionalFormatting sqref="V23">
    <cfRule type="expression" dxfId="453" priority="9" stopIfTrue="1">
      <formula>C23=0</formula>
    </cfRule>
    <cfRule type="expression" dxfId="452" priority="10" stopIfTrue="1">
      <formula>V23=99</formula>
    </cfRule>
  </conditionalFormatting>
  <conditionalFormatting sqref="Z23">
    <cfRule type="expression" dxfId="451" priority="7" stopIfTrue="1">
      <formula>G23=0</formula>
    </cfRule>
    <cfRule type="expression" dxfId="450" priority="8" stopIfTrue="1">
      <formula>Z23=99</formula>
    </cfRule>
  </conditionalFormatting>
  <conditionalFormatting sqref="Z23">
    <cfRule type="expression" dxfId="449" priority="5" stopIfTrue="1">
      <formula>G23=0</formula>
    </cfRule>
    <cfRule type="expression" dxfId="448" priority="6" stopIfTrue="1">
      <formula>Z23=99</formula>
    </cfRule>
  </conditionalFormatting>
  <conditionalFormatting sqref="Z23">
    <cfRule type="expression" dxfId="447" priority="3" stopIfTrue="1">
      <formula>G23=0</formula>
    </cfRule>
    <cfRule type="expression" dxfId="446" priority="4" stopIfTrue="1">
      <formula>Z23=99</formula>
    </cfRule>
  </conditionalFormatting>
  <conditionalFormatting sqref="Q3:AK3">
    <cfRule type="expression" dxfId="445" priority="1" stopIfTrue="1">
      <formula>$Q$3=0</formula>
    </cfRule>
  </conditionalFormatting>
  <conditionalFormatting sqref="H3">
    <cfRule type="cellIs" dxfId="444"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topLeftCell="A7" workbookViewId="0">
      <selection activeCell="A20" sqref="A20:XFD25"/>
    </sheetView>
  </sheetViews>
  <sheetFormatPr defaultRowHeight="15" x14ac:dyDescent="0.25"/>
  <cols>
    <col min="1" max="1" width="6" style="387" customWidth="1"/>
    <col min="2" max="2" width="18.42578125" style="387" customWidth="1"/>
    <col min="3" max="3" width="18.42578125" style="391" customWidth="1"/>
    <col min="4" max="8" width="5.7109375" style="387" customWidth="1"/>
    <col min="9" max="9" width="3.85546875" style="391" customWidth="1"/>
    <col min="10" max="10" width="5.7109375" style="392" customWidth="1"/>
    <col min="11" max="11" width="5.7109375" style="391" customWidth="1"/>
    <col min="12" max="13" width="5.7109375" style="387" customWidth="1"/>
    <col min="14" max="14" width="8.140625" style="387" customWidth="1"/>
    <col min="15" max="32" width="3.7109375" style="387" customWidth="1"/>
    <col min="33" max="16384" width="9.140625" style="387"/>
  </cols>
  <sheetData>
    <row r="1" spans="1:32" ht="18.75" customHeight="1" x14ac:dyDescent="0.25">
      <c r="A1" s="557" t="s">
        <v>248</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row>
    <row r="2" spans="1:32" x14ac:dyDescent="0.25">
      <c r="A2" s="557"/>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row>
    <row r="3" spans="1:32" ht="15.75" x14ac:dyDescent="0.25">
      <c r="C3" s="388"/>
      <c r="D3" s="558" t="s">
        <v>180</v>
      </c>
      <c r="E3" s="558"/>
      <c r="F3" s="558"/>
      <c r="G3" s="558"/>
      <c r="H3" s="389">
        <f>IF(A21&lt;12,0)+IF(A21=12,0.82)+IF(A21=13,0.83)+IF(A21=14,0.84)+IF(A21=15,0.85)+IF(A21=16,0.86)+IF(A21=17,0.87)+IF(A21=18,0.88)+IF(A21=19,0.89)+IF(A21=20,0.9)+IF(A21=21,0.91)+IF(A21=22,0.92)+IF(A21=23,0.93)+IF(A21=24,0.94)+IF(A21=25,0.95)+IF(A21=26,0.96)+IF(A21=27,0.97)+IF(A21=28,0.98)+IF(A21=29,0.99)+IF(A21=30,1)</f>
        <v>0</v>
      </c>
      <c r="I3" s="388"/>
      <c r="J3" s="388"/>
      <c r="K3" s="388"/>
      <c r="L3" s="388"/>
      <c r="M3" s="558" t="s">
        <v>181</v>
      </c>
      <c r="N3" s="558"/>
      <c r="O3" s="558"/>
      <c r="P3" s="558"/>
      <c r="Q3" s="390"/>
      <c r="R3" s="390"/>
      <c r="S3" s="390"/>
      <c r="T3" s="390"/>
      <c r="U3" s="390"/>
      <c r="V3" s="390"/>
      <c r="W3" s="390"/>
      <c r="X3" s="390"/>
      <c r="Y3" s="390"/>
      <c r="Z3" s="390"/>
      <c r="AA3" s="390"/>
      <c r="AB3" s="390"/>
      <c r="AC3" s="390"/>
      <c r="AD3" s="390"/>
      <c r="AE3" s="390"/>
      <c r="AF3" s="390"/>
    </row>
    <row r="4" spans="1:32" ht="16.5" thickBot="1" x14ac:dyDescent="0.3">
      <c r="A4" s="559">
        <v>45381</v>
      </c>
      <c r="B4" s="560"/>
      <c r="AF4" s="393"/>
    </row>
    <row r="5" spans="1:32" ht="15.75" thickBot="1" x14ac:dyDescent="0.3">
      <c r="A5" s="394" t="s">
        <v>249</v>
      </c>
      <c r="B5" s="394" t="s">
        <v>250</v>
      </c>
      <c r="C5" s="395" t="s">
        <v>251</v>
      </c>
      <c r="D5" s="394" t="s">
        <v>188</v>
      </c>
      <c r="E5" s="394" t="s">
        <v>189</v>
      </c>
      <c r="F5" s="394" t="s">
        <v>190</v>
      </c>
      <c r="G5" s="394" t="s">
        <v>191</v>
      </c>
      <c r="H5" s="394" t="s">
        <v>192</v>
      </c>
      <c r="I5" s="395" t="s">
        <v>193</v>
      </c>
      <c r="J5" s="395" t="s">
        <v>194</v>
      </c>
      <c r="K5" s="395" t="s">
        <v>195</v>
      </c>
      <c r="L5" s="394" t="s">
        <v>196</v>
      </c>
      <c r="M5" s="394" t="s">
        <v>197</v>
      </c>
      <c r="N5" s="394" t="s">
        <v>252</v>
      </c>
      <c r="O5" s="561">
        <v>1</v>
      </c>
      <c r="P5" s="555"/>
      <c r="Q5" s="554">
        <v>2</v>
      </c>
      <c r="R5" s="555"/>
      <c r="S5" s="554">
        <v>3</v>
      </c>
      <c r="T5" s="555"/>
      <c r="U5" s="554">
        <v>4</v>
      </c>
      <c r="V5" s="555"/>
      <c r="W5" s="554">
        <v>5</v>
      </c>
      <c r="X5" s="555"/>
      <c r="Y5" s="554">
        <v>6</v>
      </c>
      <c r="Z5" s="556"/>
      <c r="AA5" s="554">
        <v>7</v>
      </c>
      <c r="AB5" s="555"/>
      <c r="AC5" s="554">
        <v>8</v>
      </c>
      <c r="AD5" s="555"/>
      <c r="AE5" s="554">
        <v>9</v>
      </c>
      <c r="AF5" s="556"/>
    </row>
    <row r="6" spans="1:32" x14ac:dyDescent="0.25">
      <c r="A6" s="395">
        <v>1</v>
      </c>
      <c r="B6" s="396" t="s">
        <v>34</v>
      </c>
      <c r="C6" s="397" t="s">
        <v>3</v>
      </c>
      <c r="D6" s="398">
        <v>1030</v>
      </c>
      <c r="E6" s="399">
        <v>30</v>
      </c>
      <c r="F6" s="400">
        <v>1000</v>
      </c>
      <c r="G6" s="398">
        <v>24.4</v>
      </c>
      <c r="H6" s="400">
        <v>0</v>
      </c>
      <c r="I6" s="401">
        <v>1</v>
      </c>
      <c r="J6" s="402">
        <f>SUM(P6+R6+T6+V6+X6+Z6+AB6+AD6+AF6)</f>
        <v>14</v>
      </c>
      <c r="K6" s="400">
        <v>9</v>
      </c>
      <c r="L6" s="400">
        <v>1000</v>
      </c>
      <c r="M6" s="400">
        <v>93</v>
      </c>
      <c r="N6" s="403">
        <v>86</v>
      </c>
      <c r="O6" s="404">
        <v>8</v>
      </c>
      <c r="P6" s="405">
        <v>2</v>
      </c>
      <c r="Q6" s="404">
        <v>10</v>
      </c>
      <c r="R6" s="405">
        <v>1</v>
      </c>
      <c r="S6" s="404">
        <v>7</v>
      </c>
      <c r="T6" s="405">
        <v>1</v>
      </c>
      <c r="U6" s="404">
        <v>2</v>
      </c>
      <c r="V6" s="405">
        <v>2</v>
      </c>
      <c r="W6" s="404">
        <v>13</v>
      </c>
      <c r="X6" s="405">
        <v>2</v>
      </c>
      <c r="Y6" s="404">
        <v>4</v>
      </c>
      <c r="Z6" s="405">
        <v>2</v>
      </c>
      <c r="AA6" s="404">
        <v>3</v>
      </c>
      <c r="AB6" s="405">
        <v>0</v>
      </c>
      <c r="AC6" s="404">
        <v>5</v>
      </c>
      <c r="AD6" s="405">
        <v>2</v>
      </c>
      <c r="AE6" s="404">
        <v>9</v>
      </c>
      <c r="AF6" s="406">
        <v>2</v>
      </c>
    </row>
    <row r="7" spans="1:32" x14ac:dyDescent="0.25">
      <c r="A7" s="395">
        <v>2</v>
      </c>
      <c r="B7" s="396" t="s">
        <v>253</v>
      </c>
      <c r="C7" s="407" t="s">
        <v>17</v>
      </c>
      <c r="D7" s="398">
        <v>1000</v>
      </c>
      <c r="E7" s="399">
        <v>0</v>
      </c>
      <c r="F7" s="400">
        <v>1000</v>
      </c>
      <c r="G7" s="398">
        <v>21.8</v>
      </c>
      <c r="H7" s="400">
        <v>0</v>
      </c>
      <c r="I7" s="400">
        <v>4</v>
      </c>
      <c r="J7" s="402">
        <f t="shared" ref="J7:J18" si="0">SUM(P7+R7+T7+V7+X7+Z7+AB7+AD7+AF7)</f>
        <v>11</v>
      </c>
      <c r="K7" s="400">
        <v>9</v>
      </c>
      <c r="L7" s="400">
        <v>1000</v>
      </c>
      <c r="M7" s="400">
        <v>84</v>
      </c>
      <c r="N7" s="403">
        <v>83</v>
      </c>
      <c r="O7" s="408">
        <v>9</v>
      </c>
      <c r="P7" s="409">
        <v>1</v>
      </c>
      <c r="Q7" s="408">
        <v>7</v>
      </c>
      <c r="R7" s="409">
        <v>1</v>
      </c>
      <c r="S7" s="408">
        <v>6</v>
      </c>
      <c r="T7" s="409">
        <v>2</v>
      </c>
      <c r="U7" s="408">
        <v>1</v>
      </c>
      <c r="V7" s="409">
        <v>0</v>
      </c>
      <c r="W7" s="408">
        <v>5</v>
      </c>
      <c r="X7" s="409">
        <v>2</v>
      </c>
      <c r="Y7" s="408">
        <v>10</v>
      </c>
      <c r="Z7" s="409">
        <v>0</v>
      </c>
      <c r="AA7" s="408">
        <v>11</v>
      </c>
      <c r="AB7" s="409">
        <v>2</v>
      </c>
      <c r="AC7" s="408">
        <v>12</v>
      </c>
      <c r="AD7" s="409">
        <v>1</v>
      </c>
      <c r="AE7" s="408">
        <v>4</v>
      </c>
      <c r="AF7" s="409">
        <v>2</v>
      </c>
    </row>
    <row r="8" spans="1:32" x14ac:dyDescent="0.25">
      <c r="A8" s="395">
        <v>3</v>
      </c>
      <c r="B8" s="396" t="s">
        <v>71</v>
      </c>
      <c r="C8" s="407" t="s">
        <v>31</v>
      </c>
      <c r="D8" s="398">
        <v>1020</v>
      </c>
      <c r="E8" s="399">
        <v>20</v>
      </c>
      <c r="F8" s="400">
        <v>1000</v>
      </c>
      <c r="G8" s="398">
        <v>22.7</v>
      </c>
      <c r="H8" s="400">
        <v>0</v>
      </c>
      <c r="I8" s="401">
        <v>3</v>
      </c>
      <c r="J8" s="402">
        <f t="shared" si="0"/>
        <v>12</v>
      </c>
      <c r="K8" s="400">
        <v>8</v>
      </c>
      <c r="L8" s="400">
        <v>1000</v>
      </c>
      <c r="M8" s="400">
        <v>79</v>
      </c>
      <c r="N8" s="403">
        <v>79</v>
      </c>
      <c r="O8" s="408">
        <v>10</v>
      </c>
      <c r="P8" s="409">
        <v>0</v>
      </c>
      <c r="Q8" s="408">
        <v>12</v>
      </c>
      <c r="R8" s="409">
        <v>2</v>
      </c>
      <c r="S8" s="408">
        <v>9</v>
      </c>
      <c r="T8" s="409">
        <v>1</v>
      </c>
      <c r="U8" s="408">
        <v>4</v>
      </c>
      <c r="V8" s="409">
        <v>0</v>
      </c>
      <c r="W8" s="410">
        <v>99</v>
      </c>
      <c r="X8" s="409">
        <v>2</v>
      </c>
      <c r="Y8" s="408">
        <v>8</v>
      </c>
      <c r="Z8" s="409">
        <v>2</v>
      </c>
      <c r="AA8" s="408">
        <v>1</v>
      </c>
      <c r="AB8" s="409">
        <v>2</v>
      </c>
      <c r="AC8" s="408">
        <v>6</v>
      </c>
      <c r="AD8" s="409">
        <v>1</v>
      </c>
      <c r="AE8" s="408">
        <v>13</v>
      </c>
      <c r="AF8" s="409">
        <v>2</v>
      </c>
    </row>
    <row r="9" spans="1:32" x14ac:dyDescent="0.25">
      <c r="A9" s="395">
        <v>4</v>
      </c>
      <c r="B9" s="396" t="s">
        <v>254</v>
      </c>
      <c r="C9" s="407" t="s">
        <v>31</v>
      </c>
      <c r="D9" s="398">
        <v>1000</v>
      </c>
      <c r="E9" s="399">
        <v>0</v>
      </c>
      <c r="F9" s="400">
        <v>1000</v>
      </c>
      <c r="G9" s="398">
        <v>17.600000000000001</v>
      </c>
      <c r="H9" s="400">
        <v>0</v>
      </c>
      <c r="I9" s="400">
        <v>9</v>
      </c>
      <c r="J9" s="402">
        <f t="shared" si="0"/>
        <v>9</v>
      </c>
      <c r="K9" s="400">
        <v>8</v>
      </c>
      <c r="L9" s="400">
        <v>1000</v>
      </c>
      <c r="M9" s="400">
        <v>83</v>
      </c>
      <c r="N9" s="403">
        <v>83</v>
      </c>
      <c r="O9" s="408">
        <v>11</v>
      </c>
      <c r="P9" s="409">
        <v>2</v>
      </c>
      <c r="Q9" s="408">
        <v>5</v>
      </c>
      <c r="R9" s="409">
        <v>1</v>
      </c>
      <c r="S9" s="408">
        <v>13</v>
      </c>
      <c r="T9" s="409">
        <v>1</v>
      </c>
      <c r="U9" s="408">
        <v>3</v>
      </c>
      <c r="V9" s="409">
        <v>2</v>
      </c>
      <c r="W9" s="408">
        <v>10</v>
      </c>
      <c r="X9" s="409">
        <v>1</v>
      </c>
      <c r="Y9" s="408">
        <v>1</v>
      </c>
      <c r="Z9" s="409">
        <v>0</v>
      </c>
      <c r="AA9" s="408">
        <v>7</v>
      </c>
      <c r="AB9" s="409">
        <v>0</v>
      </c>
      <c r="AC9" s="410">
        <v>99</v>
      </c>
      <c r="AD9" s="409">
        <v>2</v>
      </c>
      <c r="AE9" s="408">
        <v>2</v>
      </c>
      <c r="AF9" s="409">
        <v>0</v>
      </c>
    </row>
    <row r="10" spans="1:32" x14ac:dyDescent="0.25">
      <c r="A10" s="395">
        <v>5</v>
      </c>
      <c r="B10" s="396" t="s">
        <v>255</v>
      </c>
      <c r="C10" s="397" t="s">
        <v>44</v>
      </c>
      <c r="D10" s="398">
        <v>1000</v>
      </c>
      <c r="E10" s="399">
        <v>0</v>
      </c>
      <c r="F10" s="400">
        <v>1000</v>
      </c>
      <c r="G10" s="398">
        <v>19.3</v>
      </c>
      <c r="H10" s="400">
        <v>0</v>
      </c>
      <c r="I10" s="400">
        <v>7</v>
      </c>
      <c r="J10" s="402">
        <f t="shared" si="0"/>
        <v>10</v>
      </c>
      <c r="K10" s="400">
        <v>8</v>
      </c>
      <c r="L10" s="400">
        <v>1000</v>
      </c>
      <c r="M10" s="400">
        <v>72</v>
      </c>
      <c r="N10" s="403">
        <v>72</v>
      </c>
      <c r="O10" s="408">
        <v>12</v>
      </c>
      <c r="P10" s="409">
        <v>2</v>
      </c>
      <c r="Q10" s="408">
        <v>4</v>
      </c>
      <c r="R10" s="409">
        <v>1</v>
      </c>
      <c r="S10" s="408">
        <v>10</v>
      </c>
      <c r="T10" s="409">
        <v>0</v>
      </c>
      <c r="U10" s="408">
        <v>8</v>
      </c>
      <c r="V10" s="409">
        <v>1</v>
      </c>
      <c r="W10" s="408">
        <v>2</v>
      </c>
      <c r="X10" s="409">
        <v>0</v>
      </c>
      <c r="Y10" s="408">
        <v>11</v>
      </c>
      <c r="Z10" s="409">
        <v>2</v>
      </c>
      <c r="AA10" s="408">
        <v>6</v>
      </c>
      <c r="AB10" s="409">
        <v>2</v>
      </c>
      <c r="AC10" s="408">
        <v>1</v>
      </c>
      <c r="AD10" s="409">
        <v>0</v>
      </c>
      <c r="AE10" s="410">
        <v>99</v>
      </c>
      <c r="AF10" s="409">
        <v>2</v>
      </c>
    </row>
    <row r="11" spans="1:32" x14ac:dyDescent="0.25">
      <c r="A11" s="395">
        <v>6</v>
      </c>
      <c r="B11" s="396" t="s">
        <v>256</v>
      </c>
      <c r="C11" s="407" t="s">
        <v>17</v>
      </c>
      <c r="D11" s="398">
        <v>1000</v>
      </c>
      <c r="E11" s="399">
        <v>0</v>
      </c>
      <c r="F11" s="400">
        <v>1000</v>
      </c>
      <c r="G11" s="398">
        <v>16.8</v>
      </c>
      <c r="H11" s="400">
        <v>0</v>
      </c>
      <c r="I11" s="400">
        <v>10</v>
      </c>
      <c r="J11" s="402">
        <f t="shared" si="0"/>
        <v>9</v>
      </c>
      <c r="K11" s="400">
        <v>8</v>
      </c>
      <c r="L11" s="400">
        <v>1000</v>
      </c>
      <c r="M11" s="400">
        <v>67</v>
      </c>
      <c r="N11" s="403">
        <v>67</v>
      </c>
      <c r="O11" s="408">
        <v>13</v>
      </c>
      <c r="P11" s="409">
        <v>1</v>
      </c>
      <c r="Q11" s="408">
        <v>9</v>
      </c>
      <c r="R11" s="409">
        <v>0</v>
      </c>
      <c r="S11" s="408">
        <v>2</v>
      </c>
      <c r="T11" s="409">
        <v>0</v>
      </c>
      <c r="U11" s="408">
        <v>11</v>
      </c>
      <c r="V11" s="409">
        <v>2</v>
      </c>
      <c r="W11" s="408">
        <v>12</v>
      </c>
      <c r="X11" s="409">
        <v>1</v>
      </c>
      <c r="Y11" s="410">
        <v>99</v>
      </c>
      <c r="Z11" s="409">
        <v>2</v>
      </c>
      <c r="AA11" s="408">
        <v>5</v>
      </c>
      <c r="AB11" s="409">
        <v>0</v>
      </c>
      <c r="AC11" s="408">
        <v>3</v>
      </c>
      <c r="AD11" s="409">
        <v>1</v>
      </c>
      <c r="AE11" s="408">
        <v>8</v>
      </c>
      <c r="AF11" s="409">
        <v>2</v>
      </c>
    </row>
    <row r="12" spans="1:32" x14ac:dyDescent="0.25">
      <c r="A12" s="395">
        <v>7</v>
      </c>
      <c r="B12" s="396" t="s">
        <v>257</v>
      </c>
      <c r="C12" s="407" t="s">
        <v>39</v>
      </c>
      <c r="D12" s="398">
        <v>1010</v>
      </c>
      <c r="E12" s="399">
        <v>10</v>
      </c>
      <c r="F12" s="400">
        <v>1000</v>
      </c>
      <c r="G12" s="398">
        <v>21</v>
      </c>
      <c r="H12" s="400">
        <v>0</v>
      </c>
      <c r="I12" s="400">
        <v>5</v>
      </c>
      <c r="J12" s="402">
        <f t="shared" si="0"/>
        <v>11</v>
      </c>
      <c r="K12" s="400">
        <v>8</v>
      </c>
      <c r="L12" s="400">
        <v>1000</v>
      </c>
      <c r="M12" s="400">
        <v>75</v>
      </c>
      <c r="N12" s="403">
        <v>75</v>
      </c>
      <c r="O12" s="410">
        <v>99</v>
      </c>
      <c r="P12" s="409">
        <v>2</v>
      </c>
      <c r="Q12" s="408">
        <v>2</v>
      </c>
      <c r="R12" s="409">
        <v>1</v>
      </c>
      <c r="S12" s="408">
        <v>1</v>
      </c>
      <c r="T12" s="409">
        <v>1</v>
      </c>
      <c r="U12" s="408">
        <v>13</v>
      </c>
      <c r="V12" s="409">
        <v>1</v>
      </c>
      <c r="W12" s="408">
        <v>9</v>
      </c>
      <c r="X12" s="409">
        <v>0</v>
      </c>
      <c r="Y12" s="408">
        <v>12</v>
      </c>
      <c r="Z12" s="409">
        <v>2</v>
      </c>
      <c r="AA12" s="408">
        <v>4</v>
      </c>
      <c r="AB12" s="409">
        <v>2</v>
      </c>
      <c r="AC12" s="408">
        <v>10</v>
      </c>
      <c r="AD12" s="409">
        <v>0</v>
      </c>
      <c r="AE12" s="408">
        <v>11</v>
      </c>
      <c r="AF12" s="409">
        <v>2</v>
      </c>
    </row>
    <row r="13" spans="1:32" x14ac:dyDescent="0.25">
      <c r="A13" s="395">
        <v>8</v>
      </c>
      <c r="B13" s="396" t="s">
        <v>258</v>
      </c>
      <c r="C13" s="407" t="s">
        <v>17</v>
      </c>
      <c r="D13" s="398">
        <v>1000</v>
      </c>
      <c r="E13" s="399">
        <v>0</v>
      </c>
      <c r="F13" s="400">
        <v>1000</v>
      </c>
      <c r="G13" s="398">
        <v>15.1</v>
      </c>
      <c r="H13" s="400">
        <v>0</v>
      </c>
      <c r="I13" s="400">
        <v>12</v>
      </c>
      <c r="J13" s="402">
        <f t="shared" si="0"/>
        <v>7</v>
      </c>
      <c r="K13" s="400">
        <v>8</v>
      </c>
      <c r="L13" s="400">
        <v>1000</v>
      </c>
      <c r="M13" s="400">
        <v>72</v>
      </c>
      <c r="N13" s="403">
        <v>72</v>
      </c>
      <c r="O13" s="408">
        <v>1</v>
      </c>
      <c r="P13" s="409">
        <v>0</v>
      </c>
      <c r="Q13" s="408">
        <v>13</v>
      </c>
      <c r="R13" s="409">
        <v>0</v>
      </c>
      <c r="S13" s="410">
        <v>99</v>
      </c>
      <c r="T13" s="409">
        <v>2</v>
      </c>
      <c r="U13" s="408">
        <v>5</v>
      </c>
      <c r="V13" s="409">
        <v>1</v>
      </c>
      <c r="W13" s="408">
        <v>11</v>
      </c>
      <c r="X13" s="409">
        <v>2</v>
      </c>
      <c r="Y13" s="408">
        <v>3</v>
      </c>
      <c r="Z13" s="409">
        <v>0</v>
      </c>
      <c r="AA13" s="408">
        <v>12</v>
      </c>
      <c r="AB13" s="409">
        <v>1</v>
      </c>
      <c r="AC13" s="408">
        <v>9</v>
      </c>
      <c r="AD13" s="409">
        <v>1</v>
      </c>
      <c r="AE13" s="408">
        <v>6</v>
      </c>
      <c r="AF13" s="409">
        <v>0</v>
      </c>
    </row>
    <row r="14" spans="1:32" x14ac:dyDescent="0.25">
      <c r="A14" s="395">
        <v>9</v>
      </c>
      <c r="B14" s="396" t="s">
        <v>259</v>
      </c>
      <c r="C14" s="407" t="s">
        <v>17</v>
      </c>
      <c r="D14" s="398">
        <v>1000</v>
      </c>
      <c r="E14" s="399">
        <v>0</v>
      </c>
      <c r="F14" s="400">
        <v>1000</v>
      </c>
      <c r="G14" s="398">
        <v>18.5</v>
      </c>
      <c r="H14" s="400">
        <v>0</v>
      </c>
      <c r="I14" s="400">
        <v>8</v>
      </c>
      <c r="J14" s="402">
        <f t="shared" si="0"/>
        <v>9</v>
      </c>
      <c r="K14" s="400">
        <v>8</v>
      </c>
      <c r="L14" s="400">
        <v>1000</v>
      </c>
      <c r="M14" s="400">
        <v>88</v>
      </c>
      <c r="N14" s="403">
        <v>88</v>
      </c>
      <c r="O14" s="408">
        <v>2</v>
      </c>
      <c r="P14" s="409">
        <v>1</v>
      </c>
      <c r="Q14" s="408">
        <v>6</v>
      </c>
      <c r="R14" s="409">
        <v>2</v>
      </c>
      <c r="S14" s="408">
        <v>3</v>
      </c>
      <c r="T14" s="409">
        <v>1</v>
      </c>
      <c r="U14" s="408">
        <v>10</v>
      </c>
      <c r="V14" s="409">
        <v>0</v>
      </c>
      <c r="W14" s="408">
        <v>7</v>
      </c>
      <c r="X14" s="409">
        <v>2</v>
      </c>
      <c r="Y14" s="408">
        <v>13</v>
      </c>
      <c r="Z14" s="409">
        <v>0</v>
      </c>
      <c r="AA14" s="410">
        <v>99</v>
      </c>
      <c r="AB14" s="409">
        <v>2</v>
      </c>
      <c r="AC14" s="408">
        <v>8</v>
      </c>
      <c r="AD14" s="409">
        <v>1</v>
      </c>
      <c r="AE14" s="408">
        <v>1</v>
      </c>
      <c r="AF14" s="409">
        <v>0</v>
      </c>
    </row>
    <row r="15" spans="1:32" x14ac:dyDescent="0.25">
      <c r="A15" s="395">
        <v>10</v>
      </c>
      <c r="B15" s="396" t="s">
        <v>140</v>
      </c>
      <c r="C15" s="397" t="s">
        <v>3</v>
      </c>
      <c r="D15" s="398">
        <v>1030</v>
      </c>
      <c r="E15" s="399">
        <v>30</v>
      </c>
      <c r="F15" s="400">
        <v>1000</v>
      </c>
      <c r="G15" s="398">
        <v>23.5</v>
      </c>
      <c r="H15" s="400">
        <v>0</v>
      </c>
      <c r="I15" s="401">
        <v>2</v>
      </c>
      <c r="J15" s="402">
        <f t="shared" si="0"/>
        <v>14</v>
      </c>
      <c r="K15" s="400">
        <v>9</v>
      </c>
      <c r="L15" s="400">
        <v>1000</v>
      </c>
      <c r="M15" s="400">
        <v>93</v>
      </c>
      <c r="N15" s="403">
        <v>86</v>
      </c>
      <c r="O15" s="408">
        <v>3</v>
      </c>
      <c r="P15" s="409">
        <v>2</v>
      </c>
      <c r="Q15" s="408">
        <v>1</v>
      </c>
      <c r="R15" s="409">
        <v>1</v>
      </c>
      <c r="S15" s="408">
        <v>5</v>
      </c>
      <c r="T15" s="409">
        <v>2</v>
      </c>
      <c r="U15" s="408">
        <v>9</v>
      </c>
      <c r="V15" s="409">
        <v>2</v>
      </c>
      <c r="W15" s="408">
        <v>4</v>
      </c>
      <c r="X15" s="409">
        <v>1</v>
      </c>
      <c r="Y15" s="408">
        <v>2</v>
      </c>
      <c r="Z15" s="409">
        <v>2</v>
      </c>
      <c r="AA15" s="408">
        <v>13</v>
      </c>
      <c r="AB15" s="409">
        <v>1</v>
      </c>
      <c r="AC15" s="408">
        <v>7</v>
      </c>
      <c r="AD15" s="409">
        <v>2</v>
      </c>
      <c r="AE15" s="408">
        <v>12</v>
      </c>
      <c r="AF15" s="411">
        <v>1</v>
      </c>
    </row>
    <row r="16" spans="1:32" x14ac:dyDescent="0.25">
      <c r="A16" s="395">
        <v>11</v>
      </c>
      <c r="B16" s="396" t="s">
        <v>260</v>
      </c>
      <c r="C16" s="397" t="s">
        <v>3</v>
      </c>
      <c r="D16" s="398">
        <v>1000</v>
      </c>
      <c r="E16" s="399">
        <v>0</v>
      </c>
      <c r="F16" s="400">
        <v>1000</v>
      </c>
      <c r="G16" s="398">
        <v>14.3</v>
      </c>
      <c r="H16" s="400">
        <v>0</v>
      </c>
      <c r="I16" s="400">
        <v>13</v>
      </c>
      <c r="J16" s="402">
        <f t="shared" si="0"/>
        <v>3</v>
      </c>
      <c r="K16" s="400">
        <v>8</v>
      </c>
      <c r="L16" s="400">
        <v>1000</v>
      </c>
      <c r="M16" s="400">
        <v>74</v>
      </c>
      <c r="N16" s="403">
        <v>74</v>
      </c>
      <c r="O16" s="408">
        <v>4</v>
      </c>
      <c r="P16" s="409">
        <v>0</v>
      </c>
      <c r="Q16" s="410">
        <v>99</v>
      </c>
      <c r="R16" s="409">
        <v>2</v>
      </c>
      <c r="S16" s="408">
        <v>12</v>
      </c>
      <c r="T16" s="409">
        <v>1</v>
      </c>
      <c r="U16" s="408">
        <v>6</v>
      </c>
      <c r="V16" s="409">
        <v>0</v>
      </c>
      <c r="W16" s="408">
        <v>8</v>
      </c>
      <c r="X16" s="409">
        <v>0</v>
      </c>
      <c r="Y16" s="408">
        <v>5</v>
      </c>
      <c r="Z16" s="409">
        <v>0</v>
      </c>
      <c r="AA16" s="408">
        <v>2</v>
      </c>
      <c r="AB16" s="409">
        <v>0</v>
      </c>
      <c r="AC16" s="408">
        <v>13</v>
      </c>
      <c r="AD16" s="409">
        <v>0</v>
      </c>
      <c r="AE16" s="408">
        <v>7</v>
      </c>
      <c r="AF16" s="409">
        <v>0</v>
      </c>
    </row>
    <row r="17" spans="1:256" x14ac:dyDescent="0.25">
      <c r="A17" s="395">
        <v>12</v>
      </c>
      <c r="B17" s="396" t="s">
        <v>45</v>
      </c>
      <c r="C17" s="397" t="s">
        <v>44</v>
      </c>
      <c r="D17" s="398">
        <v>1000</v>
      </c>
      <c r="E17" s="399">
        <v>0</v>
      </c>
      <c r="F17" s="400">
        <v>1000</v>
      </c>
      <c r="G17" s="398">
        <v>16</v>
      </c>
      <c r="H17" s="400">
        <v>0</v>
      </c>
      <c r="I17" s="400">
        <v>11</v>
      </c>
      <c r="J17" s="402">
        <f t="shared" si="0"/>
        <v>7</v>
      </c>
      <c r="K17" s="400">
        <v>8</v>
      </c>
      <c r="L17" s="400">
        <v>1000</v>
      </c>
      <c r="M17" s="400">
        <v>75</v>
      </c>
      <c r="N17" s="403">
        <v>75</v>
      </c>
      <c r="O17" s="408">
        <v>5</v>
      </c>
      <c r="P17" s="409">
        <v>0</v>
      </c>
      <c r="Q17" s="408">
        <v>3</v>
      </c>
      <c r="R17" s="409">
        <v>0</v>
      </c>
      <c r="S17" s="408">
        <v>11</v>
      </c>
      <c r="T17" s="409">
        <v>1</v>
      </c>
      <c r="U17" s="410">
        <v>99</v>
      </c>
      <c r="V17" s="409">
        <v>2</v>
      </c>
      <c r="W17" s="408">
        <v>6</v>
      </c>
      <c r="X17" s="409">
        <v>1</v>
      </c>
      <c r="Y17" s="408">
        <v>7</v>
      </c>
      <c r="Z17" s="409">
        <v>0</v>
      </c>
      <c r="AA17" s="408">
        <v>8</v>
      </c>
      <c r="AB17" s="409">
        <v>1</v>
      </c>
      <c r="AC17" s="408">
        <v>2</v>
      </c>
      <c r="AD17" s="409">
        <v>1</v>
      </c>
      <c r="AE17" s="408">
        <v>10</v>
      </c>
      <c r="AF17" s="409">
        <v>1</v>
      </c>
    </row>
    <row r="18" spans="1:256" x14ac:dyDescent="0.25">
      <c r="A18" s="395">
        <v>13</v>
      </c>
      <c r="B18" s="396" t="s">
        <v>11</v>
      </c>
      <c r="C18" s="397" t="s">
        <v>3</v>
      </c>
      <c r="D18" s="398">
        <v>1000</v>
      </c>
      <c r="E18" s="399">
        <v>0</v>
      </c>
      <c r="F18" s="400">
        <v>1000</v>
      </c>
      <c r="G18" s="398">
        <v>20.2</v>
      </c>
      <c r="H18" s="400">
        <v>0</v>
      </c>
      <c r="I18" s="400">
        <v>6</v>
      </c>
      <c r="J18" s="402">
        <f t="shared" si="0"/>
        <v>10</v>
      </c>
      <c r="K18" s="400">
        <v>9</v>
      </c>
      <c r="L18" s="400">
        <v>1000</v>
      </c>
      <c r="M18" s="400">
        <v>86</v>
      </c>
      <c r="N18" s="403">
        <v>85</v>
      </c>
      <c r="O18" s="408">
        <v>6</v>
      </c>
      <c r="P18" s="409">
        <v>1</v>
      </c>
      <c r="Q18" s="408">
        <v>8</v>
      </c>
      <c r="R18" s="409">
        <v>2</v>
      </c>
      <c r="S18" s="408">
        <v>4</v>
      </c>
      <c r="T18" s="409">
        <v>1</v>
      </c>
      <c r="U18" s="408">
        <v>7</v>
      </c>
      <c r="V18" s="409">
        <v>1</v>
      </c>
      <c r="W18" s="408">
        <v>1</v>
      </c>
      <c r="X18" s="409">
        <v>0</v>
      </c>
      <c r="Y18" s="408">
        <v>9</v>
      </c>
      <c r="Z18" s="409">
        <v>2</v>
      </c>
      <c r="AA18" s="408">
        <v>10</v>
      </c>
      <c r="AB18" s="409">
        <v>1</v>
      </c>
      <c r="AC18" s="408">
        <v>11</v>
      </c>
      <c r="AD18" s="409">
        <v>2</v>
      </c>
      <c r="AE18" s="408">
        <v>3</v>
      </c>
      <c r="AF18" s="409">
        <v>0</v>
      </c>
    </row>
    <row r="19" spans="1:256" ht="15.75" thickBot="1" x14ac:dyDescent="0.3">
      <c r="A19" s="395">
        <v>14</v>
      </c>
      <c r="B19" s="412" t="s">
        <v>261</v>
      </c>
      <c r="C19" s="413"/>
      <c r="D19" s="398"/>
      <c r="E19" s="399"/>
      <c r="F19" s="400" t="s">
        <v>262</v>
      </c>
      <c r="G19" s="414">
        <f>IF(I19=0,0,(IF(IF($A$30&gt;=30,(SUM(31-I19)*$H$6),(SUM(30-I19)*$H$6))&lt;0,0,IF($A$30&gt;=30,(SUM(31-I19)*$H$6),(SUM(30-I19)*$H$6)))))</f>
        <v>0</v>
      </c>
      <c r="H19" s="400">
        <v>0</v>
      </c>
      <c r="I19" s="400"/>
      <c r="J19" s="395"/>
      <c r="K19" s="400"/>
      <c r="L19" s="400">
        <v>0</v>
      </c>
      <c r="M19" s="400"/>
      <c r="N19" s="403"/>
      <c r="O19" s="415"/>
      <c r="P19" s="416"/>
      <c r="Q19" s="415"/>
      <c r="R19" s="416"/>
      <c r="S19" s="415"/>
      <c r="T19" s="416"/>
      <c r="U19" s="415"/>
      <c r="V19" s="416"/>
      <c r="W19" s="415"/>
      <c r="X19" s="416"/>
      <c r="Y19" s="415"/>
      <c r="Z19" s="416"/>
      <c r="AA19" s="415"/>
      <c r="AB19" s="416"/>
      <c r="AC19" s="415"/>
      <c r="AD19" s="416"/>
      <c r="AE19" s="415"/>
      <c r="AF19" s="416"/>
    </row>
    <row r="20" spans="1:256" customFormat="1" ht="14.1" customHeight="1" x14ac:dyDescent="0.25">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387"/>
      <c r="AH20" s="387"/>
      <c r="AI20" s="387"/>
      <c r="AJ20" s="387"/>
      <c r="AK20" s="387"/>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x14ac:dyDescent="0.25">
      <c r="A21" s="213"/>
      <c r="B21" s="210"/>
      <c r="C21" s="210"/>
      <c r="D21" s="210"/>
      <c r="E21" s="210"/>
      <c r="F21" s="210"/>
      <c r="G21" s="210"/>
      <c r="H21" s="214"/>
      <c r="I21" s="215"/>
      <c r="J21" s="216"/>
      <c r="K21" s="214"/>
      <c r="L21" s="215"/>
      <c r="M21" s="216"/>
      <c r="N21" s="214"/>
      <c r="O21" s="215"/>
      <c r="P21" s="216"/>
      <c r="Q21" s="214"/>
      <c r="R21" s="215"/>
      <c r="S21" s="216"/>
      <c r="T21" s="214"/>
      <c r="U21" s="215"/>
      <c r="V21" s="214"/>
      <c r="W21" s="214"/>
      <c r="X21" s="215"/>
      <c r="Y21" s="216"/>
      <c r="Z21" s="214"/>
      <c r="AA21" s="215"/>
      <c r="AB21" s="215"/>
      <c r="AC21" s="215"/>
      <c r="AD21" s="215"/>
      <c r="AE21" s="215"/>
      <c r="AF21" s="215"/>
      <c r="AG21" s="387"/>
      <c r="AH21" s="387"/>
      <c r="AI21" s="387"/>
      <c r="AJ21" s="387"/>
      <c r="AK21" s="387"/>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5">
      <c r="A22" s="213"/>
      <c r="B22" s="210"/>
      <c r="C22" s="210"/>
      <c r="D22" s="210"/>
      <c r="E22" s="210"/>
      <c r="F22" s="210"/>
      <c r="G22" s="210"/>
      <c r="H22" s="214"/>
      <c r="I22" s="210"/>
      <c r="J22" s="216"/>
      <c r="K22" s="214"/>
      <c r="L22" s="215"/>
      <c r="M22" s="216"/>
      <c r="N22" s="214"/>
      <c r="O22" s="215"/>
      <c r="P22" s="216"/>
      <c r="Q22" s="214"/>
      <c r="R22" s="215"/>
      <c r="S22" s="216"/>
      <c r="T22" s="214"/>
      <c r="U22" s="215"/>
      <c r="V22" s="216"/>
      <c r="W22" s="214"/>
      <c r="X22" s="215"/>
      <c r="Y22" s="216"/>
      <c r="Z22" s="216"/>
      <c r="AA22" s="215"/>
      <c r="AB22" s="215"/>
      <c r="AC22" s="215"/>
      <c r="AD22" s="215"/>
      <c r="AE22" s="215"/>
      <c r="AF22" s="215"/>
      <c r="AG22" s="387"/>
      <c r="AH22" s="387"/>
      <c r="AI22" s="387"/>
      <c r="AJ22" s="387"/>
      <c r="AK22" s="387"/>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x14ac:dyDescent="0.25">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15"/>
      <c r="AE23" s="215"/>
      <c r="AF23" s="215"/>
      <c r="AG23" s="387"/>
      <c r="AH23" s="387"/>
      <c r="AI23" s="387"/>
      <c r="AJ23" s="387"/>
      <c r="AK23" s="387"/>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x14ac:dyDescent="0.25">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387"/>
      <c r="AH24" s="387"/>
      <c r="AI24" s="387"/>
      <c r="AJ24" s="387"/>
      <c r="AK24" s="387"/>
      <c r="AL24" s="209"/>
      <c r="AM24" s="209"/>
      <c r="AN24" s="209"/>
    </row>
    <row r="25" spans="1:256" customFormat="1" x14ac:dyDescent="0.25">
      <c r="A25" s="217" t="s">
        <v>208</v>
      </c>
      <c r="B25" s="217"/>
      <c r="C25" s="218"/>
      <c r="D25" s="218"/>
      <c r="E25" s="218"/>
      <c r="F25" s="218"/>
      <c r="G25" s="218"/>
      <c r="H25" s="218"/>
      <c r="I25" s="218"/>
      <c r="J25" s="218"/>
      <c r="K25" s="218"/>
      <c r="L25" s="218"/>
      <c r="M25" s="216"/>
      <c r="N25" s="214"/>
      <c r="O25" s="215"/>
      <c r="P25" s="216"/>
      <c r="Q25" s="214"/>
      <c r="R25" s="215"/>
      <c r="S25" s="216"/>
      <c r="T25" s="214"/>
      <c r="U25" s="215"/>
      <c r="V25" s="216"/>
      <c r="W25" s="214"/>
      <c r="X25" s="215"/>
      <c r="Y25" s="216"/>
      <c r="Z25" s="214"/>
      <c r="AA25" s="215"/>
      <c r="AB25" s="215"/>
      <c r="AC25" s="215"/>
      <c r="AD25" s="215"/>
      <c r="AE25" s="215"/>
      <c r="AF25" s="215"/>
      <c r="AG25" s="387"/>
      <c r="AH25" s="387"/>
      <c r="AI25" s="387"/>
      <c r="AJ25" s="387"/>
      <c r="AK25" s="387"/>
      <c r="AL25" s="209"/>
      <c r="AM25" s="209"/>
      <c r="AN25" s="209"/>
    </row>
  </sheetData>
  <protectedRanges>
    <protectedRange sqref="B19:C19 B6:B18" name="Diapazons1_1"/>
    <protectedRange sqref="C7 C11:C14" name="Diapazons1_6_2"/>
    <protectedRange sqref="C10" name="Diapazons1_5_1"/>
    <protectedRange sqref="C17" name="Diapazons1_5_2"/>
    <protectedRange sqref="C8:C9" name="Diapazons1_3_1"/>
    <protectedRange sqref="C15:C16" name="Diapazons1_9_2_3_3"/>
    <protectedRange sqref="C18" name="Diapazons1_9_2_3_3_1"/>
    <protectedRange sqref="C6" name="Diapazons1_9_2_3_3_2"/>
    <protectedRange sqref="A4" name="Diapazons1_1_1"/>
    <protectedRange sqref="Q3" name="Diapazons3_1"/>
    <protectedRange sqref="A1" name="Diapazons1_6_1_1"/>
    <protectedRange sqref="N21:N25" name="Diapazons4_1_1"/>
    <protectedRange sqref="R21:Z25" name="Diapazons2_1_1"/>
    <protectedRange sqref="I21:I25 M21:N25 A21:F25" name="Diapazons1_9_2_1_1_1_1"/>
    <protectedRange sqref="L21:L25" name="Diapazons3_1_1"/>
  </protectedRanges>
  <mergeCells count="13">
    <mergeCell ref="AA5:AB5"/>
    <mergeCell ref="AC5:AD5"/>
    <mergeCell ref="AE5:AF5"/>
    <mergeCell ref="A1:AF2"/>
    <mergeCell ref="D3:G3"/>
    <mergeCell ref="M3:P3"/>
    <mergeCell ref="A4:B4"/>
    <mergeCell ref="O5:P5"/>
    <mergeCell ref="Q5:R5"/>
    <mergeCell ref="S5:T5"/>
    <mergeCell ref="U5:V5"/>
    <mergeCell ref="W5:X5"/>
    <mergeCell ref="Y5:Z5"/>
  </mergeCells>
  <conditionalFormatting sqref="B19:C19 B6:B18">
    <cfRule type="expression" dxfId="443" priority="98" stopIfTrue="1">
      <formula>R6=1</formula>
    </cfRule>
    <cfRule type="expression" dxfId="442" priority="99" stopIfTrue="1">
      <formula>R6=2</formula>
    </cfRule>
    <cfRule type="expression" dxfId="441" priority="100" stopIfTrue="1">
      <formula>R6=3</formula>
    </cfRule>
  </conditionalFormatting>
  <conditionalFormatting sqref="G19">
    <cfRule type="expression" dxfId="440" priority="101" stopIfTrue="1">
      <formula>XDR19=0</formula>
    </cfRule>
  </conditionalFormatting>
  <conditionalFormatting sqref="Q3:AF3">
    <cfRule type="expression" dxfId="439" priority="96" stopIfTrue="1">
      <formula>$Q$3=0</formula>
    </cfRule>
  </conditionalFormatting>
  <conditionalFormatting sqref="H3">
    <cfRule type="cellIs" dxfId="438" priority="97" stopIfTrue="1" operator="equal">
      <formula>0</formula>
    </cfRule>
  </conditionalFormatting>
  <conditionalFormatting sqref="G21:G24">
    <cfRule type="expression" dxfId="437" priority="90" stopIfTrue="1">
      <formula>A21=0</formula>
    </cfRule>
  </conditionalFormatting>
  <conditionalFormatting sqref="H21:H24">
    <cfRule type="expression" dxfId="436" priority="89" stopIfTrue="1">
      <formula>A21=0</formula>
    </cfRule>
  </conditionalFormatting>
  <conditionalFormatting sqref="J21:J24">
    <cfRule type="expression" dxfId="435" priority="88" stopIfTrue="1">
      <formula>A21=0</formula>
    </cfRule>
  </conditionalFormatting>
  <conditionalFormatting sqref="R21:R25">
    <cfRule type="expression" dxfId="434" priority="86" stopIfTrue="1">
      <formula>A21=0</formula>
    </cfRule>
    <cfRule type="expression" dxfId="433" priority="87" stopIfTrue="1">
      <formula>R21=99</formula>
    </cfRule>
  </conditionalFormatting>
  <conditionalFormatting sqref="O21:O25 AA21:AA25">
    <cfRule type="expression" dxfId="432" priority="85" stopIfTrue="1">
      <formula>A21=0</formula>
    </cfRule>
  </conditionalFormatting>
  <conditionalFormatting sqref="P21:P25">
    <cfRule type="expression" dxfId="431" priority="84" stopIfTrue="1">
      <formula>A21=0</formula>
    </cfRule>
  </conditionalFormatting>
  <conditionalFormatting sqref="S21:S25">
    <cfRule type="expression" dxfId="430" priority="83" stopIfTrue="1">
      <formula>A21=0</formula>
    </cfRule>
  </conditionalFormatting>
  <conditionalFormatting sqref="W21:W25">
    <cfRule type="expression" dxfId="429" priority="82" stopIfTrue="1">
      <formula>A21=0</formula>
    </cfRule>
  </conditionalFormatting>
  <conditionalFormatting sqref="Y21:Y25">
    <cfRule type="expression" dxfId="428" priority="81" stopIfTrue="1">
      <formula>A21=0</formula>
    </cfRule>
  </conditionalFormatting>
  <conditionalFormatting sqref="D21:D24">
    <cfRule type="expression" dxfId="427" priority="78" stopIfTrue="1">
      <formula>L21=1</formula>
    </cfRule>
    <cfRule type="expression" dxfId="426" priority="79" stopIfTrue="1">
      <formula>L21=2</formula>
    </cfRule>
    <cfRule type="expression" dxfId="425" priority="80" stopIfTrue="1">
      <formula>L21=3</formula>
    </cfRule>
  </conditionalFormatting>
  <conditionalFormatting sqref="T21:T25">
    <cfRule type="expression" dxfId="424" priority="76" stopIfTrue="1">
      <formula>A21=0</formula>
    </cfRule>
    <cfRule type="expression" dxfId="423" priority="77" stopIfTrue="1">
      <formula>T21=99</formula>
    </cfRule>
  </conditionalFormatting>
  <conditionalFormatting sqref="V22:V25">
    <cfRule type="expression" dxfId="422" priority="74" stopIfTrue="1">
      <formula>A22=0</formula>
    </cfRule>
    <cfRule type="expression" dxfId="421" priority="75" stopIfTrue="1">
      <formula>V22=99</formula>
    </cfRule>
  </conditionalFormatting>
  <conditionalFormatting sqref="X21:X25">
    <cfRule type="expression" dxfId="420" priority="72" stopIfTrue="1">
      <formula>A21=0</formula>
    </cfRule>
    <cfRule type="expression" dxfId="419" priority="73" stopIfTrue="1">
      <formula>X21=99</formula>
    </cfRule>
  </conditionalFormatting>
  <conditionalFormatting sqref="Z22:Z25">
    <cfRule type="expression" dxfId="418" priority="70" stopIfTrue="1">
      <formula>A22=0</formula>
    </cfRule>
    <cfRule type="expression" dxfId="417" priority="71" stopIfTrue="1">
      <formula>Z22=99</formula>
    </cfRule>
  </conditionalFormatting>
  <conditionalFormatting sqref="M21:M25">
    <cfRule type="expression" dxfId="416" priority="69" stopIfTrue="1">
      <formula>A21=0</formula>
    </cfRule>
  </conditionalFormatting>
  <conditionalFormatting sqref="L21:L24">
    <cfRule type="cellIs" dxfId="415" priority="66" stopIfTrue="1" operator="equal">
      <formula>1</formula>
    </cfRule>
    <cfRule type="cellIs" dxfId="414" priority="67" stopIfTrue="1" operator="equal">
      <formula>2</formula>
    </cfRule>
    <cfRule type="cellIs" dxfId="413" priority="68" stopIfTrue="1" operator="equal">
      <formula>3</formula>
    </cfRule>
  </conditionalFormatting>
  <conditionalFormatting sqref="G21:G23">
    <cfRule type="expression" dxfId="412" priority="65" stopIfTrue="1">
      <formula>A21=0</formula>
    </cfRule>
  </conditionalFormatting>
  <conditionalFormatting sqref="H21:H24">
    <cfRule type="expression" dxfId="411" priority="64" stopIfTrue="1">
      <formula>A21=0</formula>
    </cfRule>
  </conditionalFormatting>
  <conditionalFormatting sqref="J21:J23">
    <cfRule type="expression" dxfId="410" priority="63" stopIfTrue="1">
      <formula>A21=0</formula>
    </cfRule>
  </conditionalFormatting>
  <conditionalFormatting sqref="R21:R23">
    <cfRule type="expression" dxfId="409" priority="61" stopIfTrue="1">
      <formula>A21=0</formula>
    </cfRule>
    <cfRule type="expression" dxfId="408" priority="62" stopIfTrue="1">
      <formula>R21=99</formula>
    </cfRule>
  </conditionalFormatting>
  <conditionalFormatting sqref="O21:O23">
    <cfRule type="expression" dxfId="407" priority="60" stopIfTrue="1">
      <formula>A21=0</formula>
    </cfRule>
  </conditionalFormatting>
  <conditionalFormatting sqref="P21:P23">
    <cfRule type="expression" dxfId="406" priority="59" stopIfTrue="1">
      <formula>A21=0</formula>
    </cfRule>
  </conditionalFormatting>
  <conditionalFormatting sqref="Q21:Q25">
    <cfRule type="expression" dxfId="405" priority="58" stopIfTrue="1">
      <formula>A21=0</formula>
    </cfRule>
  </conditionalFormatting>
  <conditionalFormatting sqref="S21:S23">
    <cfRule type="expression" dxfId="404" priority="57" stopIfTrue="1">
      <formula>A21=0</formula>
    </cfRule>
  </conditionalFormatting>
  <conditionalFormatting sqref="U21:U25">
    <cfRule type="expression" dxfId="403" priority="56" stopIfTrue="1">
      <formula>A21=0</formula>
    </cfRule>
  </conditionalFormatting>
  <conditionalFormatting sqref="W21:W23">
    <cfRule type="expression" dxfId="402" priority="55" stopIfTrue="1">
      <formula>A21=0</formula>
    </cfRule>
  </conditionalFormatting>
  <conditionalFormatting sqref="Y21:Y23">
    <cfRule type="expression" dxfId="401" priority="54" stopIfTrue="1">
      <formula>A21=0</formula>
    </cfRule>
  </conditionalFormatting>
  <conditionalFormatting sqref="D21:D23">
    <cfRule type="expression" dxfId="400" priority="51" stopIfTrue="1">
      <formula>L21=1</formula>
    </cfRule>
    <cfRule type="expression" dxfId="399" priority="52" stopIfTrue="1">
      <formula>L21=2</formula>
    </cfRule>
    <cfRule type="expression" dxfId="398" priority="53" stopIfTrue="1">
      <formula>L21=3</formula>
    </cfRule>
  </conditionalFormatting>
  <conditionalFormatting sqref="T21:T23">
    <cfRule type="expression" dxfId="397" priority="49" stopIfTrue="1">
      <formula>A21=0</formula>
    </cfRule>
    <cfRule type="expression" dxfId="396" priority="50" stopIfTrue="1">
      <formula>T21=99</formula>
    </cfRule>
  </conditionalFormatting>
  <conditionalFormatting sqref="V22:V23">
    <cfRule type="expression" dxfId="395" priority="47" stopIfTrue="1">
      <formula>A22=0</formula>
    </cfRule>
    <cfRule type="expression" dxfId="394" priority="48" stopIfTrue="1">
      <formula>V22=99</formula>
    </cfRule>
  </conditionalFormatting>
  <conditionalFormatting sqref="X21:X23">
    <cfRule type="expression" dxfId="393" priority="45" stopIfTrue="1">
      <formula>A21=0</formula>
    </cfRule>
    <cfRule type="expression" dxfId="392" priority="46" stopIfTrue="1">
      <formula>X21=99</formula>
    </cfRule>
  </conditionalFormatting>
  <conditionalFormatting sqref="Z22:Z23">
    <cfRule type="expression" dxfId="391" priority="43" stopIfTrue="1">
      <formula>A22=0</formula>
    </cfRule>
    <cfRule type="expression" dxfId="390" priority="44" stopIfTrue="1">
      <formula>Z22=99</formula>
    </cfRule>
  </conditionalFormatting>
  <conditionalFormatting sqref="M21:M23">
    <cfRule type="expression" dxfId="389" priority="42" stopIfTrue="1">
      <formula>A21=0</formula>
    </cfRule>
  </conditionalFormatting>
  <conditionalFormatting sqref="G21:G24">
    <cfRule type="expression" dxfId="388" priority="41" stopIfTrue="1">
      <formula>A21=0</formula>
    </cfRule>
  </conditionalFormatting>
  <conditionalFormatting sqref="H21:H24">
    <cfRule type="expression" dxfId="387" priority="40" stopIfTrue="1">
      <formula>A21=0</formula>
    </cfRule>
  </conditionalFormatting>
  <conditionalFormatting sqref="J21:J24">
    <cfRule type="expression" dxfId="386" priority="39" stopIfTrue="1">
      <formula>A21=0</formula>
    </cfRule>
  </conditionalFormatting>
  <conditionalFormatting sqref="R21:R25">
    <cfRule type="expression" dxfId="385" priority="37" stopIfTrue="1">
      <formula>A21=0</formula>
    </cfRule>
    <cfRule type="expression" dxfId="384" priority="38" stopIfTrue="1">
      <formula>R21=99</formula>
    </cfRule>
  </conditionalFormatting>
  <conditionalFormatting sqref="O21:O25">
    <cfRule type="expression" dxfId="383" priority="36" stopIfTrue="1">
      <formula>A21=0</formula>
    </cfRule>
  </conditionalFormatting>
  <conditionalFormatting sqref="P21:P25">
    <cfRule type="expression" dxfId="382" priority="35" stopIfTrue="1">
      <formula>A21=0</formula>
    </cfRule>
  </conditionalFormatting>
  <conditionalFormatting sqref="Q21:Q25">
    <cfRule type="expression" dxfId="381" priority="34" stopIfTrue="1">
      <formula>A21=0</formula>
    </cfRule>
  </conditionalFormatting>
  <conditionalFormatting sqref="S21:S25">
    <cfRule type="expression" dxfId="380" priority="33" stopIfTrue="1">
      <formula>A21=0</formula>
    </cfRule>
  </conditionalFormatting>
  <conditionalFormatting sqref="U21:U25">
    <cfRule type="expression" dxfId="379" priority="32" stopIfTrue="1">
      <formula>A21=0</formula>
    </cfRule>
  </conditionalFormatting>
  <conditionalFormatting sqref="W21:W25">
    <cfRule type="expression" dxfId="378" priority="31" stopIfTrue="1">
      <formula>A21=0</formula>
    </cfRule>
  </conditionalFormatting>
  <conditionalFormatting sqref="Y21:Y25">
    <cfRule type="expression" dxfId="377" priority="30" stopIfTrue="1">
      <formula>A21=0</formula>
    </cfRule>
  </conditionalFormatting>
  <conditionalFormatting sqref="D21:D24">
    <cfRule type="expression" dxfId="376" priority="27" stopIfTrue="1">
      <formula>L21=1</formula>
    </cfRule>
    <cfRule type="expression" dxfId="375" priority="28" stopIfTrue="1">
      <formula>L21=2</formula>
    </cfRule>
    <cfRule type="expression" dxfId="374" priority="29" stopIfTrue="1">
      <formula>L21=3</formula>
    </cfRule>
  </conditionalFormatting>
  <conditionalFormatting sqref="T21:T25">
    <cfRule type="expression" dxfId="373" priority="25" stopIfTrue="1">
      <formula>A21=0</formula>
    </cfRule>
    <cfRule type="expression" dxfId="372" priority="26" stopIfTrue="1">
      <formula>T21=99</formula>
    </cfRule>
  </conditionalFormatting>
  <conditionalFormatting sqref="V22:V25">
    <cfRule type="expression" dxfId="371" priority="23" stopIfTrue="1">
      <formula>A22=0</formula>
    </cfRule>
    <cfRule type="expression" dxfId="370" priority="24" stopIfTrue="1">
      <formula>V22=99</formula>
    </cfRule>
  </conditionalFormatting>
  <conditionalFormatting sqref="X21:X25">
    <cfRule type="expression" dxfId="369" priority="21" stopIfTrue="1">
      <formula>A21=0</formula>
    </cfRule>
    <cfRule type="expression" dxfId="368" priority="22" stopIfTrue="1">
      <formula>X21=99</formula>
    </cfRule>
  </conditionalFormatting>
  <conditionalFormatting sqref="Z22:Z25">
    <cfRule type="expression" dxfId="367" priority="19" stopIfTrue="1">
      <formula>A22=0</formula>
    </cfRule>
    <cfRule type="expression" dxfId="366" priority="20" stopIfTrue="1">
      <formula>Z22=99</formula>
    </cfRule>
  </conditionalFormatting>
  <conditionalFormatting sqref="M21:M25">
    <cfRule type="expression" dxfId="365" priority="18" stopIfTrue="1">
      <formula>A21=0</formula>
    </cfRule>
  </conditionalFormatting>
  <conditionalFormatting sqref="V22:V24 Z22:Z24">
    <cfRule type="expression" dxfId="364" priority="17" stopIfTrue="1">
      <formula>FR20=0</formula>
    </cfRule>
  </conditionalFormatting>
  <conditionalFormatting sqref="F22">
    <cfRule type="expression" dxfId="363" priority="16" stopIfTrue="1">
      <formula>A22=0</formula>
    </cfRule>
  </conditionalFormatting>
  <conditionalFormatting sqref="I22">
    <cfRule type="expression" dxfId="362" priority="15" stopIfTrue="1">
      <formula>E22=0</formula>
    </cfRule>
  </conditionalFormatting>
  <conditionalFormatting sqref="E22">
    <cfRule type="expression" dxfId="361" priority="91" stopIfTrue="1">
      <formula>FW20=0</formula>
    </cfRule>
  </conditionalFormatting>
  <conditionalFormatting sqref="AB21:AF21 AB25:AF25 AB22:AE24">
    <cfRule type="expression" dxfId="360" priority="92" stopIfTrue="1">
      <formula>Q21=0</formula>
    </cfRule>
  </conditionalFormatting>
  <conditionalFormatting sqref="AF22:AF24">
    <cfRule type="expression" dxfId="359" priority="13" stopIfTrue="1">
      <formula>U22=0</formula>
    </cfRule>
  </conditionalFormatting>
  <conditionalFormatting sqref="AL20:AL23">
    <cfRule type="expression" dxfId="358" priority="93" stopIfTrue="1">
      <formula>Z22=0</formula>
    </cfRule>
  </conditionalFormatting>
  <conditionalFormatting sqref="AN20:AR23">
    <cfRule type="expression" dxfId="357" priority="94" stopIfTrue="1">
      <formula>Z22=0</formula>
    </cfRule>
  </conditionalFormatting>
  <conditionalFormatting sqref="AM20:AM23">
    <cfRule type="expression" dxfId="356" priority="95" stopIfTrue="1">
      <formula>Z22=0</formula>
    </cfRule>
  </conditionalFormatting>
  <conditionalFormatting sqref="V21">
    <cfRule type="expression" dxfId="355" priority="11" stopIfTrue="1">
      <formula>C21=0</formula>
    </cfRule>
    <cfRule type="expression" dxfId="354" priority="12" stopIfTrue="1">
      <formula>V21=99</formula>
    </cfRule>
  </conditionalFormatting>
  <conditionalFormatting sqref="V21">
    <cfRule type="expression" dxfId="353" priority="9" stopIfTrue="1">
      <formula>C21=0</formula>
    </cfRule>
    <cfRule type="expression" dxfId="352" priority="10" stopIfTrue="1">
      <formula>V21=99</formula>
    </cfRule>
  </conditionalFormatting>
  <conditionalFormatting sqref="V21">
    <cfRule type="expression" dxfId="351" priority="7" stopIfTrue="1">
      <formula>C21=0</formula>
    </cfRule>
    <cfRule type="expression" dxfId="350" priority="8" stopIfTrue="1">
      <formula>V21=99</formula>
    </cfRule>
  </conditionalFormatting>
  <conditionalFormatting sqref="Z21">
    <cfRule type="expression" dxfId="349" priority="5" stopIfTrue="1">
      <formula>G21=0</formula>
    </cfRule>
    <cfRule type="expression" dxfId="348" priority="6" stopIfTrue="1">
      <formula>Z21=99</formula>
    </cfRule>
  </conditionalFormatting>
  <conditionalFormatting sqref="Z21">
    <cfRule type="expression" dxfId="347" priority="3" stopIfTrue="1">
      <formula>G21=0</formula>
    </cfRule>
    <cfRule type="expression" dxfId="346" priority="4" stopIfTrue="1">
      <formula>Z21=99</formula>
    </cfRule>
  </conditionalFormatting>
  <conditionalFormatting sqref="Z21">
    <cfRule type="expression" dxfId="345" priority="1" stopIfTrue="1">
      <formula>G21=0</formula>
    </cfRule>
    <cfRule type="expression" dxfId="344" priority="2" stopIfTrue="1">
      <formula>Z21=99</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2"/>
  <sheetViews>
    <sheetView workbookViewId="0">
      <selection activeCell="A27" sqref="A27:XFD32"/>
    </sheetView>
  </sheetViews>
  <sheetFormatPr defaultRowHeight="12.75" x14ac:dyDescent="0.2"/>
  <cols>
    <col min="1" max="1" width="3.85546875" customWidth="1"/>
    <col min="2" max="2" width="19.85546875" customWidth="1"/>
    <col min="3" max="3" width="12.85546875" style="375" customWidth="1"/>
    <col min="4" max="4" width="5.7109375" customWidth="1"/>
    <col min="5" max="7" width="5.28515625" customWidth="1"/>
    <col min="8" max="8" width="6.5703125" customWidth="1"/>
    <col min="9" max="9" width="5.28515625" customWidth="1"/>
    <col min="10" max="12" width="3.7109375" customWidth="1"/>
    <col min="13" max="14" width="5.7109375" customWidth="1"/>
    <col min="15" max="15" width="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x14ac:dyDescent="0.2">
      <c r="A1" s="538" t="s">
        <v>236</v>
      </c>
      <c r="B1" s="538"/>
      <c r="C1" s="538"/>
      <c r="D1" s="538"/>
      <c r="E1" s="538"/>
      <c r="F1" s="538"/>
      <c r="G1" s="538"/>
      <c r="H1" s="538"/>
      <c r="I1" s="538"/>
      <c r="J1" s="538"/>
      <c r="K1" s="538"/>
      <c r="L1" s="538"/>
      <c r="M1" s="538"/>
      <c r="N1" s="538"/>
      <c r="O1" s="538"/>
      <c r="P1" s="538"/>
      <c r="Q1" s="538"/>
      <c r="R1" s="538"/>
      <c r="S1" s="538"/>
      <c r="T1" s="538"/>
      <c r="U1" s="538"/>
      <c r="V1" s="538"/>
      <c r="W1" s="538"/>
      <c r="X1" s="538"/>
      <c r="Y1" s="538"/>
      <c r="Z1" s="538"/>
      <c r="AA1" s="538"/>
      <c r="AB1" s="538"/>
      <c r="AC1" s="538"/>
      <c r="AD1" s="538"/>
      <c r="AE1" s="538"/>
      <c r="AF1" s="538"/>
      <c r="AG1" s="538"/>
    </row>
    <row r="2" spans="1:68" x14ac:dyDescent="0.2">
      <c r="A2" s="538"/>
      <c r="B2" s="538"/>
      <c r="C2" s="538"/>
      <c r="D2" s="538"/>
      <c r="E2" s="538"/>
      <c r="F2" s="538"/>
      <c r="G2" s="538"/>
      <c r="H2" s="538"/>
      <c r="I2" s="538"/>
      <c r="J2" s="538"/>
      <c r="K2" s="538"/>
      <c r="L2" s="538"/>
      <c r="M2" s="538"/>
      <c r="N2" s="538"/>
      <c r="O2" s="538"/>
      <c r="P2" s="538"/>
      <c r="Q2" s="538"/>
      <c r="R2" s="538"/>
      <c r="S2" s="538"/>
      <c r="T2" s="538"/>
      <c r="U2" s="538"/>
      <c r="V2" s="538"/>
      <c r="W2" s="538"/>
      <c r="X2" s="538"/>
      <c r="Y2" s="538"/>
      <c r="Z2" s="538"/>
      <c r="AA2" s="538"/>
      <c r="AB2" s="538"/>
      <c r="AC2" s="538"/>
      <c r="AD2" s="538"/>
      <c r="AE2" s="538"/>
      <c r="AF2" s="538"/>
      <c r="AG2" s="538"/>
    </row>
    <row r="4" spans="1:68" ht="15.75" x14ac:dyDescent="0.25">
      <c r="A4" s="543"/>
      <c r="B4" s="543"/>
      <c r="C4" s="372"/>
      <c r="D4" s="544" t="s">
        <v>180</v>
      </c>
      <c r="E4" s="544"/>
      <c r="F4" s="544"/>
      <c r="G4" s="544"/>
      <c r="H4" s="96">
        <f>IF(A26&lt;12,0)+IF(A26=12,0.82)+IF(A26=13,0.83)+IF(A26=14,0.84)+IF(A26=15,0.85)+IF(A26=16,0.86)+IF(A26=17,0.87)+IF(A26=18,0.88)+IF(A26=19,0.89)+IF(A26=20,0.9)+IF(A26=21,0.91)+IF(A26=22,0.92)+IF(A26=23,0.93)+IF(A26=24,0.94)+IF(A26=25,0.95)+IF(A26=26,0.96)+IF(A26=27,0.97)+IF(A26=28,0.98)+IF(A26=29,0.99)+IF(A26=30,1)</f>
        <v>0.88</v>
      </c>
      <c r="I4" s="95"/>
      <c r="J4" s="95"/>
      <c r="K4" s="95"/>
      <c r="L4" s="95"/>
      <c r="M4" s="544" t="s">
        <v>181</v>
      </c>
      <c r="N4" s="544"/>
      <c r="O4" s="544"/>
      <c r="P4" s="544"/>
      <c r="Q4" s="545"/>
      <c r="R4" s="545"/>
      <c r="S4" s="545"/>
      <c r="T4" s="545"/>
      <c r="U4" s="545"/>
      <c r="V4" s="545"/>
      <c r="W4" s="545"/>
      <c r="X4" s="545"/>
      <c r="Y4" s="545"/>
      <c r="Z4" s="545"/>
      <c r="AA4" s="545"/>
      <c r="AB4" s="545"/>
      <c r="AC4" s="545"/>
      <c r="AD4" s="545"/>
      <c r="AE4" s="545"/>
      <c r="AF4" s="545"/>
      <c r="AG4" s="545"/>
      <c r="AH4" s="545"/>
      <c r="AI4" s="545"/>
      <c r="AJ4" s="545"/>
      <c r="AK4" s="545"/>
      <c r="AL4" s="97"/>
      <c r="AM4" s="97"/>
      <c r="AN4" s="97"/>
      <c r="AO4" s="546" t="s">
        <v>182</v>
      </c>
      <c r="AP4" s="546"/>
      <c r="AQ4" s="546"/>
      <c r="AR4" s="546"/>
      <c r="AS4" s="546"/>
      <c r="AT4" s="546"/>
      <c r="AU4" s="546"/>
      <c r="AV4" s="546"/>
      <c r="AW4" s="546"/>
      <c r="AX4" s="546"/>
      <c r="AY4" s="546"/>
      <c r="AZ4" s="86"/>
      <c r="BA4" s="546" t="s">
        <v>183</v>
      </c>
      <c r="BB4" s="546"/>
      <c r="BC4" s="546"/>
      <c r="BD4" s="546"/>
      <c r="BE4" s="546"/>
      <c r="BF4" s="546"/>
      <c r="BG4" s="546"/>
      <c r="BH4" s="546"/>
      <c r="BI4" s="546"/>
      <c r="BJ4" s="546"/>
      <c r="BK4" s="546"/>
      <c r="BL4" s="546"/>
      <c r="BM4" s="546"/>
      <c r="BN4" s="546"/>
      <c r="BO4" s="546"/>
      <c r="BP4" s="92"/>
    </row>
    <row r="5" spans="1:68" ht="24" x14ac:dyDescent="0.2">
      <c r="A5" s="98" t="s">
        <v>184</v>
      </c>
      <c r="B5" s="99" t="s">
        <v>185</v>
      </c>
      <c r="C5" s="100" t="s">
        <v>186</v>
      </c>
      <c r="D5" s="101" t="s">
        <v>187</v>
      </c>
      <c r="E5" s="102" t="s">
        <v>188</v>
      </c>
      <c r="F5" s="103" t="s">
        <v>189</v>
      </c>
      <c r="G5" s="103" t="s">
        <v>190</v>
      </c>
      <c r="H5" s="103" t="s">
        <v>191</v>
      </c>
      <c r="I5" s="103" t="s">
        <v>192</v>
      </c>
      <c r="J5" s="103" t="s">
        <v>193</v>
      </c>
      <c r="K5" s="103" t="s">
        <v>194</v>
      </c>
      <c r="L5" s="103" t="s">
        <v>195</v>
      </c>
      <c r="M5" s="103" t="s">
        <v>196</v>
      </c>
      <c r="N5" s="103" t="s">
        <v>197</v>
      </c>
      <c r="O5" s="104" t="s">
        <v>198</v>
      </c>
      <c r="P5" s="549">
        <v>1</v>
      </c>
      <c r="Q5" s="550"/>
      <c r="R5" s="548">
        <v>2</v>
      </c>
      <c r="S5" s="551"/>
      <c r="T5" s="551">
        <v>3</v>
      </c>
      <c r="U5" s="551"/>
      <c r="V5" s="551">
        <v>4</v>
      </c>
      <c r="W5" s="551"/>
      <c r="X5" s="551">
        <v>5</v>
      </c>
      <c r="Y5" s="551"/>
      <c r="Z5" s="551">
        <v>6</v>
      </c>
      <c r="AA5" s="551"/>
      <c r="AB5" s="551">
        <v>7</v>
      </c>
      <c r="AC5" s="551"/>
      <c r="AD5" s="551">
        <v>8</v>
      </c>
      <c r="AE5" s="551"/>
      <c r="AF5" s="551">
        <v>9</v>
      </c>
      <c r="AG5" s="551"/>
      <c r="AH5" s="547">
        <v>10</v>
      </c>
      <c r="AI5" s="548"/>
      <c r="AJ5" s="547">
        <v>11</v>
      </c>
      <c r="AK5" s="548"/>
      <c r="AL5" s="105"/>
      <c r="AM5" s="105"/>
      <c r="AN5" s="105"/>
      <c r="AO5" s="106">
        <v>1</v>
      </c>
      <c r="AP5" s="106">
        <v>2</v>
      </c>
      <c r="AQ5" s="106">
        <v>3</v>
      </c>
      <c r="AR5" s="106">
        <v>4</v>
      </c>
      <c r="AS5" s="106">
        <v>5</v>
      </c>
      <c r="AT5" s="106">
        <v>6</v>
      </c>
      <c r="AU5" s="106">
        <v>7</v>
      </c>
      <c r="AV5" s="106">
        <v>8</v>
      </c>
      <c r="AW5" s="106">
        <v>9</v>
      </c>
      <c r="AX5" s="106">
        <v>10</v>
      </c>
      <c r="AY5" s="106">
        <v>11</v>
      </c>
      <c r="AZ5" s="107"/>
      <c r="BA5" s="106">
        <v>1</v>
      </c>
      <c r="BB5" s="106">
        <v>2</v>
      </c>
      <c r="BC5" s="106">
        <v>3</v>
      </c>
      <c r="BD5" s="106">
        <v>4</v>
      </c>
      <c r="BE5" s="106">
        <v>5</v>
      </c>
      <c r="BF5" s="106">
        <v>6</v>
      </c>
      <c r="BG5" s="106">
        <v>7</v>
      </c>
      <c r="BH5" s="106">
        <v>8</v>
      </c>
      <c r="BI5" s="106">
        <v>9</v>
      </c>
      <c r="BJ5" s="106">
        <v>10</v>
      </c>
      <c r="BK5" s="106">
        <v>11</v>
      </c>
      <c r="BL5" s="106" t="s">
        <v>199</v>
      </c>
      <c r="BM5" s="108" t="s">
        <v>200</v>
      </c>
      <c r="BN5" s="108" t="s">
        <v>201</v>
      </c>
      <c r="BO5" s="109" t="s">
        <v>202</v>
      </c>
      <c r="BP5" s="92"/>
    </row>
    <row r="6" spans="1:68" ht="15" x14ac:dyDescent="0.2">
      <c r="A6" s="110">
        <v>1</v>
      </c>
      <c r="B6" s="111" t="s">
        <v>11</v>
      </c>
      <c r="C6" s="45" t="s">
        <v>3</v>
      </c>
      <c r="D6" s="112"/>
      <c r="E6" s="113">
        <f>IF(G6=0,0,IF(G6+F6&lt;1000,1000,G6+F6))</f>
        <v>1000</v>
      </c>
      <c r="F6" s="114">
        <f>IF(L6=0,0,IF(G6+(IF(I6&gt;-150,(IF(I6&gt;=150,IF(K6&gt;=#REF!,0,SUM(IF(MAX(P6:AK6)=99,K6-2,K6)-L6*2*(15+50)%)*10),SUM(IF(MAX(P6:AK6)=99,K6-2,K6)-L6*2*(I6/10+50)%)*10)),(IF(I6&lt;-150,IF((IF(MAX(P6:AK6)=99,K6-2,K6)-L6*2*(I6/10+50)%)*10&lt;1,0,(IF(MAX(P6:AK6)=99,K6-2,K6)-L6*2*(I6/10+50)%)*10)))))&lt;1000,0,(IF(I6&gt;-150,(IF(I6&gt;150,IF(K6&gt;=#REF!,0,SUM(IF(MAX(P6:AK6)=99,K6-2,K6)-L6*2*(15+50)%)*10),SUM(IF(MAX(P6:AK6)=99,K6-2,K6)-L6*2*(I6/10+50)%)*10)),(IF(I6&lt;-150,IF((IF(MAX(P6:AK6)=99,K6-2,K6)-L6*2*(I6/10+50)%)*10&lt;1,0,(IF(MAX(P6:AK6)=99,K6-2,K6)-L6*2*(I6/10+50)%)*10)))))))</f>
        <v>0</v>
      </c>
      <c r="G6" s="115">
        <v>1000</v>
      </c>
      <c r="H6" s="116">
        <f t="shared" ref="H6:H23" si="0">IF(J6=0,0,(IF(IF($A$26&gt;=30,(SUM(31-J6)*$H$4),(SUM(30-J6)*$H$4))&lt;0,0,IF($A$26&gt;=30,(SUM(31-J6)*$H$4),(SUM(30-J6)*$H$4)))))</f>
        <v>21.12</v>
      </c>
      <c r="I6" s="117">
        <f>IF(M6=0,0,G6-M6)</f>
        <v>0</v>
      </c>
      <c r="J6" s="118">
        <v>6</v>
      </c>
      <c r="K6" s="119">
        <v>10</v>
      </c>
      <c r="L6" s="120">
        <v>8</v>
      </c>
      <c r="M6" s="121">
        <f t="shared" ref="M6:M23" si="1">IF(L6=0,0,SUM(AO6:AY6)/L6)</f>
        <v>1000</v>
      </c>
      <c r="N6" s="117">
        <f t="shared" ref="N6:N23" si="2">BL6</f>
        <v>66</v>
      </c>
      <c r="O6" s="122" t="e">
        <f t="shared" ref="O6:O23" si="3">BO6</f>
        <v>#REF!</v>
      </c>
      <c r="P6" s="123">
        <v>10</v>
      </c>
      <c r="Q6" s="124">
        <v>0</v>
      </c>
      <c r="R6" s="125">
        <v>13</v>
      </c>
      <c r="S6" s="124">
        <v>2</v>
      </c>
      <c r="T6" s="126">
        <v>2</v>
      </c>
      <c r="U6" s="127">
        <v>2</v>
      </c>
      <c r="V6" s="128">
        <v>4</v>
      </c>
      <c r="W6" s="127">
        <v>0</v>
      </c>
      <c r="X6" s="126">
        <v>12</v>
      </c>
      <c r="Y6" s="127">
        <v>2</v>
      </c>
      <c r="Z6" s="126">
        <v>14</v>
      </c>
      <c r="AA6" s="127">
        <v>0</v>
      </c>
      <c r="AB6" s="126">
        <v>9</v>
      </c>
      <c r="AC6" s="129">
        <v>2</v>
      </c>
      <c r="AD6" s="130">
        <v>16</v>
      </c>
      <c r="AE6" s="131">
        <v>2</v>
      </c>
      <c r="AF6" s="128">
        <v>99</v>
      </c>
      <c r="AG6" s="129">
        <v>0</v>
      </c>
      <c r="AH6" s="128">
        <v>99</v>
      </c>
      <c r="AI6" s="127">
        <v>0</v>
      </c>
      <c r="AJ6" s="126">
        <v>99</v>
      </c>
      <c r="AK6" s="127">
        <v>0</v>
      </c>
      <c r="AL6" s="132"/>
      <c r="AM6" s="133">
        <f>SUM(Q6+S6+U6+W6+Y6+AA6+AC6+AE6+AG6+AI6+AK6)</f>
        <v>10</v>
      </c>
      <c r="AN6" s="132"/>
      <c r="AO6" s="134">
        <f t="shared" ref="AO6:AO23" si="4">IF(B6=0,0,IF(B6="BRIVS",0,(LOOKUP(P6,$A$6:$A$24,$G$6:$G$24))))</f>
        <v>1000</v>
      </c>
      <c r="AP6" s="135">
        <f t="shared" ref="AP6:AP23" si="5">IF(B6=0,0,IF(B6="BRIVS",0,(LOOKUP(R6,$A$6:$A$24,$G$6:$G$24))))</f>
        <v>1000</v>
      </c>
      <c r="AQ6" s="136">
        <f t="shared" ref="AQ6:AQ23" si="6">IF(B6=0,0,IF(B6="BRIVS",0,(LOOKUP(T6,$A$6:$A$24,$G$6:$G$24))))</f>
        <v>1000</v>
      </c>
      <c r="AR6" s="135">
        <f t="shared" ref="AR6:AR23" si="7">IF(B6=0,0,IF(B6="BRIVS",0,(LOOKUP(V6,$A$6:$A$24,$G$6:$G$24))))</f>
        <v>1000</v>
      </c>
      <c r="AS6" s="136">
        <f t="shared" ref="AS6:AS23" si="8">IF(B6=0,0,IF(B6="BRIVS",0,(LOOKUP(X6,$A$6:$A$24,$G$6:$G$24))))</f>
        <v>1000</v>
      </c>
      <c r="AT6" s="136">
        <f t="shared" ref="AT6:AT23" si="9">IF(B6=0,0,IF(B6="BRIVS",0,(LOOKUP(Z6,$A$6:$A$24,$G$6:$G$24))))</f>
        <v>1000</v>
      </c>
      <c r="AU6" s="136">
        <f t="shared" ref="AU6:AU23" si="10">IF(B6=0,0,IF(B6="BRIVS",0,(LOOKUP(AB6,$A$6:$A$24,$G$6:$G$24))))</f>
        <v>1000</v>
      </c>
      <c r="AV6" s="136">
        <f t="shared" ref="AV6:AV23" si="11">IF(B6=0,0,IF(B6="BRIVS",0,(LOOKUP(AD6,$A$6:$A$24,$G$6:$G$24))))</f>
        <v>1000</v>
      </c>
      <c r="AW6" s="135">
        <f t="shared" ref="AW6:AW23" si="12">IF(B6=0,0,IF(B6="BRIVS",0,(LOOKUP(AF6,$A$6:$A$24,$G$6:$G$24))))</f>
        <v>0</v>
      </c>
      <c r="AX6" s="136">
        <f t="shared" ref="AX6:AX23" si="13">IF(B6=0,0,IF(B6="BRIVS",0,(LOOKUP(AH6,$A$6:$A$24,$G$6:$G$24))))</f>
        <v>0</v>
      </c>
      <c r="AY6" s="137">
        <f t="shared" ref="AY6:AY23" si="14">IF(B6=0,0,IF(B6="BRIVS",0,(LOOKUP(AJ6,$A$6:$A$24,$G$6:$G$24))))</f>
        <v>0</v>
      </c>
      <c r="AZ6" s="86"/>
      <c r="BA6" s="138">
        <f t="shared" ref="BA6:BA23" si="15">IF(P6=99,0,(LOOKUP($P6,$A$6:$A$25,$K$6:$K$25)))</f>
        <v>8</v>
      </c>
      <c r="BB6" s="139">
        <f t="shared" ref="BB6:BB23" si="16">IF(R6=99,0,(LOOKUP($R6,$A$6:$A$25,$K$6:$K$25)))</f>
        <v>8</v>
      </c>
      <c r="BC6" s="139">
        <f t="shared" ref="BC6:BC23" si="17">IF(T6=99,0,(LOOKUP($T6,$A$6:$A$25,$K$6:$K$25)))</f>
        <v>8</v>
      </c>
      <c r="BD6" s="140">
        <f t="shared" ref="BD6:BD23" si="18">IF(V6=99,0,(LOOKUP($V6,$A$6:$A$25,$K$6:$K$25)))</f>
        <v>13</v>
      </c>
      <c r="BE6" s="139">
        <f t="shared" ref="BE6:BE23" si="19">IF(X6=99,0,(LOOKUP($X6,$A$6:$A$25,$K$6:$K$25)))</f>
        <v>5</v>
      </c>
      <c r="BF6" s="139">
        <f t="shared" ref="BF6:BF23" si="20">IF(Z6=99,0,(LOOKUP($Z6,$A$6:$A$25,$K$6:$K$25)))</f>
        <v>10</v>
      </c>
      <c r="BG6" s="139">
        <f t="shared" ref="BG6:BG23" si="21">IF(AB6=99,0,(LOOKUP($AB6,$A$6:$A$25,$K$6:$K$25)))</f>
        <v>7</v>
      </c>
      <c r="BH6" s="139">
        <f t="shared" ref="BH6:BH23" si="22">IF(AD6=99,0,(LOOKUP($AD6,$A$6:$A$25,$K$6:$K$25)))</f>
        <v>7</v>
      </c>
      <c r="BI6" s="139">
        <f t="shared" ref="BI6:BI23" si="23">IF(AF6=99,0,(LOOKUP($AF6,$A$6:$A$25,$K$6:$K$25)))</f>
        <v>0</v>
      </c>
      <c r="BJ6" s="139">
        <f t="shared" ref="BJ6:BJ23" si="24">IF(AH6=99,0,(LOOKUP($AH6,$A$6:$A$25,$K$6:$K$25)))</f>
        <v>0</v>
      </c>
      <c r="BK6" s="139">
        <f t="shared" ref="BK6:BK23" si="25">IF(AJ6=99,0,(LOOKUP($AJ6,$A$6:$A$25,$K$6:$K$25)))</f>
        <v>0</v>
      </c>
      <c r="BL6" s="141">
        <f>SUM(BA6,BB6,BC6,BD6,BE6,BG6,BF6,BH6,BI6,BJ6,BK6)</f>
        <v>66</v>
      </c>
      <c r="BM6" s="135" t="e">
        <f>IF(#REF!&gt;7,(IF(#REF!=8,MIN(BA6:BH6),IF(#REF!=9,MIN(BA6:BI6),IF(#REF!=10,MIN(BA6:BJ6),IF(#REF!=11,MIN(BA6:BK6)))))),(IF(#REF!=4,MIN(BA6:BD6),IF(#REF!=5,MIN(BA6:BE6),IF(#REF!=6,MIN(BA6:BF6),IF(#REF!=7,MIN(BA6:BG6)))))))</f>
        <v>#REF!</v>
      </c>
      <c r="BN6" s="135" t="e">
        <f>IF(#REF!&gt;7,(IF(#REF!=8,MAX(BA6:BH6),IF(#REF!=9,MAX(BA6:BI6),IF(#REF!=10,MAX(BA6:BJ6),IF(#REF!=11,MAX(BA6:BK6)))))),(IF(#REF!=4,MAX(BA6:BD6),IF(#REF!=5,MAX(BA6:BE6),IF(#REF!=6,MAX(BA6:BF6),IF(#REF!=7,MAX(BA6:BG6)))))))</f>
        <v>#REF!</v>
      </c>
      <c r="BO6" s="142" t="e">
        <f>SUM($BL6-$BM6)</f>
        <v>#REF!</v>
      </c>
      <c r="BP6" s="92"/>
    </row>
    <row r="7" spans="1:68" ht="15" x14ac:dyDescent="0.2">
      <c r="A7" s="143">
        <v>2</v>
      </c>
      <c r="B7" s="144" t="s">
        <v>45</v>
      </c>
      <c r="C7" s="45" t="s">
        <v>44</v>
      </c>
      <c r="D7" s="145"/>
      <c r="E7" s="146">
        <f>IF(G7=0,0,IF(G7+F7&lt;1000,1000,G7+F7))</f>
        <v>1000</v>
      </c>
      <c r="F7" s="147">
        <f>IF(L7=0,0,IF(G7+(IF(I7&gt;-150,(IF(I7&gt;=150,IF(K7&gt;=#REF!,0,SUM(IF(MAX(P7:AK7)=99,K7-2,K7)-L7*2*(15+50)%)*10),SUM(IF(MAX(P7:AK7)=99,K7-2,K7)-L7*2*(I7/10+50)%)*10)),(IF(I7&lt;-150,IF((IF(MAX(P7:AK7)=99,K7-2,K7)-L7*2*(I7/10+50)%)*10&lt;1,0,(IF(MAX(P7:AK7)=99,K7-2,K7)-L7*2*(I7/10+50)%)*10)))))&lt;1000,0,(IF(I7&gt;-150,(IF(I7&gt;150,IF(K7&gt;=#REF!,0,SUM(IF(MAX(P7:AK7)=99,K7-2,K7)-L7*2*(15+50)%)*10),SUM(IF(MAX(P7:AK7)=99,K7-2,K7)-L7*2*(I7/10+50)%)*10)),(IF(I7&lt;-150,IF((IF(MAX(P7:AK7)=99,K7-2,K7)-L7*2*(I7/10+50)%)*10&lt;1,0,(IF(MAX(P7:AK7)=99,K7-2,K7)-L7*2*(I7/10+50)%)*10)))))))</f>
        <v>0</v>
      </c>
      <c r="G7" s="148">
        <v>1000</v>
      </c>
      <c r="H7" s="149">
        <f t="shared" si="0"/>
        <v>15.84</v>
      </c>
      <c r="I7" s="150">
        <f>IF(M7=0,0,G7-M7)</f>
        <v>0</v>
      </c>
      <c r="J7" s="151">
        <v>12</v>
      </c>
      <c r="K7" s="152">
        <v>8</v>
      </c>
      <c r="L7" s="153">
        <v>8</v>
      </c>
      <c r="M7" s="154">
        <f t="shared" si="1"/>
        <v>1000</v>
      </c>
      <c r="N7" s="150">
        <f t="shared" si="2"/>
        <v>52</v>
      </c>
      <c r="O7" s="155" t="e">
        <f t="shared" si="3"/>
        <v>#REF!</v>
      </c>
      <c r="P7" s="156">
        <v>11</v>
      </c>
      <c r="Q7" s="157">
        <v>2</v>
      </c>
      <c r="R7" s="158">
        <v>18</v>
      </c>
      <c r="S7" s="159">
        <v>0</v>
      </c>
      <c r="T7" s="160">
        <v>1</v>
      </c>
      <c r="U7" s="161">
        <v>0</v>
      </c>
      <c r="V7" s="158">
        <v>6</v>
      </c>
      <c r="W7" s="161">
        <v>2</v>
      </c>
      <c r="X7" s="160">
        <v>10</v>
      </c>
      <c r="Y7" s="161">
        <v>1</v>
      </c>
      <c r="Z7" s="160">
        <v>15</v>
      </c>
      <c r="AA7" s="161">
        <v>0</v>
      </c>
      <c r="AB7" s="160">
        <v>3</v>
      </c>
      <c r="AC7" s="159">
        <v>2</v>
      </c>
      <c r="AD7" s="156">
        <v>13</v>
      </c>
      <c r="AE7" s="157">
        <v>1</v>
      </c>
      <c r="AF7" s="162">
        <v>99</v>
      </c>
      <c r="AG7" s="159">
        <v>0</v>
      </c>
      <c r="AH7" s="158">
        <v>99</v>
      </c>
      <c r="AI7" s="161">
        <v>0</v>
      </c>
      <c r="AJ7" s="158">
        <v>99</v>
      </c>
      <c r="AK7" s="161">
        <v>0</v>
      </c>
      <c r="AL7" s="132"/>
      <c r="AM7" s="133">
        <f t="shared" ref="AM7:AM23" si="26">SUM(Q7+S7+U7+W7+Y7+AA7+AC7+AE7+AG7+AI7+AK7)</f>
        <v>8</v>
      </c>
      <c r="AN7" s="132"/>
      <c r="AO7" s="163">
        <f t="shared" si="4"/>
        <v>1000</v>
      </c>
      <c r="AP7" s="164">
        <f t="shared" si="5"/>
        <v>1000</v>
      </c>
      <c r="AQ7" s="165">
        <f t="shared" si="6"/>
        <v>1000</v>
      </c>
      <c r="AR7" s="164">
        <f t="shared" si="7"/>
        <v>1000</v>
      </c>
      <c r="AS7" s="165">
        <f t="shared" si="8"/>
        <v>1000</v>
      </c>
      <c r="AT7" s="165">
        <f t="shared" si="9"/>
        <v>1000</v>
      </c>
      <c r="AU7" s="165">
        <f t="shared" si="10"/>
        <v>1000</v>
      </c>
      <c r="AV7" s="165">
        <f t="shared" si="11"/>
        <v>1000</v>
      </c>
      <c r="AW7" s="164">
        <f t="shared" si="12"/>
        <v>0</v>
      </c>
      <c r="AX7" s="165">
        <f t="shared" si="13"/>
        <v>0</v>
      </c>
      <c r="AY7" s="166">
        <f t="shared" si="14"/>
        <v>0</v>
      </c>
      <c r="AZ7" s="86"/>
      <c r="BA7" s="167">
        <f t="shared" si="15"/>
        <v>0</v>
      </c>
      <c r="BB7" s="168">
        <f t="shared" si="16"/>
        <v>9</v>
      </c>
      <c r="BC7" s="168">
        <f t="shared" si="17"/>
        <v>10</v>
      </c>
      <c r="BD7" s="169">
        <f t="shared" si="18"/>
        <v>2</v>
      </c>
      <c r="BE7" s="168">
        <f t="shared" si="19"/>
        <v>8</v>
      </c>
      <c r="BF7" s="168">
        <f t="shared" si="20"/>
        <v>9</v>
      </c>
      <c r="BG7" s="168">
        <f t="shared" si="21"/>
        <v>6</v>
      </c>
      <c r="BH7" s="168">
        <f t="shared" si="22"/>
        <v>8</v>
      </c>
      <c r="BI7" s="168">
        <f t="shared" si="23"/>
        <v>0</v>
      </c>
      <c r="BJ7" s="168">
        <f t="shared" si="24"/>
        <v>0</v>
      </c>
      <c r="BK7" s="168">
        <f t="shared" si="25"/>
        <v>0</v>
      </c>
      <c r="BL7" s="170">
        <f>SUM(BA7,BB7,BC7,BD7,BE7,BG7,BF7,BH7,BI7,BJ7,BK7)</f>
        <v>52</v>
      </c>
      <c r="BM7" s="164" t="e">
        <f>IF(#REF!&gt;7,(IF(#REF!=8,MIN(BA7:BH7),IF(#REF!=9,MIN(BA7:BI7),IF(#REF!=10,MIN(BA7:BJ7),IF(#REF!=11,MIN(BA7:BK7)))))),(IF(#REF!=4,MIN(BA7:BD7),IF(#REF!=5,MIN(BA7:BE7),IF(#REF!=6,MIN(BA7:BF7),IF(#REF!=7,MIN(BA7:BG7)))))))</f>
        <v>#REF!</v>
      </c>
      <c r="BN7" s="164" t="e">
        <f>IF(#REF!&gt;7,(IF(#REF!=8,MAX(BA7:BH7),IF(#REF!=9,MAX(BA7:BI7),IF(#REF!=10,MAX(BA7:BJ7),IF(#REF!=11,MAX(BA7:BK7)))))),(IF(#REF!=4,MAX(BA7:BD7),IF(#REF!=5,MAX(BA7:BE7),IF(#REF!=6,MAX(BA7:BF7),IF(#REF!=7,MAX(BA7:BG7)))))))</f>
        <v>#REF!</v>
      </c>
      <c r="BO7" s="171" t="e">
        <f t="shared" ref="BO7:BO23" si="27">SUM($BL7-$BM7)</f>
        <v>#REF!</v>
      </c>
      <c r="BP7" s="92"/>
    </row>
    <row r="8" spans="1:68" ht="15" x14ac:dyDescent="0.2">
      <c r="A8" s="143">
        <v>3</v>
      </c>
      <c r="B8" s="144" t="s">
        <v>231</v>
      </c>
      <c r="C8" s="45" t="s">
        <v>3</v>
      </c>
      <c r="D8" s="145"/>
      <c r="E8" s="173">
        <f t="shared" ref="E8:E23" si="28">IF(G8=0,0,IF(G8+F8&lt;1000,1000,G8+F8))</f>
        <v>1000</v>
      </c>
      <c r="F8" s="147">
        <f>IF(L8=0,0,IF(G8+(IF(I8&gt;-150,(IF(I8&gt;=150,IF(K8&gt;=#REF!,0,SUM(IF(MAX(P8:AK8)=99,K8-2,K8)-L8*2*(15+50)%)*10),SUM(IF(MAX(P8:AK8)=99,K8-2,K8)-L8*2*(I8/10+50)%)*10)),(IF(I8&lt;-150,IF((IF(MAX(P8:AK8)=99,K8-2,K8)-L8*2*(I8/10+50)%)*10&lt;1,0,(IF(MAX(P8:AK8)=99,K8-2,K8)-L8*2*(I8/10+50)%)*10)))))&lt;1000,0,(IF(I8&gt;-150,(IF(I8&gt;150,IF(K8&gt;=#REF!,0,SUM(IF(MAX(P8:AK8)=99,K8-2,K8)-L8*2*(15+50)%)*10),SUM(IF(MAX(P8:AK8)=99,K8-2,K8)-L8*2*(I8/10+50)%)*10)),(IF(I8&lt;-150,IF((IF(MAX(P8:AK8)=99,K8-2,K8)-L8*2*(I8/10+50)%)*10&lt;1,0,(IF(MAX(P8:AK8)=99,K8-2,K8)-L8*2*(I8/10+50)%)*10)))))))</f>
        <v>0</v>
      </c>
      <c r="G8" s="148">
        <v>1000</v>
      </c>
      <c r="H8" s="149">
        <f t="shared" si="0"/>
        <v>13.2</v>
      </c>
      <c r="I8" s="150">
        <f t="shared" ref="I8:I23" si="29">IF(M8=0,0,G8-M8)</f>
        <v>0</v>
      </c>
      <c r="J8" s="151">
        <v>15</v>
      </c>
      <c r="K8" s="152">
        <v>6</v>
      </c>
      <c r="L8" s="153">
        <v>8</v>
      </c>
      <c r="M8" s="154">
        <f t="shared" si="1"/>
        <v>1000</v>
      </c>
      <c r="N8" s="150">
        <f t="shared" si="2"/>
        <v>46</v>
      </c>
      <c r="O8" s="155" t="e">
        <f t="shared" si="3"/>
        <v>#REF!</v>
      </c>
      <c r="P8" s="156">
        <v>12</v>
      </c>
      <c r="Q8" s="157">
        <v>1</v>
      </c>
      <c r="R8" s="158">
        <v>16</v>
      </c>
      <c r="S8" s="159">
        <v>0</v>
      </c>
      <c r="T8" s="160">
        <v>8</v>
      </c>
      <c r="U8" s="161">
        <v>0</v>
      </c>
      <c r="V8" s="158">
        <v>9</v>
      </c>
      <c r="W8" s="161">
        <v>1</v>
      </c>
      <c r="X8" s="160">
        <v>13</v>
      </c>
      <c r="Y8" s="161">
        <v>0</v>
      </c>
      <c r="Z8" s="160">
        <v>11</v>
      </c>
      <c r="AA8" s="161">
        <v>2</v>
      </c>
      <c r="AB8" s="160">
        <v>2</v>
      </c>
      <c r="AC8" s="159">
        <v>0</v>
      </c>
      <c r="AD8" s="156">
        <v>6</v>
      </c>
      <c r="AE8" s="157">
        <v>2</v>
      </c>
      <c r="AF8" s="162">
        <v>99</v>
      </c>
      <c r="AG8" s="159">
        <v>0</v>
      </c>
      <c r="AH8" s="158">
        <v>99</v>
      </c>
      <c r="AI8" s="161">
        <v>0</v>
      </c>
      <c r="AJ8" s="158">
        <v>99</v>
      </c>
      <c r="AK8" s="161">
        <v>0</v>
      </c>
      <c r="AL8" s="132"/>
      <c r="AM8" s="133">
        <f t="shared" si="26"/>
        <v>6</v>
      </c>
      <c r="AN8" s="132"/>
      <c r="AO8" s="163">
        <f t="shared" si="4"/>
        <v>1000</v>
      </c>
      <c r="AP8" s="164">
        <f t="shared" si="5"/>
        <v>1000</v>
      </c>
      <c r="AQ8" s="165">
        <f t="shared" si="6"/>
        <v>1000</v>
      </c>
      <c r="AR8" s="164">
        <f t="shared" si="7"/>
        <v>1000</v>
      </c>
      <c r="AS8" s="165">
        <f t="shared" si="8"/>
        <v>1000</v>
      </c>
      <c r="AT8" s="165">
        <f t="shared" si="9"/>
        <v>1000</v>
      </c>
      <c r="AU8" s="165">
        <f t="shared" si="10"/>
        <v>1000</v>
      </c>
      <c r="AV8" s="165">
        <f t="shared" si="11"/>
        <v>1000</v>
      </c>
      <c r="AW8" s="164">
        <f t="shared" si="12"/>
        <v>0</v>
      </c>
      <c r="AX8" s="165">
        <f t="shared" si="13"/>
        <v>0</v>
      </c>
      <c r="AY8" s="166">
        <f t="shared" si="14"/>
        <v>0</v>
      </c>
      <c r="AZ8" s="86"/>
      <c r="BA8" s="167">
        <f t="shared" si="15"/>
        <v>5</v>
      </c>
      <c r="BB8" s="168">
        <f t="shared" si="16"/>
        <v>7</v>
      </c>
      <c r="BC8" s="168">
        <f t="shared" si="17"/>
        <v>9</v>
      </c>
      <c r="BD8" s="169">
        <f t="shared" si="18"/>
        <v>7</v>
      </c>
      <c r="BE8" s="168">
        <f t="shared" si="19"/>
        <v>8</v>
      </c>
      <c r="BF8" s="168">
        <f t="shared" si="20"/>
        <v>0</v>
      </c>
      <c r="BG8" s="168">
        <f t="shared" si="21"/>
        <v>8</v>
      </c>
      <c r="BH8" s="168">
        <f t="shared" si="22"/>
        <v>2</v>
      </c>
      <c r="BI8" s="168">
        <f t="shared" si="23"/>
        <v>0</v>
      </c>
      <c r="BJ8" s="168">
        <f t="shared" si="24"/>
        <v>0</v>
      </c>
      <c r="BK8" s="168">
        <f t="shared" si="25"/>
        <v>0</v>
      </c>
      <c r="BL8" s="170">
        <f t="shared" ref="BL8:BL23" si="30">SUM(BA8,BB8,BC8,BD8,BE8,BG8,BF8,BH8,BI8,BJ8,BK8)</f>
        <v>46</v>
      </c>
      <c r="BM8" s="164" t="e">
        <f>IF(#REF!&gt;7,(IF(#REF!=8,MIN(BA8:BH8),IF(#REF!=9,MIN(BA8:BI8),IF(#REF!=10,MIN(BA8:BJ8),IF(#REF!=11,MIN(BA8:BK8)))))),(IF(#REF!=4,MIN(BA8:BD8),IF(#REF!=5,MIN(BA8:BE8),IF(#REF!=6,MIN(BA8:BF8),IF(#REF!=7,MIN(BA8:BG8)))))))</f>
        <v>#REF!</v>
      </c>
      <c r="BN8" s="164" t="e">
        <f>IF(#REF!&gt;7,(IF(#REF!=8,MAX(BA8:BH8),IF(#REF!=9,MAX(BA8:BI8),IF(#REF!=10,MAX(BA8:BJ8),IF(#REF!=11,MAX(BA8:BK8)))))),(IF(#REF!=4,MAX(BA8:BD8),IF(#REF!=5,MAX(BA8:BE8),IF(#REF!=6,MAX(BA8:BF8),IF(#REF!=7,MAX(BA8:BG8)))))))</f>
        <v>#REF!</v>
      </c>
      <c r="BO8" s="171" t="e">
        <f t="shared" si="27"/>
        <v>#REF!</v>
      </c>
      <c r="BP8" s="92"/>
    </row>
    <row r="9" spans="1:68" ht="15" x14ac:dyDescent="0.2">
      <c r="A9" s="143">
        <v>4</v>
      </c>
      <c r="B9" s="144" t="s">
        <v>232</v>
      </c>
      <c r="C9" s="45" t="s">
        <v>3</v>
      </c>
      <c r="D9" s="145"/>
      <c r="E9" s="173">
        <f t="shared" si="28"/>
        <v>1030</v>
      </c>
      <c r="F9" s="147">
        <f>IF(L9=0,0,IF(G9+(IF(I9&gt;-150,(IF(I9&gt;=150,IF(K9&gt;=#REF!,0,SUM(IF(MAX(P9:AK9)=99,K9-2,K9)-L9*2*(15+50)%)*10),SUM(IF(MAX(P9:AK9)=99,K9-2,K9)-L9*2*(I9/10+50)%)*10)),(IF(I9&lt;-150,IF((IF(MAX(P9:AK9)=99,K9-2,K9)-L9*2*(I9/10+50)%)*10&lt;1,0,(IF(MAX(P9:AK9)=99,K9-2,K9)-L9*2*(I9/10+50)%)*10)))))&lt;1000,0,(IF(I9&gt;-150,(IF(I9&gt;150,IF(K9&gt;=#REF!,0,SUM(IF(MAX(P9:AK9)=99,K9-2,K9)-L9*2*(15+50)%)*10),SUM(IF(MAX(P9:AK9)=99,K9-2,K9)-L9*2*(I9/10+50)%)*10)),(IF(I9&lt;-150,IF((IF(MAX(P9:AK9)=99,K9-2,K9)-L9*2*(I9/10+50)%)*10&lt;1,0,(IF(MAX(P9:AK9)=99,K9-2,K9)-L9*2*(I9/10+50)%)*10)))))))</f>
        <v>30</v>
      </c>
      <c r="G9" s="148">
        <v>1000</v>
      </c>
      <c r="H9" s="149">
        <f t="shared" si="0"/>
        <v>25.52</v>
      </c>
      <c r="I9" s="150">
        <f t="shared" si="29"/>
        <v>0</v>
      </c>
      <c r="J9" s="371">
        <v>1</v>
      </c>
      <c r="K9" s="152">
        <v>13</v>
      </c>
      <c r="L9" s="153">
        <v>8</v>
      </c>
      <c r="M9" s="154">
        <f t="shared" si="1"/>
        <v>1000</v>
      </c>
      <c r="N9" s="150">
        <f t="shared" si="2"/>
        <v>76</v>
      </c>
      <c r="O9" s="155" t="e">
        <f t="shared" si="3"/>
        <v>#REF!</v>
      </c>
      <c r="P9" s="156">
        <v>13</v>
      </c>
      <c r="Q9" s="157">
        <v>2</v>
      </c>
      <c r="R9" s="158">
        <v>17</v>
      </c>
      <c r="S9" s="159">
        <v>1</v>
      </c>
      <c r="T9" s="160">
        <v>5</v>
      </c>
      <c r="U9" s="161">
        <v>1</v>
      </c>
      <c r="V9" s="158">
        <v>1</v>
      </c>
      <c r="W9" s="161">
        <v>2</v>
      </c>
      <c r="X9" s="160">
        <v>16</v>
      </c>
      <c r="Y9" s="161">
        <v>2</v>
      </c>
      <c r="Z9" s="160">
        <v>7</v>
      </c>
      <c r="AA9" s="161">
        <v>1</v>
      </c>
      <c r="AB9" s="160">
        <v>14</v>
      </c>
      <c r="AC9" s="159">
        <v>2</v>
      </c>
      <c r="AD9" s="174">
        <v>10</v>
      </c>
      <c r="AE9" s="157">
        <v>2</v>
      </c>
      <c r="AF9" s="162">
        <v>99</v>
      </c>
      <c r="AG9" s="159">
        <v>0</v>
      </c>
      <c r="AH9" s="158">
        <v>99</v>
      </c>
      <c r="AI9" s="161">
        <v>0</v>
      </c>
      <c r="AJ9" s="158">
        <v>99</v>
      </c>
      <c r="AK9" s="161">
        <v>0</v>
      </c>
      <c r="AL9" s="132"/>
      <c r="AM9" s="133">
        <f t="shared" si="26"/>
        <v>13</v>
      </c>
      <c r="AN9" s="132"/>
      <c r="AO9" s="163">
        <f t="shared" si="4"/>
        <v>1000</v>
      </c>
      <c r="AP9" s="164">
        <f t="shared" si="5"/>
        <v>1000</v>
      </c>
      <c r="AQ9" s="165">
        <f t="shared" si="6"/>
        <v>1000</v>
      </c>
      <c r="AR9" s="164">
        <f t="shared" si="7"/>
        <v>1000</v>
      </c>
      <c r="AS9" s="165">
        <f t="shared" si="8"/>
        <v>1000</v>
      </c>
      <c r="AT9" s="165">
        <f t="shared" si="9"/>
        <v>1000</v>
      </c>
      <c r="AU9" s="165">
        <f t="shared" si="10"/>
        <v>1000</v>
      </c>
      <c r="AV9" s="165">
        <f t="shared" si="11"/>
        <v>1000</v>
      </c>
      <c r="AW9" s="164">
        <f t="shared" si="12"/>
        <v>0</v>
      </c>
      <c r="AX9" s="165">
        <f t="shared" si="13"/>
        <v>0</v>
      </c>
      <c r="AY9" s="166">
        <f t="shared" si="14"/>
        <v>0</v>
      </c>
      <c r="AZ9" s="86"/>
      <c r="BA9" s="167">
        <f t="shared" si="15"/>
        <v>8</v>
      </c>
      <c r="BB9" s="168">
        <f t="shared" si="16"/>
        <v>11</v>
      </c>
      <c r="BC9" s="168">
        <f t="shared" si="17"/>
        <v>12</v>
      </c>
      <c r="BD9" s="169">
        <f t="shared" si="18"/>
        <v>10</v>
      </c>
      <c r="BE9" s="168">
        <f t="shared" si="19"/>
        <v>7</v>
      </c>
      <c r="BF9" s="168">
        <f t="shared" si="20"/>
        <v>10</v>
      </c>
      <c r="BG9" s="168">
        <f t="shared" si="21"/>
        <v>10</v>
      </c>
      <c r="BH9" s="168">
        <f t="shared" si="22"/>
        <v>8</v>
      </c>
      <c r="BI9" s="168">
        <f t="shared" si="23"/>
        <v>0</v>
      </c>
      <c r="BJ9" s="168">
        <f t="shared" si="24"/>
        <v>0</v>
      </c>
      <c r="BK9" s="168">
        <f t="shared" si="25"/>
        <v>0</v>
      </c>
      <c r="BL9" s="170">
        <f t="shared" si="30"/>
        <v>76</v>
      </c>
      <c r="BM9" s="164" t="e">
        <f>IF(#REF!&gt;7,(IF(#REF!=8,MIN(BA9:BH9),IF(#REF!=9,MIN(BA9:BI9),IF(#REF!=10,MIN(BA9:BJ9),IF(#REF!=11,MIN(BA9:BK9)))))),(IF(#REF!=4,MIN(BA9:BD9),IF(#REF!=5,MIN(BA9:BE9),IF(#REF!=6,MIN(BA9:BF9),IF(#REF!=7,MIN(BA9:BG9)))))))</f>
        <v>#REF!</v>
      </c>
      <c r="BN9" s="164" t="e">
        <f>IF(#REF!&gt;7,(IF(#REF!=8,MAX(BA9:BH9),IF(#REF!=9,MAX(BA9:BI9),IF(#REF!=10,MAX(BA9:BJ9),IF(#REF!=11,MAX(BA9:BK9)))))),(IF(#REF!=4,MAX(BA9:BD9),IF(#REF!=5,MAX(BA9:BE9),IF(#REF!=6,MAX(BA9:BF9),IF(#REF!=7,MAX(BA9:BG9)))))))</f>
        <v>#REF!</v>
      </c>
      <c r="BO9" s="171" t="e">
        <f t="shared" si="27"/>
        <v>#REF!</v>
      </c>
      <c r="BP9" s="92"/>
    </row>
    <row r="10" spans="1:68" ht="15" x14ac:dyDescent="0.2">
      <c r="A10" s="143">
        <v>5</v>
      </c>
      <c r="B10" s="144" t="s">
        <v>32</v>
      </c>
      <c r="C10" s="219" t="s">
        <v>31</v>
      </c>
      <c r="D10" s="145"/>
      <c r="E10" s="173">
        <f t="shared" si="28"/>
        <v>1020</v>
      </c>
      <c r="F10" s="147">
        <f>IF(L10=0,0,IF(G10+(IF(I10&gt;-150,(IF(I10&gt;=150,IF(K10&gt;=#REF!,0,SUM(IF(MAX(P10:AK10)=99,K10-2,K10)-L10*2*(15+50)%)*10),SUM(IF(MAX(P10:AK10)=99,K10-2,K10)-L10*2*(I10/10+50)%)*10)),(IF(I10&lt;-150,IF((IF(MAX(P10:AK10)=99,K10-2,K10)-L10*2*(I10/10+50)%)*10&lt;1,0,(IF(MAX(P10:AK10)=99,K10-2,K10)-L10*2*(I10/10+50)%)*10)))))&lt;1000,0,(IF(I10&gt;-150,(IF(I10&gt;150,IF(K10&gt;=#REF!,0,SUM(IF(MAX(P10:AK10)=99,K10-2,K10)-L10*2*(15+50)%)*10),SUM(IF(MAX(P10:AK10)=99,K10-2,K10)-L10*2*(I10/10+50)%)*10)),(IF(I10&lt;-150,IF((IF(MAX(P10:AK10)=99,K10-2,K10)-L10*2*(I10/10+50)%)*10&lt;1,0,(IF(MAX(P10:AK10)=99,K10-2,K10)-L10*2*(I10/10+50)%)*10)))))))</f>
        <v>20</v>
      </c>
      <c r="G10" s="148">
        <v>1000</v>
      </c>
      <c r="H10" s="149">
        <f t="shared" si="0"/>
        <v>24.64</v>
      </c>
      <c r="I10" s="150">
        <f t="shared" si="29"/>
        <v>0</v>
      </c>
      <c r="J10" s="371">
        <v>2</v>
      </c>
      <c r="K10" s="152">
        <v>12</v>
      </c>
      <c r="L10" s="153">
        <v>8</v>
      </c>
      <c r="M10" s="154">
        <f t="shared" si="1"/>
        <v>1000</v>
      </c>
      <c r="N10" s="150">
        <f t="shared" si="2"/>
        <v>75</v>
      </c>
      <c r="O10" s="155" t="e">
        <f t="shared" si="3"/>
        <v>#REF!</v>
      </c>
      <c r="P10" s="156">
        <v>14</v>
      </c>
      <c r="Q10" s="157">
        <v>1</v>
      </c>
      <c r="R10" s="158">
        <v>12</v>
      </c>
      <c r="S10" s="159">
        <v>2</v>
      </c>
      <c r="T10" s="160">
        <v>4</v>
      </c>
      <c r="U10" s="161">
        <v>1</v>
      </c>
      <c r="V10" s="158">
        <v>10</v>
      </c>
      <c r="W10" s="161">
        <v>2</v>
      </c>
      <c r="X10" s="160">
        <v>18</v>
      </c>
      <c r="Y10" s="161">
        <v>2</v>
      </c>
      <c r="Z10" s="160">
        <v>17</v>
      </c>
      <c r="AA10" s="161">
        <v>1</v>
      </c>
      <c r="AB10" s="160">
        <v>7</v>
      </c>
      <c r="AC10" s="159">
        <v>2</v>
      </c>
      <c r="AD10" s="156">
        <v>15</v>
      </c>
      <c r="AE10" s="157">
        <v>1</v>
      </c>
      <c r="AF10" s="162">
        <v>99</v>
      </c>
      <c r="AG10" s="159">
        <v>0</v>
      </c>
      <c r="AH10" s="158">
        <v>99</v>
      </c>
      <c r="AI10" s="161">
        <v>0</v>
      </c>
      <c r="AJ10" s="158">
        <v>99</v>
      </c>
      <c r="AK10" s="161">
        <v>0</v>
      </c>
      <c r="AL10" s="132"/>
      <c r="AM10" s="133">
        <f t="shared" si="26"/>
        <v>12</v>
      </c>
      <c r="AN10" s="132"/>
      <c r="AO10" s="163">
        <f t="shared" si="4"/>
        <v>1000</v>
      </c>
      <c r="AP10" s="164">
        <f t="shared" si="5"/>
        <v>1000</v>
      </c>
      <c r="AQ10" s="165">
        <f t="shared" si="6"/>
        <v>1000</v>
      </c>
      <c r="AR10" s="164">
        <f t="shared" si="7"/>
        <v>1000</v>
      </c>
      <c r="AS10" s="165">
        <f t="shared" si="8"/>
        <v>1000</v>
      </c>
      <c r="AT10" s="165">
        <f t="shared" si="9"/>
        <v>1000</v>
      </c>
      <c r="AU10" s="165">
        <f t="shared" si="10"/>
        <v>1000</v>
      </c>
      <c r="AV10" s="165">
        <f t="shared" si="11"/>
        <v>1000</v>
      </c>
      <c r="AW10" s="164">
        <f t="shared" si="12"/>
        <v>0</v>
      </c>
      <c r="AX10" s="165">
        <f t="shared" si="13"/>
        <v>0</v>
      </c>
      <c r="AY10" s="166">
        <f t="shared" si="14"/>
        <v>0</v>
      </c>
      <c r="AZ10" s="86"/>
      <c r="BA10" s="167">
        <f t="shared" si="15"/>
        <v>10</v>
      </c>
      <c r="BB10" s="168">
        <f t="shared" si="16"/>
        <v>5</v>
      </c>
      <c r="BC10" s="168">
        <f t="shared" si="17"/>
        <v>13</v>
      </c>
      <c r="BD10" s="169">
        <f t="shared" si="18"/>
        <v>8</v>
      </c>
      <c r="BE10" s="168">
        <f t="shared" si="19"/>
        <v>9</v>
      </c>
      <c r="BF10" s="168">
        <f t="shared" si="20"/>
        <v>11</v>
      </c>
      <c r="BG10" s="168">
        <f t="shared" si="21"/>
        <v>10</v>
      </c>
      <c r="BH10" s="168">
        <f t="shared" si="22"/>
        <v>9</v>
      </c>
      <c r="BI10" s="168">
        <f t="shared" si="23"/>
        <v>0</v>
      </c>
      <c r="BJ10" s="168">
        <f t="shared" si="24"/>
        <v>0</v>
      </c>
      <c r="BK10" s="168">
        <f t="shared" si="25"/>
        <v>0</v>
      </c>
      <c r="BL10" s="170">
        <f t="shared" si="30"/>
        <v>75</v>
      </c>
      <c r="BM10" s="164" t="e">
        <f>IF(#REF!&gt;7,(IF(#REF!=8,MIN(BA10:BH10),IF(#REF!=9,MIN(BA10:BI10),IF(#REF!=10,MIN(BA10:BJ10),IF(#REF!=11,MIN(BA10:BK10)))))),(IF(#REF!=4,MIN(BA10:BD10),IF(#REF!=5,MIN(BA10:BE10),IF(#REF!=6,MIN(BA10:BF10),IF(#REF!=7,MIN(BA10:BG10)))))))</f>
        <v>#REF!</v>
      </c>
      <c r="BN10" s="164" t="e">
        <f>IF(#REF!&gt;7,(IF(#REF!=8,MAX(BA10:BH10),IF(#REF!=9,MAX(BA10:BI10),IF(#REF!=10,MAX(BA10:BJ10),IF(#REF!=11,MAX(BA10:BK10)))))),(IF(#REF!=4,MAX(BA10:BD10),IF(#REF!=5,MAX(BA10:BE10),IF(#REF!=6,MAX(BA10:BF10),IF(#REF!=7,MAX(BA10:BG10)))))))</f>
        <v>#REF!</v>
      </c>
      <c r="BO10" s="171" t="e">
        <f t="shared" si="27"/>
        <v>#REF!</v>
      </c>
      <c r="BP10" s="92"/>
    </row>
    <row r="11" spans="1:68" ht="15" x14ac:dyDescent="0.2">
      <c r="A11" s="143">
        <v>6</v>
      </c>
      <c r="B11" s="144" t="s">
        <v>233</v>
      </c>
      <c r="C11" s="148" t="s">
        <v>235</v>
      </c>
      <c r="D11" s="145"/>
      <c r="E11" s="173">
        <f t="shared" si="28"/>
        <v>1000</v>
      </c>
      <c r="F11" s="147">
        <f>IF(L11=0,0,IF(G11+(IF(I11&gt;-150,(IF(I11&gt;=150,IF(K11&gt;=#REF!,0,SUM(IF(MAX(P11:AK11)=99,K11-2,K11)-L11*2*(15+50)%)*10),SUM(IF(MAX(P11:AK11)=99,K11-2,K11)-L11*2*(I11/10+50)%)*10)),(IF(I11&lt;-150,IF((IF(MAX(P11:AK11)=99,K11-2,K11)-L11*2*(I11/10+50)%)*10&lt;1,0,(IF(MAX(P11:AK11)=99,K11-2,K11)-L11*2*(I11/10+50)%)*10)))))&lt;1000,0,(IF(I11&gt;-150,(IF(I11&gt;150,IF(K11&gt;=#REF!,0,SUM(IF(MAX(P11:AK11)=99,K11-2,K11)-L11*2*(15+50)%)*10),SUM(IF(MAX(P11:AK11)=99,K11-2,K11)-L11*2*(I11/10+50)%)*10)),(IF(I11&lt;-150,IF((IF(MAX(P11:AK11)=99,K11-2,K11)-L11*2*(I11/10+50)%)*10&lt;1,0,(IF(MAX(P11:AK11)=99,K11-2,K11)-L11*2*(I11/10+50)%)*10)))))))</f>
        <v>0</v>
      </c>
      <c r="G11" s="148">
        <v>1000</v>
      </c>
      <c r="H11" s="149">
        <f t="shared" si="0"/>
        <v>11.44</v>
      </c>
      <c r="I11" s="150">
        <f t="shared" si="29"/>
        <v>0</v>
      </c>
      <c r="J11" s="151">
        <v>17</v>
      </c>
      <c r="K11" s="152">
        <v>2</v>
      </c>
      <c r="L11" s="153">
        <v>8</v>
      </c>
      <c r="M11" s="154">
        <f t="shared" si="1"/>
        <v>1000</v>
      </c>
      <c r="N11" s="150">
        <f t="shared" si="2"/>
        <v>55</v>
      </c>
      <c r="O11" s="155" t="e">
        <f t="shared" si="3"/>
        <v>#REF!</v>
      </c>
      <c r="P11" s="156">
        <v>15</v>
      </c>
      <c r="Q11" s="157">
        <v>0</v>
      </c>
      <c r="R11" s="158">
        <v>11</v>
      </c>
      <c r="S11" s="159">
        <v>2</v>
      </c>
      <c r="T11" s="160">
        <v>7</v>
      </c>
      <c r="U11" s="161">
        <v>0</v>
      </c>
      <c r="V11" s="158">
        <v>2</v>
      </c>
      <c r="W11" s="161">
        <v>0</v>
      </c>
      <c r="X11" s="160">
        <v>8</v>
      </c>
      <c r="Y11" s="161">
        <v>0</v>
      </c>
      <c r="Z11" s="160">
        <v>12</v>
      </c>
      <c r="AA11" s="161">
        <v>0</v>
      </c>
      <c r="AB11" s="160">
        <v>13</v>
      </c>
      <c r="AC11" s="159">
        <v>0</v>
      </c>
      <c r="AD11" s="174">
        <v>3</v>
      </c>
      <c r="AE11" s="157">
        <v>0</v>
      </c>
      <c r="AF11" s="162">
        <v>99</v>
      </c>
      <c r="AG11" s="159">
        <v>0</v>
      </c>
      <c r="AH11" s="158">
        <v>99</v>
      </c>
      <c r="AI11" s="161">
        <v>0</v>
      </c>
      <c r="AJ11" s="158">
        <v>99</v>
      </c>
      <c r="AK11" s="161">
        <v>0</v>
      </c>
      <c r="AL11" s="132"/>
      <c r="AM11" s="133">
        <f t="shared" si="26"/>
        <v>2</v>
      </c>
      <c r="AN11" s="132"/>
      <c r="AO11" s="163">
        <f t="shared" si="4"/>
        <v>1000</v>
      </c>
      <c r="AP11" s="164">
        <f t="shared" si="5"/>
        <v>1000</v>
      </c>
      <c r="AQ11" s="165">
        <f t="shared" si="6"/>
        <v>1000</v>
      </c>
      <c r="AR11" s="164">
        <f t="shared" si="7"/>
        <v>1000</v>
      </c>
      <c r="AS11" s="165">
        <f t="shared" si="8"/>
        <v>1000</v>
      </c>
      <c r="AT11" s="165">
        <f t="shared" si="9"/>
        <v>1000</v>
      </c>
      <c r="AU11" s="165">
        <f t="shared" si="10"/>
        <v>1000</v>
      </c>
      <c r="AV11" s="165">
        <f t="shared" si="11"/>
        <v>1000</v>
      </c>
      <c r="AW11" s="164">
        <f t="shared" si="12"/>
        <v>0</v>
      </c>
      <c r="AX11" s="165">
        <f t="shared" si="13"/>
        <v>0</v>
      </c>
      <c r="AY11" s="166">
        <f t="shared" si="14"/>
        <v>0</v>
      </c>
      <c r="AZ11" s="86"/>
      <c r="BA11" s="167">
        <f t="shared" si="15"/>
        <v>9</v>
      </c>
      <c r="BB11" s="168">
        <f t="shared" si="16"/>
        <v>0</v>
      </c>
      <c r="BC11" s="168">
        <f t="shared" si="17"/>
        <v>10</v>
      </c>
      <c r="BD11" s="169">
        <f t="shared" si="18"/>
        <v>8</v>
      </c>
      <c r="BE11" s="168">
        <f t="shared" si="19"/>
        <v>9</v>
      </c>
      <c r="BF11" s="168">
        <f t="shared" si="20"/>
        <v>5</v>
      </c>
      <c r="BG11" s="168">
        <f t="shared" si="21"/>
        <v>8</v>
      </c>
      <c r="BH11" s="168">
        <f t="shared" si="22"/>
        <v>6</v>
      </c>
      <c r="BI11" s="168">
        <f t="shared" si="23"/>
        <v>0</v>
      </c>
      <c r="BJ11" s="168">
        <f t="shared" si="24"/>
        <v>0</v>
      </c>
      <c r="BK11" s="168">
        <f t="shared" si="25"/>
        <v>0</v>
      </c>
      <c r="BL11" s="170">
        <f t="shared" si="30"/>
        <v>55</v>
      </c>
      <c r="BM11" s="164" t="e">
        <f>IF(#REF!&gt;7,(IF(#REF!=8,MIN(BA11:BH11),IF(#REF!=9,MIN(BA11:BI11),IF(#REF!=10,MIN(BA11:BJ11),IF(#REF!=11,MIN(BA11:BK11)))))),(IF(#REF!=4,MIN(BA11:BD11),IF(#REF!=5,MIN(BA11:BE11),IF(#REF!=6,MIN(BA11:BF11),IF(#REF!=7,MIN(BA11:BG11)))))))</f>
        <v>#REF!</v>
      </c>
      <c r="BN11" s="164" t="e">
        <f>IF(#REF!&gt;7,(IF(#REF!=8,MAX(BA11:BH11),IF(#REF!=9,MAX(BA11:BI11),IF(#REF!=10,MAX(BA11:BJ11),IF(#REF!=11,MAX(BA11:BK11)))))),(IF(#REF!=4,MAX(BA11:BD11),IF(#REF!=5,MAX(BA11:BE11),IF(#REF!=6,MAX(BA11:BF11),IF(#REF!=7,MAX(BA11:BG11)))))))</f>
        <v>#REF!</v>
      </c>
      <c r="BO11" s="171" t="e">
        <f t="shared" si="27"/>
        <v>#REF!</v>
      </c>
      <c r="BP11" s="92"/>
    </row>
    <row r="12" spans="1:68" ht="15" x14ac:dyDescent="0.2">
      <c r="A12" s="143">
        <v>7</v>
      </c>
      <c r="B12" s="144" t="s">
        <v>40</v>
      </c>
      <c r="C12" s="148" t="s">
        <v>39</v>
      </c>
      <c r="D12" s="145"/>
      <c r="E12" s="173">
        <f t="shared" si="28"/>
        <v>1000</v>
      </c>
      <c r="F12" s="147">
        <f>IF(L12=0,0,IF(G12+(IF(I12&gt;-150,(IF(I12&gt;=150,IF(K12&gt;=#REF!,0,SUM(IF(MAX(P12:AK12)=99,K12-2,K12)-L12*2*(15+50)%)*10),SUM(IF(MAX(P12:AK12)=99,K12-2,K12)-L12*2*(I12/10+50)%)*10)),(IF(I12&lt;-150,IF((IF(MAX(P12:AK12)=99,K12-2,K12)-L12*2*(I12/10+50)%)*10&lt;1,0,(IF(MAX(P12:AK12)=99,K12-2,K12)-L12*2*(I12/10+50)%)*10)))))&lt;1000,0,(IF(I12&gt;-150,(IF(I12&gt;150,IF(K12&gt;=#REF!,0,SUM(IF(MAX(P12:AK12)=99,K12-2,K12)-L12*2*(15+50)%)*10),SUM(IF(MAX(P12:AK12)=99,K12-2,K12)-L12*2*(I12/10+50)%)*10)),(IF(I12&lt;-150,IF((IF(MAX(P12:AK12)=99,K12-2,K12)-L12*2*(I12/10+50)%)*10&lt;1,0,(IF(MAX(P12:AK12)=99,K12-2,K12)-L12*2*(I12/10+50)%)*10)))))))</f>
        <v>0</v>
      </c>
      <c r="G12" s="148">
        <v>1000</v>
      </c>
      <c r="H12" s="149">
        <f t="shared" si="0"/>
        <v>22</v>
      </c>
      <c r="I12" s="150">
        <f t="shared" si="29"/>
        <v>0</v>
      </c>
      <c r="J12" s="151">
        <v>5</v>
      </c>
      <c r="K12" s="152">
        <v>10</v>
      </c>
      <c r="L12" s="153">
        <v>8</v>
      </c>
      <c r="M12" s="154">
        <f t="shared" si="1"/>
        <v>1000</v>
      </c>
      <c r="N12" s="150">
        <f t="shared" si="2"/>
        <v>73</v>
      </c>
      <c r="O12" s="155" t="e">
        <f t="shared" si="3"/>
        <v>#REF!</v>
      </c>
      <c r="P12" s="156">
        <v>16</v>
      </c>
      <c r="Q12" s="157">
        <v>1</v>
      </c>
      <c r="R12" s="158">
        <v>14</v>
      </c>
      <c r="S12" s="159">
        <v>2</v>
      </c>
      <c r="T12" s="160">
        <v>6</v>
      </c>
      <c r="U12" s="161">
        <v>2</v>
      </c>
      <c r="V12" s="158">
        <v>15</v>
      </c>
      <c r="W12" s="161">
        <v>2</v>
      </c>
      <c r="X12" s="160">
        <v>17</v>
      </c>
      <c r="Y12" s="161">
        <v>1</v>
      </c>
      <c r="Z12" s="160">
        <v>4</v>
      </c>
      <c r="AA12" s="161">
        <v>1</v>
      </c>
      <c r="AB12" s="160">
        <v>5</v>
      </c>
      <c r="AC12" s="159">
        <v>0</v>
      </c>
      <c r="AD12" s="175">
        <v>18</v>
      </c>
      <c r="AE12" s="157">
        <v>1</v>
      </c>
      <c r="AF12" s="162">
        <v>99</v>
      </c>
      <c r="AG12" s="159">
        <v>0</v>
      </c>
      <c r="AH12" s="158">
        <v>99</v>
      </c>
      <c r="AI12" s="161">
        <v>0</v>
      </c>
      <c r="AJ12" s="158">
        <v>99</v>
      </c>
      <c r="AK12" s="161">
        <v>0</v>
      </c>
      <c r="AL12" s="132"/>
      <c r="AM12" s="133">
        <f t="shared" si="26"/>
        <v>10</v>
      </c>
      <c r="AN12" s="132"/>
      <c r="AO12" s="163">
        <f t="shared" si="4"/>
        <v>1000</v>
      </c>
      <c r="AP12" s="164">
        <f t="shared" si="5"/>
        <v>1000</v>
      </c>
      <c r="AQ12" s="165">
        <f t="shared" si="6"/>
        <v>1000</v>
      </c>
      <c r="AR12" s="164">
        <f t="shared" si="7"/>
        <v>1000</v>
      </c>
      <c r="AS12" s="165">
        <f t="shared" si="8"/>
        <v>1000</v>
      </c>
      <c r="AT12" s="165">
        <f t="shared" si="9"/>
        <v>1000</v>
      </c>
      <c r="AU12" s="165">
        <f t="shared" si="10"/>
        <v>1000</v>
      </c>
      <c r="AV12" s="165">
        <f t="shared" si="11"/>
        <v>1000</v>
      </c>
      <c r="AW12" s="164">
        <f t="shared" si="12"/>
        <v>0</v>
      </c>
      <c r="AX12" s="165">
        <f t="shared" si="13"/>
        <v>0</v>
      </c>
      <c r="AY12" s="166">
        <f t="shared" si="14"/>
        <v>0</v>
      </c>
      <c r="AZ12" s="86"/>
      <c r="BA12" s="167">
        <f t="shared" si="15"/>
        <v>7</v>
      </c>
      <c r="BB12" s="168">
        <f t="shared" si="16"/>
        <v>10</v>
      </c>
      <c r="BC12" s="168">
        <f t="shared" si="17"/>
        <v>2</v>
      </c>
      <c r="BD12" s="169">
        <f t="shared" si="18"/>
        <v>9</v>
      </c>
      <c r="BE12" s="168">
        <f t="shared" si="19"/>
        <v>11</v>
      </c>
      <c r="BF12" s="168">
        <f t="shared" si="20"/>
        <v>13</v>
      </c>
      <c r="BG12" s="168">
        <f t="shared" si="21"/>
        <v>12</v>
      </c>
      <c r="BH12" s="168">
        <f t="shared" si="22"/>
        <v>9</v>
      </c>
      <c r="BI12" s="168">
        <f t="shared" si="23"/>
        <v>0</v>
      </c>
      <c r="BJ12" s="168">
        <f t="shared" si="24"/>
        <v>0</v>
      </c>
      <c r="BK12" s="168">
        <f t="shared" si="25"/>
        <v>0</v>
      </c>
      <c r="BL12" s="170">
        <f t="shared" si="30"/>
        <v>73</v>
      </c>
      <c r="BM12" s="164" t="e">
        <f>IF(#REF!&gt;7,(IF(#REF!=8,MIN(BA12:BH12),IF(#REF!=9,MIN(BA12:BI12),IF(#REF!=10,MIN(BA12:BJ12),IF(#REF!=11,MIN(BA12:BK12)))))),(IF(#REF!=4,MIN(BA12:BD12),IF(#REF!=5,MIN(BA12:BE12),IF(#REF!=6,MIN(BA12:BF12),IF(#REF!=7,MIN(BA12:BG12)))))))</f>
        <v>#REF!</v>
      </c>
      <c r="BN12" s="164" t="e">
        <f>IF(#REF!&gt;7,(IF(#REF!=8,MAX(BA12:BH12),IF(#REF!=9,MAX(BA12:BI12),IF(#REF!=10,MAX(BA12:BJ12),IF(#REF!=11,MAX(BA12:BK12)))))),(IF(#REF!=4,MAX(BA12:BD12),IF(#REF!=5,MAX(BA12:BE12),IF(#REF!=6,MAX(BA12:BF12),IF(#REF!=7,MAX(BA12:BG12)))))))</f>
        <v>#REF!</v>
      </c>
      <c r="BO12" s="171" t="e">
        <f t="shared" si="27"/>
        <v>#REF!</v>
      </c>
      <c r="BP12" s="92"/>
    </row>
    <row r="13" spans="1:68" ht="15" x14ac:dyDescent="0.2">
      <c r="A13" s="143">
        <v>8</v>
      </c>
      <c r="B13" s="144" t="s">
        <v>205</v>
      </c>
      <c r="C13" s="45" t="s">
        <v>3</v>
      </c>
      <c r="D13" s="176"/>
      <c r="E13" s="173">
        <f t="shared" si="28"/>
        <v>1000</v>
      </c>
      <c r="F13" s="147">
        <f>IF(L13=0,0,IF(G13+(IF(I13&gt;-150,(IF(I13&gt;=150,IF(K13&gt;=#REF!,0,SUM(IF(MAX(P13:AK13)=99,K13-2,K13)-L13*2*(15+50)%)*10),SUM(IF(MAX(P13:AK13)=99,K13-2,K13)-L13*2*(I13/10+50)%)*10)),(IF(I13&lt;-150,IF((IF(MAX(P13:AK13)=99,K13-2,K13)-L13*2*(I13/10+50)%)*10&lt;1,0,(IF(MAX(P13:AK13)=99,K13-2,K13)-L13*2*(I13/10+50)%)*10)))))&lt;1000,0,(IF(I13&gt;-150,(IF(I13&gt;150,IF(K13&gt;=#REF!,0,SUM(IF(MAX(P13:AK13)=99,K13-2,K13)-L13*2*(15+50)%)*10),SUM(IF(MAX(P13:AK13)=99,K13-2,K13)-L13*2*(I13/10+50)%)*10)),(IF(I13&lt;-150,IF((IF(MAX(P13:AK13)=99,K13-2,K13)-L13*2*(I13/10+50)%)*10&lt;1,0,(IF(MAX(P13:AK13)=99,K13-2,K13)-L13*2*(I13/10+50)%)*10)))))))</f>
        <v>0</v>
      </c>
      <c r="G13" s="148">
        <v>1000</v>
      </c>
      <c r="H13" s="149">
        <f t="shared" si="0"/>
        <v>18.48</v>
      </c>
      <c r="I13" s="150">
        <f t="shared" si="29"/>
        <v>0</v>
      </c>
      <c r="J13" s="151">
        <v>9</v>
      </c>
      <c r="K13" s="152">
        <v>9</v>
      </c>
      <c r="L13" s="153">
        <v>8</v>
      </c>
      <c r="M13" s="154">
        <f t="shared" si="1"/>
        <v>1000</v>
      </c>
      <c r="N13" s="150">
        <f t="shared" si="2"/>
        <v>50</v>
      </c>
      <c r="O13" s="155" t="e">
        <f t="shared" si="3"/>
        <v>#REF!</v>
      </c>
      <c r="P13" s="156">
        <v>17</v>
      </c>
      <c r="Q13" s="157">
        <v>0</v>
      </c>
      <c r="R13" s="158">
        <v>9</v>
      </c>
      <c r="S13" s="159">
        <v>1</v>
      </c>
      <c r="T13" s="160">
        <v>3</v>
      </c>
      <c r="U13" s="161">
        <v>2</v>
      </c>
      <c r="V13" s="158">
        <v>14</v>
      </c>
      <c r="W13" s="161">
        <v>0</v>
      </c>
      <c r="X13" s="160">
        <v>6</v>
      </c>
      <c r="Y13" s="161">
        <v>2</v>
      </c>
      <c r="Z13" s="160">
        <v>18</v>
      </c>
      <c r="AA13" s="161">
        <v>0</v>
      </c>
      <c r="AB13" s="160">
        <v>12</v>
      </c>
      <c r="AC13" s="159">
        <v>2</v>
      </c>
      <c r="AD13" s="175">
        <v>11</v>
      </c>
      <c r="AE13" s="157">
        <v>2</v>
      </c>
      <c r="AF13" s="162">
        <v>99</v>
      </c>
      <c r="AG13" s="159">
        <v>0</v>
      </c>
      <c r="AH13" s="158">
        <v>99</v>
      </c>
      <c r="AI13" s="161">
        <v>0</v>
      </c>
      <c r="AJ13" s="158">
        <v>99</v>
      </c>
      <c r="AK13" s="161">
        <v>0</v>
      </c>
      <c r="AL13" s="132"/>
      <c r="AM13" s="133">
        <f t="shared" si="26"/>
        <v>9</v>
      </c>
      <c r="AN13" s="132"/>
      <c r="AO13" s="163">
        <f t="shared" si="4"/>
        <v>1000</v>
      </c>
      <c r="AP13" s="164">
        <f t="shared" si="5"/>
        <v>1000</v>
      </c>
      <c r="AQ13" s="165">
        <f t="shared" si="6"/>
        <v>1000</v>
      </c>
      <c r="AR13" s="164">
        <f t="shared" si="7"/>
        <v>1000</v>
      </c>
      <c r="AS13" s="165">
        <f t="shared" si="8"/>
        <v>1000</v>
      </c>
      <c r="AT13" s="165">
        <f t="shared" si="9"/>
        <v>1000</v>
      </c>
      <c r="AU13" s="165">
        <f t="shared" si="10"/>
        <v>1000</v>
      </c>
      <c r="AV13" s="165">
        <f t="shared" si="11"/>
        <v>1000</v>
      </c>
      <c r="AW13" s="164">
        <f t="shared" si="12"/>
        <v>0</v>
      </c>
      <c r="AX13" s="165">
        <f t="shared" si="13"/>
        <v>0</v>
      </c>
      <c r="AY13" s="166">
        <f t="shared" si="14"/>
        <v>0</v>
      </c>
      <c r="AZ13" s="86"/>
      <c r="BA13" s="167">
        <f t="shared" si="15"/>
        <v>11</v>
      </c>
      <c r="BB13" s="168">
        <f t="shared" si="16"/>
        <v>7</v>
      </c>
      <c r="BC13" s="168">
        <f t="shared" si="17"/>
        <v>6</v>
      </c>
      <c r="BD13" s="169">
        <f t="shared" si="18"/>
        <v>10</v>
      </c>
      <c r="BE13" s="168">
        <f t="shared" si="19"/>
        <v>2</v>
      </c>
      <c r="BF13" s="168">
        <f t="shared" si="20"/>
        <v>9</v>
      </c>
      <c r="BG13" s="168">
        <f t="shared" si="21"/>
        <v>5</v>
      </c>
      <c r="BH13" s="168">
        <f t="shared" si="22"/>
        <v>0</v>
      </c>
      <c r="BI13" s="168">
        <f t="shared" si="23"/>
        <v>0</v>
      </c>
      <c r="BJ13" s="168">
        <f t="shared" si="24"/>
        <v>0</v>
      </c>
      <c r="BK13" s="168">
        <f t="shared" si="25"/>
        <v>0</v>
      </c>
      <c r="BL13" s="170">
        <f t="shared" si="30"/>
        <v>50</v>
      </c>
      <c r="BM13" s="164" t="e">
        <f>IF(#REF!&gt;7,(IF(#REF!=8,MIN(BA13:BH13),IF(#REF!=9,MIN(BA13:BI13),IF(#REF!=10,MIN(BA13:BJ13),IF(#REF!=11,MIN(BA13:BK13)))))),(IF(#REF!=4,MIN(BA13:BD13),IF(#REF!=5,MIN(BA13:BE13),IF(#REF!=6,MIN(BA13:BF13),IF(#REF!=7,MIN(BA13:BG13)))))))</f>
        <v>#REF!</v>
      </c>
      <c r="BN13" s="164" t="e">
        <f>IF(#REF!&gt;7,(IF(#REF!=8,MAX(BA13:BH13),IF(#REF!=9,MAX(BA13:BI13),IF(#REF!=10,MAX(BA13:BJ13),IF(#REF!=11,MAX(BA13:BK13)))))),(IF(#REF!=4,MAX(BA13:BD13),IF(#REF!=5,MAX(BA13:BE13),IF(#REF!=6,MAX(BA13:BF13),IF(#REF!=7,MAX(BA13:BG13)))))))</f>
        <v>#REF!</v>
      </c>
      <c r="BO13" s="171" t="e">
        <f t="shared" si="27"/>
        <v>#REF!</v>
      </c>
      <c r="BP13" s="92"/>
    </row>
    <row r="14" spans="1:68" ht="15" x14ac:dyDescent="0.2">
      <c r="A14" s="143">
        <v>9</v>
      </c>
      <c r="B14" s="144" t="s">
        <v>225</v>
      </c>
      <c r="C14" s="219" t="s">
        <v>17</v>
      </c>
      <c r="D14" s="176"/>
      <c r="E14" s="173">
        <f t="shared" si="28"/>
        <v>1000</v>
      </c>
      <c r="F14" s="147">
        <f>IF(L14=0,0,IF(G14+(IF(I14&gt;-150,(IF(I14&gt;=150,IF(K14&gt;=#REF!,0,SUM(IF(MAX(P14:AK14)=99,K14-2,K14)-L14*2*(15+50)%)*10),SUM(IF(MAX(P14:AK14)=99,K14-2,K14)-L14*2*(I14/10+50)%)*10)),(IF(I14&lt;-150,IF((IF(MAX(P14:AK14)=99,K14-2,K14)-L14*2*(I14/10+50)%)*10&lt;1,0,(IF(MAX(P14:AK14)=99,K14-2,K14)-L14*2*(I14/10+50)%)*10)))))&lt;1000,0,(IF(I14&gt;-150,(IF(I14&gt;150,IF(K14&gt;=#REF!,0,SUM(IF(MAX(P14:AK14)=99,K14-2,K14)-L14*2*(15+50)%)*10),SUM(IF(MAX(P14:AK14)=99,K14-2,K14)-L14*2*(I14/10+50)%)*10)),(IF(I14&lt;-150,IF((IF(MAX(P14:AK14)=99,K14-2,K14)-L14*2*(I14/10+50)%)*10&lt;1,0,(IF(MAX(P14:AK14)=99,K14-2,K14)-L14*2*(I14/10+50)%)*10)))))))</f>
        <v>0</v>
      </c>
      <c r="G14" s="148">
        <v>1000</v>
      </c>
      <c r="H14" s="149">
        <f t="shared" si="0"/>
        <v>14.08</v>
      </c>
      <c r="I14" s="150">
        <f t="shared" si="29"/>
        <v>0</v>
      </c>
      <c r="J14" s="151">
        <v>14</v>
      </c>
      <c r="K14" s="152">
        <v>7</v>
      </c>
      <c r="L14" s="153">
        <v>8</v>
      </c>
      <c r="M14" s="154">
        <f t="shared" si="1"/>
        <v>1000</v>
      </c>
      <c r="N14" s="150">
        <f t="shared" si="2"/>
        <v>57</v>
      </c>
      <c r="O14" s="155" t="e">
        <f t="shared" si="3"/>
        <v>#REF!</v>
      </c>
      <c r="P14" s="156">
        <v>18</v>
      </c>
      <c r="Q14" s="157">
        <v>0</v>
      </c>
      <c r="R14" s="158">
        <v>8</v>
      </c>
      <c r="S14" s="159">
        <v>1</v>
      </c>
      <c r="T14" s="160">
        <v>14</v>
      </c>
      <c r="U14" s="161">
        <v>0</v>
      </c>
      <c r="V14" s="158">
        <v>3</v>
      </c>
      <c r="W14" s="161">
        <v>1</v>
      </c>
      <c r="X14" s="160">
        <v>11</v>
      </c>
      <c r="Y14" s="161">
        <v>2</v>
      </c>
      <c r="Z14" s="160">
        <v>13</v>
      </c>
      <c r="AA14" s="161">
        <v>1</v>
      </c>
      <c r="AB14" s="160">
        <v>1</v>
      </c>
      <c r="AC14" s="159">
        <v>0</v>
      </c>
      <c r="AD14" s="175">
        <v>12</v>
      </c>
      <c r="AE14" s="157">
        <v>2</v>
      </c>
      <c r="AF14" s="162">
        <v>99</v>
      </c>
      <c r="AG14" s="159">
        <v>0</v>
      </c>
      <c r="AH14" s="158">
        <v>99</v>
      </c>
      <c r="AI14" s="161">
        <v>0</v>
      </c>
      <c r="AJ14" s="158">
        <v>99</v>
      </c>
      <c r="AK14" s="161">
        <v>0</v>
      </c>
      <c r="AL14" s="132"/>
      <c r="AM14" s="133">
        <f t="shared" si="26"/>
        <v>7</v>
      </c>
      <c r="AN14" s="132"/>
      <c r="AO14" s="163">
        <f t="shared" si="4"/>
        <v>1000</v>
      </c>
      <c r="AP14" s="164">
        <f t="shared" si="5"/>
        <v>1000</v>
      </c>
      <c r="AQ14" s="165">
        <f t="shared" si="6"/>
        <v>1000</v>
      </c>
      <c r="AR14" s="164">
        <f t="shared" si="7"/>
        <v>1000</v>
      </c>
      <c r="AS14" s="165">
        <f t="shared" si="8"/>
        <v>1000</v>
      </c>
      <c r="AT14" s="165">
        <f t="shared" si="9"/>
        <v>1000</v>
      </c>
      <c r="AU14" s="165">
        <f t="shared" si="10"/>
        <v>1000</v>
      </c>
      <c r="AV14" s="165">
        <f t="shared" si="11"/>
        <v>1000</v>
      </c>
      <c r="AW14" s="164">
        <f t="shared" si="12"/>
        <v>0</v>
      </c>
      <c r="AX14" s="165">
        <f t="shared" si="13"/>
        <v>0</v>
      </c>
      <c r="AY14" s="166">
        <f t="shared" si="14"/>
        <v>0</v>
      </c>
      <c r="AZ14" s="86"/>
      <c r="BA14" s="167">
        <f t="shared" si="15"/>
        <v>9</v>
      </c>
      <c r="BB14" s="168">
        <f t="shared" si="16"/>
        <v>9</v>
      </c>
      <c r="BC14" s="168">
        <f t="shared" si="17"/>
        <v>10</v>
      </c>
      <c r="BD14" s="169">
        <f t="shared" si="18"/>
        <v>6</v>
      </c>
      <c r="BE14" s="168">
        <f t="shared" si="19"/>
        <v>0</v>
      </c>
      <c r="BF14" s="168">
        <f t="shared" si="20"/>
        <v>8</v>
      </c>
      <c r="BG14" s="168">
        <f t="shared" si="21"/>
        <v>10</v>
      </c>
      <c r="BH14" s="168">
        <f t="shared" si="22"/>
        <v>5</v>
      </c>
      <c r="BI14" s="168">
        <f t="shared" si="23"/>
        <v>0</v>
      </c>
      <c r="BJ14" s="168">
        <f t="shared" si="24"/>
        <v>0</v>
      </c>
      <c r="BK14" s="168">
        <f t="shared" si="25"/>
        <v>0</v>
      </c>
      <c r="BL14" s="170">
        <f t="shared" si="30"/>
        <v>57</v>
      </c>
      <c r="BM14" s="164" t="e">
        <f>IF(#REF!&gt;7,(IF(#REF!=8,MIN(BA14:BH14),IF(#REF!=9,MIN(BA14:BI14),IF(#REF!=10,MIN(BA14:BJ14),IF(#REF!=11,MIN(BA14:BK14)))))),(IF(#REF!=4,MIN(BA14:BD14),IF(#REF!=5,MIN(BA14:BE14),IF(#REF!=6,MIN(BA14:BF14),IF(#REF!=7,MIN(BA14:BG14)))))))</f>
        <v>#REF!</v>
      </c>
      <c r="BN14" s="164" t="e">
        <f>IF(#REF!&gt;7,(IF(#REF!=8,MAX(BA14:BH14),IF(#REF!=9,MAX(BA14:BI14),IF(#REF!=10,MAX(BA14:BJ14),IF(#REF!=11,MAX(BA14:BK14)))))),(IF(#REF!=4,MAX(BA14:BD14),IF(#REF!=5,MAX(BA14:BE14),IF(#REF!=6,MAX(BA14:BF14),IF(#REF!=7,MAX(BA14:BG14)))))))</f>
        <v>#REF!</v>
      </c>
      <c r="BO14" s="171" t="e">
        <f t="shared" si="27"/>
        <v>#REF!</v>
      </c>
      <c r="BP14" s="92"/>
    </row>
    <row r="15" spans="1:68" ht="15" x14ac:dyDescent="0.2">
      <c r="A15" s="143">
        <v>10</v>
      </c>
      <c r="B15" s="144" t="s">
        <v>20</v>
      </c>
      <c r="C15" s="45" t="s">
        <v>44</v>
      </c>
      <c r="D15" s="176"/>
      <c r="E15" s="173">
        <f t="shared" si="28"/>
        <v>1000</v>
      </c>
      <c r="F15" s="147">
        <f>IF(L15=0,0,IF(G15+(IF(I15&gt;-150,(IF(I15&gt;=150,IF(K15&gt;=#REF!,0,SUM(IF(MAX(P15:AK15)=99,K15-2,K15)-L15*2*(15+50)%)*10),SUM(IF(MAX(P15:AK15)=99,K15-2,K15)-L15*2*(I15/10+50)%)*10)),(IF(I15&lt;-150,IF((IF(MAX(P15:AK15)=99,K15-2,K15)-L15*2*(I15/10+50)%)*10&lt;1,0,(IF(MAX(P15:AK15)=99,K15-2,K15)-L15*2*(I15/10+50)%)*10)))))&lt;1000,0,(IF(I15&gt;-150,(IF(I15&gt;150,IF(K15&gt;=#REF!,0,SUM(IF(MAX(P15:AK15)=99,K15-2,K15)-L15*2*(15+50)%)*10),SUM(IF(MAX(P15:AK15)=99,K15-2,K15)-L15*2*(I15/10+50)%)*10)),(IF(I15&lt;-150,IF((IF(MAX(P15:AK15)=99,K15-2,K15)-L15*2*(I15/10+50)%)*10&lt;1,0,(IF(MAX(P15:AK15)=99,K15-2,K15)-L15*2*(I15/10+50)%)*10)))))))</f>
        <v>0</v>
      </c>
      <c r="G15" s="148">
        <v>1000</v>
      </c>
      <c r="H15" s="149">
        <f t="shared" si="0"/>
        <v>17.600000000000001</v>
      </c>
      <c r="I15" s="150">
        <f t="shared" si="29"/>
        <v>0</v>
      </c>
      <c r="J15" s="151">
        <v>10</v>
      </c>
      <c r="K15" s="152">
        <v>8</v>
      </c>
      <c r="L15" s="153">
        <v>8</v>
      </c>
      <c r="M15" s="154">
        <f t="shared" si="1"/>
        <v>1000</v>
      </c>
      <c r="N15" s="150">
        <f t="shared" si="2"/>
        <v>73</v>
      </c>
      <c r="O15" s="155" t="e">
        <f t="shared" si="3"/>
        <v>#REF!</v>
      </c>
      <c r="P15" s="156">
        <v>1</v>
      </c>
      <c r="Q15" s="157">
        <v>2</v>
      </c>
      <c r="R15" s="158">
        <v>15</v>
      </c>
      <c r="S15" s="159">
        <v>0</v>
      </c>
      <c r="T15" s="160">
        <v>12</v>
      </c>
      <c r="U15" s="161">
        <v>2</v>
      </c>
      <c r="V15" s="158">
        <v>5</v>
      </c>
      <c r="W15" s="161">
        <v>0</v>
      </c>
      <c r="X15" s="160">
        <v>2</v>
      </c>
      <c r="Y15" s="161">
        <v>1</v>
      </c>
      <c r="Z15" s="160">
        <v>16</v>
      </c>
      <c r="AA15" s="161">
        <v>2</v>
      </c>
      <c r="AB15" s="160">
        <v>18</v>
      </c>
      <c r="AC15" s="159">
        <v>1</v>
      </c>
      <c r="AD15" s="156">
        <v>4</v>
      </c>
      <c r="AE15" s="157">
        <v>0</v>
      </c>
      <c r="AF15" s="162">
        <v>99</v>
      </c>
      <c r="AG15" s="159">
        <v>0</v>
      </c>
      <c r="AH15" s="158">
        <v>99</v>
      </c>
      <c r="AI15" s="161">
        <v>0</v>
      </c>
      <c r="AJ15" s="158">
        <v>99</v>
      </c>
      <c r="AK15" s="161">
        <v>0</v>
      </c>
      <c r="AL15" s="132"/>
      <c r="AM15" s="133">
        <f t="shared" si="26"/>
        <v>8</v>
      </c>
      <c r="AN15" s="132"/>
      <c r="AO15" s="163">
        <f t="shared" si="4"/>
        <v>1000</v>
      </c>
      <c r="AP15" s="164">
        <f t="shared" si="5"/>
        <v>1000</v>
      </c>
      <c r="AQ15" s="165">
        <f t="shared" si="6"/>
        <v>1000</v>
      </c>
      <c r="AR15" s="164">
        <f t="shared" si="7"/>
        <v>1000</v>
      </c>
      <c r="AS15" s="165">
        <f t="shared" si="8"/>
        <v>1000</v>
      </c>
      <c r="AT15" s="165">
        <f t="shared" si="9"/>
        <v>1000</v>
      </c>
      <c r="AU15" s="165">
        <f t="shared" si="10"/>
        <v>1000</v>
      </c>
      <c r="AV15" s="165">
        <f t="shared" si="11"/>
        <v>1000</v>
      </c>
      <c r="AW15" s="164">
        <f t="shared" si="12"/>
        <v>0</v>
      </c>
      <c r="AX15" s="165">
        <f t="shared" si="13"/>
        <v>0</v>
      </c>
      <c r="AY15" s="166">
        <f t="shared" si="14"/>
        <v>0</v>
      </c>
      <c r="AZ15" s="86"/>
      <c r="BA15" s="167">
        <f t="shared" si="15"/>
        <v>10</v>
      </c>
      <c r="BB15" s="168">
        <f t="shared" si="16"/>
        <v>9</v>
      </c>
      <c r="BC15" s="168">
        <f t="shared" si="17"/>
        <v>5</v>
      </c>
      <c r="BD15" s="169">
        <f t="shared" si="18"/>
        <v>12</v>
      </c>
      <c r="BE15" s="168">
        <f t="shared" si="19"/>
        <v>8</v>
      </c>
      <c r="BF15" s="168">
        <f t="shared" si="20"/>
        <v>7</v>
      </c>
      <c r="BG15" s="168">
        <f t="shared" si="21"/>
        <v>9</v>
      </c>
      <c r="BH15" s="168">
        <f t="shared" si="22"/>
        <v>13</v>
      </c>
      <c r="BI15" s="168">
        <f t="shared" si="23"/>
        <v>0</v>
      </c>
      <c r="BJ15" s="168">
        <f t="shared" si="24"/>
        <v>0</v>
      </c>
      <c r="BK15" s="168">
        <f t="shared" si="25"/>
        <v>0</v>
      </c>
      <c r="BL15" s="170">
        <f t="shared" si="30"/>
        <v>73</v>
      </c>
      <c r="BM15" s="164" t="e">
        <f>IF(#REF!&gt;7,(IF(#REF!=8,MIN(BA15:BH15),IF(#REF!=9,MIN(BA15:BI15),IF(#REF!=10,MIN(BA15:BJ15),IF(#REF!=11,MIN(BA15:BK15)))))),(IF(#REF!=4,MIN(BA15:BD15),IF(#REF!=5,MIN(BA15:BE15),IF(#REF!=6,MIN(BA15:BF15),IF(#REF!=7,MIN(BA15:BG15)))))))</f>
        <v>#REF!</v>
      </c>
      <c r="BN15" s="164" t="e">
        <f>IF(#REF!&gt;7,(IF(#REF!=8,MAX(BA15:BH15),IF(#REF!=9,MAX(BA15:BI15),IF(#REF!=10,MAX(BA15:BJ15),IF(#REF!=11,MAX(BA15:BK15)))))),(IF(#REF!=4,MAX(BA15:BD15),IF(#REF!=5,MAX(BA15:BE15),IF(#REF!=6,MAX(BA15:BF15),IF(#REF!=7,MAX(BA15:BG15)))))))</f>
        <v>#REF!</v>
      </c>
      <c r="BO15" s="171" t="e">
        <f t="shared" si="27"/>
        <v>#REF!</v>
      </c>
      <c r="BP15" s="92"/>
    </row>
    <row r="16" spans="1:68" ht="15" x14ac:dyDescent="0.2">
      <c r="A16" s="143">
        <v>11</v>
      </c>
      <c r="B16" s="144" t="s">
        <v>234</v>
      </c>
      <c r="C16" s="148" t="s">
        <v>235</v>
      </c>
      <c r="D16" s="176"/>
      <c r="E16" s="173">
        <f t="shared" si="28"/>
        <v>1000</v>
      </c>
      <c r="F16" s="147">
        <f>IF(L16=0,0,IF(G16+(IF(I16&gt;-150,(IF(I16&gt;=150,IF(K16&gt;=#REF!,0,SUM(IF(MAX(P16:AK16)=99,K16-2,K16)-L16*2*(15+50)%)*10),SUM(IF(MAX(P16:AK16)=99,K16-2,K16)-L16*2*(I16/10+50)%)*10)),(IF(I16&lt;-150,IF((IF(MAX(P16:AK16)=99,K16-2,K16)-L16*2*(I16/10+50)%)*10&lt;1,0,(IF(MAX(P16:AK16)=99,K16-2,K16)-L16*2*(I16/10+50)%)*10)))))&lt;1000,0,(IF(I16&gt;-150,(IF(I16&gt;150,IF(K16&gt;=#REF!,0,SUM(IF(MAX(P16:AK16)=99,K16-2,K16)-L16*2*(15+50)%)*10),SUM(IF(MAX(P16:AK16)=99,K16-2,K16)-L16*2*(I16/10+50)%)*10)),(IF(I16&lt;-150,IF((IF(MAX(P16:AK16)=99,K16-2,K16)-L16*2*(I16/10+50)%)*10&lt;1,0,(IF(MAX(P16:AK16)=99,K16-2,K16)-L16*2*(I16/10+50)%)*10)))))))</f>
        <v>0</v>
      </c>
      <c r="G16" s="148">
        <v>1000</v>
      </c>
      <c r="H16" s="149">
        <f t="shared" si="0"/>
        <v>10.56</v>
      </c>
      <c r="I16" s="150">
        <f t="shared" si="29"/>
        <v>0</v>
      </c>
      <c r="J16" s="151">
        <v>18</v>
      </c>
      <c r="K16" s="152">
        <v>0</v>
      </c>
      <c r="L16" s="153">
        <v>8</v>
      </c>
      <c r="M16" s="154">
        <f t="shared" si="1"/>
        <v>1000</v>
      </c>
      <c r="N16" s="150">
        <f t="shared" si="2"/>
        <v>52</v>
      </c>
      <c r="O16" s="155" t="e">
        <f t="shared" si="3"/>
        <v>#REF!</v>
      </c>
      <c r="P16" s="156">
        <v>2</v>
      </c>
      <c r="Q16" s="157">
        <v>0</v>
      </c>
      <c r="R16" s="158">
        <v>6</v>
      </c>
      <c r="S16" s="159">
        <v>0</v>
      </c>
      <c r="T16" s="160">
        <v>13</v>
      </c>
      <c r="U16" s="161">
        <v>0</v>
      </c>
      <c r="V16" s="158">
        <v>12</v>
      </c>
      <c r="W16" s="161">
        <v>0</v>
      </c>
      <c r="X16" s="160">
        <v>9</v>
      </c>
      <c r="Y16" s="161">
        <v>0</v>
      </c>
      <c r="Z16" s="160">
        <v>3</v>
      </c>
      <c r="AA16" s="161">
        <v>0</v>
      </c>
      <c r="AB16" s="160">
        <v>16</v>
      </c>
      <c r="AC16" s="159">
        <v>0</v>
      </c>
      <c r="AD16" s="174">
        <v>8</v>
      </c>
      <c r="AE16" s="157">
        <v>0</v>
      </c>
      <c r="AF16" s="162">
        <v>99</v>
      </c>
      <c r="AG16" s="159">
        <v>0</v>
      </c>
      <c r="AH16" s="158">
        <v>99</v>
      </c>
      <c r="AI16" s="161">
        <v>0</v>
      </c>
      <c r="AJ16" s="158">
        <v>99</v>
      </c>
      <c r="AK16" s="161">
        <v>0</v>
      </c>
      <c r="AL16" s="132"/>
      <c r="AM16" s="133">
        <f t="shared" si="26"/>
        <v>0</v>
      </c>
      <c r="AN16" s="132"/>
      <c r="AO16" s="163">
        <f t="shared" si="4"/>
        <v>1000</v>
      </c>
      <c r="AP16" s="164">
        <f t="shared" si="5"/>
        <v>1000</v>
      </c>
      <c r="AQ16" s="165">
        <f t="shared" si="6"/>
        <v>1000</v>
      </c>
      <c r="AR16" s="164">
        <f t="shared" si="7"/>
        <v>1000</v>
      </c>
      <c r="AS16" s="165">
        <f t="shared" si="8"/>
        <v>1000</v>
      </c>
      <c r="AT16" s="165">
        <f t="shared" si="9"/>
        <v>1000</v>
      </c>
      <c r="AU16" s="165">
        <f t="shared" si="10"/>
        <v>1000</v>
      </c>
      <c r="AV16" s="165">
        <f t="shared" si="11"/>
        <v>1000</v>
      </c>
      <c r="AW16" s="164">
        <f t="shared" si="12"/>
        <v>0</v>
      </c>
      <c r="AX16" s="165">
        <f t="shared" si="13"/>
        <v>0</v>
      </c>
      <c r="AY16" s="166">
        <f t="shared" si="14"/>
        <v>0</v>
      </c>
      <c r="AZ16" s="86"/>
      <c r="BA16" s="167">
        <f t="shared" si="15"/>
        <v>8</v>
      </c>
      <c r="BB16" s="168">
        <f t="shared" si="16"/>
        <v>2</v>
      </c>
      <c r="BC16" s="168">
        <f t="shared" si="17"/>
        <v>8</v>
      </c>
      <c r="BD16" s="169">
        <f t="shared" si="18"/>
        <v>5</v>
      </c>
      <c r="BE16" s="168">
        <f t="shared" si="19"/>
        <v>7</v>
      </c>
      <c r="BF16" s="168">
        <f t="shared" si="20"/>
        <v>6</v>
      </c>
      <c r="BG16" s="168">
        <f t="shared" si="21"/>
        <v>7</v>
      </c>
      <c r="BH16" s="168">
        <f t="shared" si="22"/>
        <v>9</v>
      </c>
      <c r="BI16" s="168">
        <f t="shared" si="23"/>
        <v>0</v>
      </c>
      <c r="BJ16" s="168">
        <f t="shared" si="24"/>
        <v>0</v>
      </c>
      <c r="BK16" s="168">
        <f t="shared" si="25"/>
        <v>0</v>
      </c>
      <c r="BL16" s="170">
        <f t="shared" si="30"/>
        <v>52</v>
      </c>
      <c r="BM16" s="164" t="e">
        <f>IF(#REF!&gt;7,(IF(#REF!=8,MIN(BA16:BH16),IF(#REF!=9,MIN(BA16:BI16),IF(#REF!=10,MIN(BA16:BJ16),IF(#REF!=11,MIN(BA16:BK16)))))),(IF(#REF!=4,MIN(BA16:BD16),IF(#REF!=5,MIN(BA16:BE16),IF(#REF!=6,MIN(BA16:BF16),IF(#REF!=7,MIN(BA16:BG16)))))))</f>
        <v>#REF!</v>
      </c>
      <c r="BN16" s="164" t="e">
        <f>IF(#REF!&gt;7,(IF(#REF!=8,MAX(BA16:BH16),IF(#REF!=9,MAX(BA16:BI16),IF(#REF!=10,MAX(BA16:BJ16),IF(#REF!=11,MAX(BA16:BK16)))))),(IF(#REF!=4,MAX(BA16:BD16),IF(#REF!=5,MAX(BA16:BE16),IF(#REF!=6,MAX(BA16:BF16),IF(#REF!=7,MAX(BA16:BG16)))))))</f>
        <v>#REF!</v>
      </c>
      <c r="BO16" s="171" t="e">
        <f t="shared" si="27"/>
        <v>#REF!</v>
      </c>
      <c r="BP16" s="92"/>
    </row>
    <row r="17" spans="1:256" ht="15" x14ac:dyDescent="0.2">
      <c r="A17" s="143">
        <v>12</v>
      </c>
      <c r="B17" s="144" t="s">
        <v>128</v>
      </c>
      <c r="C17" s="45" t="s">
        <v>44</v>
      </c>
      <c r="D17" s="176"/>
      <c r="E17" s="173">
        <f t="shared" si="28"/>
        <v>1000</v>
      </c>
      <c r="F17" s="147">
        <f>IF(L17=0,0,IF(G17+(IF(I17&gt;-150,(IF(I17&gt;=150,IF(K17&gt;=#REF!,0,SUM(IF(MAX(P17:AK17)=99,K17-2,K17)-L17*2*(15+50)%)*10),SUM(IF(MAX(P17:AK17)=99,K17-2,K17)-L17*2*(I17/10+50)%)*10)),(IF(I17&lt;-150,IF((IF(MAX(P17:AK17)=99,K17-2,K17)-L17*2*(I17/10+50)%)*10&lt;1,0,(IF(MAX(P17:AK17)=99,K17-2,K17)-L17*2*(I17/10+50)%)*10)))))&lt;1000,0,(IF(I17&gt;-150,(IF(I17&gt;150,IF(K17&gt;=#REF!,0,SUM(IF(MAX(P17:AK17)=99,K17-2,K17)-L17*2*(15+50)%)*10),SUM(IF(MAX(P17:AK17)=99,K17-2,K17)-L17*2*(I17/10+50)%)*10)),(IF(I17&lt;-150,IF((IF(MAX(P17:AK17)=99,K17-2,K17)-L17*2*(I17/10+50)%)*10&lt;1,0,(IF(MAX(P17:AK17)=99,K17-2,K17)-L17*2*(I17/10+50)%)*10)))))))</f>
        <v>0</v>
      </c>
      <c r="G17" s="148">
        <v>1000</v>
      </c>
      <c r="H17" s="149">
        <f t="shared" si="0"/>
        <v>12.32</v>
      </c>
      <c r="I17" s="150">
        <f t="shared" si="29"/>
        <v>0</v>
      </c>
      <c r="J17" s="151">
        <v>16</v>
      </c>
      <c r="K17" s="152">
        <v>5</v>
      </c>
      <c r="L17" s="153">
        <v>8</v>
      </c>
      <c r="M17" s="154">
        <f t="shared" si="1"/>
        <v>1000</v>
      </c>
      <c r="N17" s="150">
        <f t="shared" si="2"/>
        <v>54</v>
      </c>
      <c r="O17" s="155" t="e">
        <f t="shared" si="3"/>
        <v>#REF!</v>
      </c>
      <c r="P17" s="156">
        <v>3</v>
      </c>
      <c r="Q17" s="157">
        <v>1</v>
      </c>
      <c r="R17" s="158">
        <v>5</v>
      </c>
      <c r="S17" s="159">
        <v>0</v>
      </c>
      <c r="T17" s="160">
        <v>10</v>
      </c>
      <c r="U17" s="161">
        <v>0</v>
      </c>
      <c r="V17" s="158">
        <v>11</v>
      </c>
      <c r="W17" s="161">
        <v>2</v>
      </c>
      <c r="X17" s="160">
        <v>1</v>
      </c>
      <c r="Y17" s="161">
        <v>0</v>
      </c>
      <c r="Z17" s="160">
        <v>6</v>
      </c>
      <c r="AA17" s="161">
        <v>2</v>
      </c>
      <c r="AB17" s="160">
        <v>8</v>
      </c>
      <c r="AC17" s="159">
        <v>0</v>
      </c>
      <c r="AD17" s="156">
        <v>9</v>
      </c>
      <c r="AE17" s="157">
        <v>0</v>
      </c>
      <c r="AF17" s="162">
        <v>99</v>
      </c>
      <c r="AG17" s="159">
        <v>0</v>
      </c>
      <c r="AH17" s="158">
        <v>99</v>
      </c>
      <c r="AI17" s="161">
        <v>0</v>
      </c>
      <c r="AJ17" s="158">
        <v>99</v>
      </c>
      <c r="AK17" s="161">
        <v>0</v>
      </c>
      <c r="AL17" s="132"/>
      <c r="AM17" s="133">
        <f t="shared" si="26"/>
        <v>5</v>
      </c>
      <c r="AN17" s="132"/>
      <c r="AO17" s="163">
        <f t="shared" si="4"/>
        <v>1000</v>
      </c>
      <c r="AP17" s="164">
        <f t="shared" si="5"/>
        <v>1000</v>
      </c>
      <c r="AQ17" s="165">
        <f t="shared" si="6"/>
        <v>1000</v>
      </c>
      <c r="AR17" s="164">
        <f t="shared" si="7"/>
        <v>1000</v>
      </c>
      <c r="AS17" s="165">
        <f t="shared" si="8"/>
        <v>1000</v>
      </c>
      <c r="AT17" s="165">
        <f t="shared" si="9"/>
        <v>1000</v>
      </c>
      <c r="AU17" s="165">
        <f t="shared" si="10"/>
        <v>1000</v>
      </c>
      <c r="AV17" s="165">
        <f t="shared" si="11"/>
        <v>1000</v>
      </c>
      <c r="AW17" s="164">
        <f t="shared" si="12"/>
        <v>0</v>
      </c>
      <c r="AX17" s="165">
        <f t="shared" si="13"/>
        <v>0</v>
      </c>
      <c r="AY17" s="166">
        <f t="shared" si="14"/>
        <v>0</v>
      </c>
      <c r="AZ17" s="86"/>
      <c r="BA17" s="167">
        <f t="shared" si="15"/>
        <v>6</v>
      </c>
      <c r="BB17" s="168">
        <f t="shared" si="16"/>
        <v>12</v>
      </c>
      <c r="BC17" s="168">
        <f t="shared" si="17"/>
        <v>8</v>
      </c>
      <c r="BD17" s="169">
        <f t="shared" si="18"/>
        <v>0</v>
      </c>
      <c r="BE17" s="168">
        <f t="shared" si="19"/>
        <v>10</v>
      </c>
      <c r="BF17" s="168">
        <f t="shared" si="20"/>
        <v>2</v>
      </c>
      <c r="BG17" s="168">
        <f t="shared" si="21"/>
        <v>9</v>
      </c>
      <c r="BH17" s="168">
        <f t="shared" si="22"/>
        <v>7</v>
      </c>
      <c r="BI17" s="168">
        <f t="shared" si="23"/>
        <v>0</v>
      </c>
      <c r="BJ17" s="168">
        <f t="shared" si="24"/>
        <v>0</v>
      </c>
      <c r="BK17" s="168">
        <f t="shared" si="25"/>
        <v>0</v>
      </c>
      <c r="BL17" s="170">
        <f t="shared" si="30"/>
        <v>54</v>
      </c>
      <c r="BM17" s="164" t="e">
        <f>IF(#REF!&gt;7,(IF(#REF!=8,MIN(BA17:BH17),IF(#REF!=9,MIN(BA17:BI17),IF(#REF!=10,MIN(BA17:BJ17),IF(#REF!=11,MIN(BA17:BK17)))))),(IF(#REF!=4,MIN(BA17:BD17),IF(#REF!=5,MIN(BA17:BE17),IF(#REF!=6,MIN(BA17:BF17),IF(#REF!=7,MIN(BA17:BG17)))))))</f>
        <v>#REF!</v>
      </c>
      <c r="BN17" s="164" t="e">
        <f>IF(#REF!&gt;7,(IF(#REF!=8,MAX(BA17:BH17),IF(#REF!=9,MAX(BA17:BI17),IF(#REF!=10,MAX(BA17:BJ17),IF(#REF!=11,MAX(BA17:BK17)))))),(IF(#REF!=4,MAX(BA17:BD17),IF(#REF!=5,MAX(BA17:BE17),IF(#REF!=6,MAX(BA17:BF17),IF(#REF!=7,MAX(BA17:BG17)))))))</f>
        <v>#REF!</v>
      </c>
      <c r="BO17" s="171" t="e">
        <f t="shared" si="27"/>
        <v>#REF!</v>
      </c>
      <c r="BP17" s="92"/>
    </row>
    <row r="18" spans="1:256" ht="15" x14ac:dyDescent="0.2">
      <c r="A18" s="143">
        <v>13</v>
      </c>
      <c r="B18" s="144" t="s">
        <v>46</v>
      </c>
      <c r="C18" s="219" t="s">
        <v>17</v>
      </c>
      <c r="D18" s="145"/>
      <c r="E18" s="173">
        <f t="shared" si="28"/>
        <v>1000</v>
      </c>
      <c r="F18" s="147">
        <f>IF(L18=0,0,IF(G18+(IF(I18&gt;-150,(IF(I18&gt;=150,IF(K18&gt;=#REF!,0,SUM(IF(MAX(P18:AK18)=99,K18-2,K18)-L18*2*(15+50)%)*10),SUM(IF(MAX(P18:AK18)=99,K18-2,K18)-L18*2*(I18/10+50)%)*10)),(IF(I18&lt;-150,IF((IF(MAX(P18:AK18)=99,K18-2,K18)-L18*2*(I18/10+50)%)*10&lt;1,0,(IF(MAX(P18:AK18)=99,K18-2,K18)-L18*2*(I18/10+50)%)*10)))))&lt;1000,0,(IF(I18&gt;-150,(IF(I18&gt;150,IF(K18&gt;=#REF!,0,SUM(IF(MAX(P18:AK18)=99,K18-2,K18)-L18*2*(15+50)%)*10),SUM(IF(MAX(P18:AK18)=99,K18-2,K18)-L18*2*(I18/10+50)%)*10)),(IF(I18&lt;-150,IF((IF(MAX(P18:AK18)=99,K18-2,K18)-L18*2*(I18/10+50)%)*10&lt;1,0,(IF(MAX(P18:AK18)=99,K18-2,K18)-L18*2*(I18/10+50)%)*10)))))))</f>
        <v>0</v>
      </c>
      <c r="G18" s="148">
        <v>1000</v>
      </c>
      <c r="H18" s="149">
        <f t="shared" si="0"/>
        <v>16.72</v>
      </c>
      <c r="I18" s="150">
        <f t="shared" si="29"/>
        <v>0</v>
      </c>
      <c r="J18" s="151">
        <v>11</v>
      </c>
      <c r="K18" s="152">
        <v>8</v>
      </c>
      <c r="L18" s="153">
        <v>8</v>
      </c>
      <c r="M18" s="154">
        <f t="shared" si="1"/>
        <v>1000</v>
      </c>
      <c r="N18" s="150">
        <f t="shared" si="2"/>
        <v>53</v>
      </c>
      <c r="O18" s="155" t="e">
        <f t="shared" si="3"/>
        <v>#REF!</v>
      </c>
      <c r="P18" s="156">
        <v>4</v>
      </c>
      <c r="Q18" s="157">
        <v>0</v>
      </c>
      <c r="R18" s="158">
        <v>1</v>
      </c>
      <c r="S18" s="159">
        <v>0</v>
      </c>
      <c r="T18" s="160">
        <v>11</v>
      </c>
      <c r="U18" s="161">
        <v>2</v>
      </c>
      <c r="V18" s="158">
        <v>16</v>
      </c>
      <c r="W18" s="161">
        <v>0</v>
      </c>
      <c r="X18" s="160">
        <v>3</v>
      </c>
      <c r="Y18" s="161">
        <v>2</v>
      </c>
      <c r="Z18" s="160">
        <v>9</v>
      </c>
      <c r="AA18" s="161">
        <v>1</v>
      </c>
      <c r="AB18" s="160">
        <v>6</v>
      </c>
      <c r="AC18" s="159">
        <v>2</v>
      </c>
      <c r="AD18" s="156">
        <v>2</v>
      </c>
      <c r="AE18" s="157">
        <v>1</v>
      </c>
      <c r="AF18" s="162">
        <v>99</v>
      </c>
      <c r="AG18" s="159">
        <v>0</v>
      </c>
      <c r="AH18" s="158">
        <v>99</v>
      </c>
      <c r="AI18" s="161">
        <v>0</v>
      </c>
      <c r="AJ18" s="158">
        <v>99</v>
      </c>
      <c r="AK18" s="161">
        <v>0</v>
      </c>
      <c r="AL18" s="132"/>
      <c r="AM18" s="133">
        <f t="shared" si="26"/>
        <v>8</v>
      </c>
      <c r="AN18" s="132"/>
      <c r="AO18" s="163">
        <f t="shared" si="4"/>
        <v>1000</v>
      </c>
      <c r="AP18" s="164">
        <f t="shared" si="5"/>
        <v>1000</v>
      </c>
      <c r="AQ18" s="165">
        <f t="shared" si="6"/>
        <v>1000</v>
      </c>
      <c r="AR18" s="164">
        <f t="shared" si="7"/>
        <v>1000</v>
      </c>
      <c r="AS18" s="165">
        <f t="shared" si="8"/>
        <v>1000</v>
      </c>
      <c r="AT18" s="165">
        <f t="shared" si="9"/>
        <v>1000</v>
      </c>
      <c r="AU18" s="165">
        <f t="shared" si="10"/>
        <v>1000</v>
      </c>
      <c r="AV18" s="165">
        <f t="shared" si="11"/>
        <v>1000</v>
      </c>
      <c r="AW18" s="164">
        <f t="shared" si="12"/>
        <v>0</v>
      </c>
      <c r="AX18" s="165">
        <f t="shared" si="13"/>
        <v>0</v>
      </c>
      <c r="AY18" s="166">
        <f t="shared" si="14"/>
        <v>0</v>
      </c>
      <c r="AZ18" s="86"/>
      <c r="BA18" s="167">
        <f t="shared" si="15"/>
        <v>13</v>
      </c>
      <c r="BB18" s="168">
        <f t="shared" si="16"/>
        <v>10</v>
      </c>
      <c r="BC18" s="168">
        <f t="shared" si="17"/>
        <v>0</v>
      </c>
      <c r="BD18" s="169">
        <f t="shared" si="18"/>
        <v>7</v>
      </c>
      <c r="BE18" s="168">
        <f t="shared" si="19"/>
        <v>6</v>
      </c>
      <c r="BF18" s="168">
        <f t="shared" si="20"/>
        <v>7</v>
      </c>
      <c r="BG18" s="168">
        <f t="shared" si="21"/>
        <v>2</v>
      </c>
      <c r="BH18" s="168">
        <f t="shared" si="22"/>
        <v>8</v>
      </c>
      <c r="BI18" s="168">
        <f t="shared" si="23"/>
        <v>0</v>
      </c>
      <c r="BJ18" s="168">
        <f t="shared" si="24"/>
        <v>0</v>
      </c>
      <c r="BK18" s="168">
        <f t="shared" si="25"/>
        <v>0</v>
      </c>
      <c r="BL18" s="170">
        <f t="shared" si="30"/>
        <v>53</v>
      </c>
      <c r="BM18" s="164" t="e">
        <f>IF(#REF!&gt;7,(IF(#REF!=8,MIN(BA18:BH18),IF(#REF!=9,MIN(BA18:BI18),IF(#REF!=10,MIN(BA18:BJ18),IF(#REF!=11,MIN(BA18:BK18)))))),(IF(#REF!=4,MIN(BA18:BD18),IF(#REF!=5,MIN(BA18:BE18),IF(#REF!=6,MIN(BA18:BF18),IF(#REF!=7,MIN(BA18:BG18)))))))</f>
        <v>#REF!</v>
      </c>
      <c r="BN18" s="164" t="e">
        <f>IF(#REF!&gt;7,(IF(#REF!=8,MAX(BA18:BH18),IF(#REF!=9,MAX(BA18:BI18),IF(#REF!=10,MAX(BA18:BJ18),IF(#REF!=11,MAX(BA18:BK18)))))),(IF(#REF!=4,MAX(BA18:BD18),IF(#REF!=5,MAX(BA18:BE18),IF(#REF!=6,MAX(BA18:BF18),IF(#REF!=7,MAX(BA18:BG18)))))))</f>
        <v>#REF!</v>
      </c>
      <c r="BO18" s="171" t="e">
        <f t="shared" si="27"/>
        <v>#REF!</v>
      </c>
      <c r="BP18" s="92"/>
    </row>
    <row r="19" spans="1:256" ht="15" x14ac:dyDescent="0.2">
      <c r="A19" s="143">
        <v>14</v>
      </c>
      <c r="B19" s="144" t="s">
        <v>41</v>
      </c>
      <c r="C19" s="219" t="s">
        <v>17</v>
      </c>
      <c r="D19" s="145"/>
      <c r="E19" s="173">
        <f t="shared" si="28"/>
        <v>1000</v>
      </c>
      <c r="F19" s="147">
        <f>IF(L19=0,0,IF(G19+(IF(I19&gt;-150,(IF(I19&gt;=150,IF(K19&gt;=#REF!,0,SUM(IF(MAX(P19:AK19)=99,K19-2,K19)-L19*2*(15+50)%)*10),SUM(IF(MAX(P19:AK19)=99,K19-2,K19)-L19*2*(I19/10+50)%)*10)),(IF(I19&lt;-150,IF((IF(MAX(P19:AK19)=99,K19-2,K19)-L19*2*(I19/10+50)%)*10&lt;1,0,(IF(MAX(P19:AK19)=99,K19-2,K19)-L19*2*(I19/10+50)%)*10)))))&lt;1000,0,(IF(I19&gt;-150,(IF(I19&gt;150,IF(K19&gt;=#REF!,0,SUM(IF(MAX(P19:AK19)=99,K19-2,K19)-L19*2*(15+50)%)*10),SUM(IF(MAX(P19:AK19)=99,K19-2,K19)-L19*2*(I19/10+50)%)*10)),(IF(I19&lt;-150,IF((IF(MAX(P19:AK19)=99,K19-2,K19)-L19*2*(I19/10+50)%)*10&lt;1,0,(IF(MAX(P19:AK19)=99,K19-2,K19)-L19*2*(I19/10+50)%)*10)))))))</f>
        <v>0</v>
      </c>
      <c r="G19" s="148">
        <v>1000</v>
      </c>
      <c r="H19" s="149">
        <f t="shared" si="0"/>
        <v>22.88</v>
      </c>
      <c r="I19" s="150">
        <f t="shared" si="29"/>
        <v>0</v>
      </c>
      <c r="J19" s="151">
        <v>4</v>
      </c>
      <c r="K19" s="152">
        <v>10</v>
      </c>
      <c r="L19" s="153">
        <v>8</v>
      </c>
      <c r="M19" s="154">
        <f t="shared" si="1"/>
        <v>1000</v>
      </c>
      <c r="N19" s="150">
        <f t="shared" si="2"/>
        <v>81</v>
      </c>
      <c r="O19" s="155" t="e">
        <f t="shared" si="3"/>
        <v>#REF!</v>
      </c>
      <c r="P19" s="156">
        <v>5</v>
      </c>
      <c r="Q19" s="157">
        <v>1</v>
      </c>
      <c r="R19" s="158">
        <v>7</v>
      </c>
      <c r="S19" s="159">
        <v>0</v>
      </c>
      <c r="T19" s="160">
        <v>9</v>
      </c>
      <c r="U19" s="161">
        <v>2</v>
      </c>
      <c r="V19" s="158">
        <v>8</v>
      </c>
      <c r="W19" s="161">
        <v>2</v>
      </c>
      <c r="X19" s="160">
        <v>15</v>
      </c>
      <c r="Y19" s="161">
        <v>1</v>
      </c>
      <c r="Z19" s="160">
        <v>1</v>
      </c>
      <c r="AA19" s="161">
        <v>2</v>
      </c>
      <c r="AB19" s="160">
        <v>4</v>
      </c>
      <c r="AC19" s="159">
        <v>0</v>
      </c>
      <c r="AD19" s="156">
        <v>17</v>
      </c>
      <c r="AE19" s="157">
        <v>2</v>
      </c>
      <c r="AF19" s="162">
        <v>99</v>
      </c>
      <c r="AG19" s="159">
        <v>0</v>
      </c>
      <c r="AH19" s="158">
        <v>99</v>
      </c>
      <c r="AI19" s="161">
        <v>0</v>
      </c>
      <c r="AJ19" s="158">
        <v>99</v>
      </c>
      <c r="AK19" s="161">
        <v>0</v>
      </c>
      <c r="AL19" s="132"/>
      <c r="AM19" s="133">
        <f t="shared" si="26"/>
        <v>10</v>
      </c>
      <c r="AN19" s="132"/>
      <c r="AO19" s="163">
        <f t="shared" si="4"/>
        <v>1000</v>
      </c>
      <c r="AP19" s="164">
        <f t="shared" si="5"/>
        <v>1000</v>
      </c>
      <c r="AQ19" s="165">
        <f t="shared" si="6"/>
        <v>1000</v>
      </c>
      <c r="AR19" s="164">
        <f t="shared" si="7"/>
        <v>1000</v>
      </c>
      <c r="AS19" s="165">
        <f t="shared" si="8"/>
        <v>1000</v>
      </c>
      <c r="AT19" s="165">
        <f t="shared" si="9"/>
        <v>1000</v>
      </c>
      <c r="AU19" s="165">
        <f t="shared" si="10"/>
        <v>1000</v>
      </c>
      <c r="AV19" s="165">
        <f t="shared" si="11"/>
        <v>1000</v>
      </c>
      <c r="AW19" s="164">
        <f t="shared" si="12"/>
        <v>0</v>
      </c>
      <c r="AX19" s="165">
        <f t="shared" si="13"/>
        <v>0</v>
      </c>
      <c r="AY19" s="166">
        <f t="shared" si="14"/>
        <v>0</v>
      </c>
      <c r="AZ19" s="86"/>
      <c r="BA19" s="167">
        <f t="shared" si="15"/>
        <v>12</v>
      </c>
      <c r="BB19" s="168">
        <f t="shared" si="16"/>
        <v>10</v>
      </c>
      <c r="BC19" s="168">
        <f t="shared" si="17"/>
        <v>7</v>
      </c>
      <c r="BD19" s="169">
        <f t="shared" si="18"/>
        <v>9</v>
      </c>
      <c r="BE19" s="168">
        <f t="shared" si="19"/>
        <v>9</v>
      </c>
      <c r="BF19" s="168">
        <f t="shared" si="20"/>
        <v>10</v>
      </c>
      <c r="BG19" s="168">
        <f t="shared" si="21"/>
        <v>13</v>
      </c>
      <c r="BH19" s="168">
        <f t="shared" si="22"/>
        <v>11</v>
      </c>
      <c r="BI19" s="168">
        <f t="shared" si="23"/>
        <v>0</v>
      </c>
      <c r="BJ19" s="168">
        <f t="shared" si="24"/>
        <v>0</v>
      </c>
      <c r="BK19" s="168">
        <f t="shared" si="25"/>
        <v>0</v>
      </c>
      <c r="BL19" s="170">
        <f t="shared" si="30"/>
        <v>81</v>
      </c>
      <c r="BM19" s="164" t="e">
        <f>IF(#REF!&gt;7,(IF(#REF!=8,MIN(BA19:BH19),IF(#REF!=9,MIN(BA19:BI19),IF(#REF!=10,MIN(BA19:BJ19),IF(#REF!=11,MIN(BA19:BK19)))))),(IF(#REF!=4,MIN(BA19:BD19),IF(#REF!=5,MIN(BA19:BE19),IF(#REF!=6,MIN(BA19:BF19),IF(#REF!=7,MIN(BA19:BG19)))))))</f>
        <v>#REF!</v>
      </c>
      <c r="BN19" s="164" t="e">
        <f>IF(#REF!&gt;7,(IF(#REF!=8,MAX(BA19:BH19),IF(#REF!=9,MAX(BA19:BI19),IF(#REF!=10,MAX(BA19:BJ19),IF(#REF!=11,MAX(BA19:BK19)))))),(IF(#REF!=4,MAX(BA19:BD19),IF(#REF!=5,MAX(BA19:BE19),IF(#REF!=6,MAX(BA19:BF19),IF(#REF!=7,MAX(BA19:BG19)))))))</f>
        <v>#REF!</v>
      </c>
      <c r="BO19" s="171" t="e">
        <f t="shared" si="27"/>
        <v>#REF!</v>
      </c>
      <c r="BP19" s="92"/>
    </row>
    <row r="20" spans="1:256" ht="15" x14ac:dyDescent="0.2">
      <c r="A20" s="143">
        <v>15</v>
      </c>
      <c r="B20" s="144" t="s">
        <v>89</v>
      </c>
      <c r="C20" s="219" t="s">
        <v>17</v>
      </c>
      <c r="D20" s="145"/>
      <c r="E20" s="173">
        <f t="shared" si="28"/>
        <v>1000</v>
      </c>
      <c r="F20" s="147">
        <f>IF(L20=0,0,IF(G20+(IF(I20&gt;-150,(IF(I20&gt;=150,IF(K20&gt;=#REF!,0,SUM(IF(MAX(P20:AK20)=99,K20-2,K20)-L20*2*(15+50)%)*10),SUM(IF(MAX(P20:AK20)=99,K20-2,K20)-L20*2*(I20/10+50)%)*10)),(IF(I20&lt;-150,IF((IF(MAX(P20:AK20)=99,K20-2,K20)-L20*2*(I20/10+50)%)*10&lt;1,0,(IF(MAX(P20:AK20)=99,K20-2,K20)-L20*2*(I20/10+50)%)*10)))))&lt;1000,0,(IF(I20&gt;-150,(IF(I20&gt;150,IF(K20&gt;=#REF!,0,SUM(IF(MAX(P20:AK20)=99,K20-2,K20)-L20*2*(15+50)%)*10),SUM(IF(MAX(P20:AK20)=99,K20-2,K20)-L20*2*(I20/10+50)%)*10)),(IF(I20&lt;-150,IF((IF(MAX(P20:AK20)=99,K20-2,K20)-L20*2*(I20/10+50)%)*10&lt;1,0,(IF(MAX(P20:AK20)=99,K20-2,K20)-L20*2*(I20/10+50)%)*10)))))))</f>
        <v>0</v>
      </c>
      <c r="G20" s="148">
        <v>1000</v>
      </c>
      <c r="H20" s="149">
        <f t="shared" si="0"/>
        <v>19.36</v>
      </c>
      <c r="I20" s="150">
        <f t="shared" si="29"/>
        <v>0</v>
      </c>
      <c r="J20" s="151">
        <v>8</v>
      </c>
      <c r="K20" s="152">
        <v>9</v>
      </c>
      <c r="L20" s="153">
        <v>8</v>
      </c>
      <c r="M20" s="154">
        <f t="shared" si="1"/>
        <v>1000</v>
      </c>
      <c r="N20" s="150">
        <f t="shared" si="2"/>
        <v>70</v>
      </c>
      <c r="O20" s="155" t="e">
        <f t="shared" si="3"/>
        <v>#REF!</v>
      </c>
      <c r="P20" s="156">
        <v>6</v>
      </c>
      <c r="Q20" s="157">
        <v>2</v>
      </c>
      <c r="R20" s="158">
        <v>10</v>
      </c>
      <c r="S20" s="159">
        <v>2</v>
      </c>
      <c r="T20" s="160">
        <v>18</v>
      </c>
      <c r="U20" s="161">
        <v>1</v>
      </c>
      <c r="V20" s="158">
        <v>7</v>
      </c>
      <c r="W20" s="161">
        <v>0</v>
      </c>
      <c r="X20" s="160">
        <v>14</v>
      </c>
      <c r="Y20" s="161">
        <v>1</v>
      </c>
      <c r="Z20" s="160">
        <v>2</v>
      </c>
      <c r="AA20" s="161">
        <v>2</v>
      </c>
      <c r="AB20" s="160">
        <v>17</v>
      </c>
      <c r="AC20" s="159">
        <v>0</v>
      </c>
      <c r="AD20" s="156">
        <v>5</v>
      </c>
      <c r="AE20" s="157">
        <v>1</v>
      </c>
      <c r="AF20" s="162">
        <v>99</v>
      </c>
      <c r="AG20" s="159">
        <v>0</v>
      </c>
      <c r="AH20" s="158">
        <v>99</v>
      </c>
      <c r="AI20" s="161">
        <v>0</v>
      </c>
      <c r="AJ20" s="158">
        <v>99</v>
      </c>
      <c r="AK20" s="161">
        <v>0</v>
      </c>
      <c r="AL20" s="132"/>
      <c r="AM20" s="133">
        <f t="shared" si="26"/>
        <v>9</v>
      </c>
      <c r="AN20" s="132"/>
      <c r="AO20" s="163">
        <f t="shared" si="4"/>
        <v>1000</v>
      </c>
      <c r="AP20" s="164">
        <f t="shared" si="5"/>
        <v>1000</v>
      </c>
      <c r="AQ20" s="165">
        <f t="shared" si="6"/>
        <v>1000</v>
      </c>
      <c r="AR20" s="164">
        <f t="shared" si="7"/>
        <v>1000</v>
      </c>
      <c r="AS20" s="165">
        <f t="shared" si="8"/>
        <v>1000</v>
      </c>
      <c r="AT20" s="165">
        <f t="shared" si="9"/>
        <v>1000</v>
      </c>
      <c r="AU20" s="165">
        <f t="shared" si="10"/>
        <v>1000</v>
      </c>
      <c r="AV20" s="165">
        <f t="shared" si="11"/>
        <v>1000</v>
      </c>
      <c r="AW20" s="164">
        <f t="shared" si="12"/>
        <v>0</v>
      </c>
      <c r="AX20" s="165">
        <f t="shared" si="13"/>
        <v>0</v>
      </c>
      <c r="AY20" s="166">
        <f t="shared" si="14"/>
        <v>0</v>
      </c>
      <c r="AZ20" s="86"/>
      <c r="BA20" s="167">
        <f t="shared" si="15"/>
        <v>2</v>
      </c>
      <c r="BB20" s="168">
        <f t="shared" si="16"/>
        <v>8</v>
      </c>
      <c r="BC20" s="168">
        <f t="shared" si="17"/>
        <v>9</v>
      </c>
      <c r="BD20" s="169">
        <f t="shared" si="18"/>
        <v>10</v>
      </c>
      <c r="BE20" s="168">
        <f t="shared" si="19"/>
        <v>10</v>
      </c>
      <c r="BF20" s="168">
        <f t="shared" si="20"/>
        <v>8</v>
      </c>
      <c r="BG20" s="168">
        <f t="shared" si="21"/>
        <v>11</v>
      </c>
      <c r="BH20" s="168">
        <f t="shared" si="22"/>
        <v>12</v>
      </c>
      <c r="BI20" s="168">
        <f t="shared" si="23"/>
        <v>0</v>
      </c>
      <c r="BJ20" s="168">
        <f t="shared" si="24"/>
        <v>0</v>
      </c>
      <c r="BK20" s="168">
        <f t="shared" si="25"/>
        <v>0</v>
      </c>
      <c r="BL20" s="170">
        <f t="shared" si="30"/>
        <v>70</v>
      </c>
      <c r="BM20" s="164" t="e">
        <f>IF(#REF!&gt;7,(IF(#REF!=8,MIN(BA20:BH20),IF(#REF!=9,MIN(BA20:BI20),IF(#REF!=10,MIN(BA20:BJ20),IF(#REF!=11,MIN(BA20:BK20)))))),(IF(#REF!=4,MIN(BA20:BD20),IF(#REF!=5,MIN(BA20:BE20),IF(#REF!=6,MIN(BA20:BF20),IF(#REF!=7,MIN(BA20:BG20)))))))</f>
        <v>#REF!</v>
      </c>
      <c r="BN20" s="164" t="e">
        <f>IF(#REF!&gt;7,(IF(#REF!=8,MAX(BA20:BH20),IF(#REF!=9,MAX(BA20:BI20),IF(#REF!=10,MAX(BA20:BJ20),IF(#REF!=11,MAX(BA20:BK20)))))),(IF(#REF!=4,MAX(BA20:BD20),IF(#REF!=5,MAX(BA20:BE20),IF(#REF!=6,MAX(BA20:BF20),IF(#REF!=7,MAX(BA20:BG20)))))))</f>
        <v>#REF!</v>
      </c>
      <c r="BO20" s="171" t="e">
        <f t="shared" si="27"/>
        <v>#REF!</v>
      </c>
      <c r="BP20" s="92"/>
    </row>
    <row r="21" spans="1:256" ht="15" x14ac:dyDescent="0.2">
      <c r="A21" s="143">
        <v>16</v>
      </c>
      <c r="B21" s="144" t="s">
        <v>18</v>
      </c>
      <c r="C21" s="219" t="s">
        <v>17</v>
      </c>
      <c r="D21" s="145"/>
      <c r="E21" s="173">
        <f t="shared" si="28"/>
        <v>1000</v>
      </c>
      <c r="F21" s="147">
        <f>IF(L21=0,0,IF(G21+(IF(I21&gt;-150,(IF(I21&gt;=150,IF(K21&gt;=#REF!,0,SUM(IF(MAX(P21:AK21)=99,K21-2,K21)-L21*2*(15+50)%)*10),SUM(IF(MAX(P21:AK21)=99,K21-2,K21)-L21*2*(I21/10+50)%)*10)),(IF(I21&lt;-150,IF((IF(MAX(P21:AK21)=99,K21-2,K21)-L21*2*(I21/10+50)%)*10&lt;1,0,(IF(MAX(P21:AK21)=99,K21-2,K21)-L21*2*(I21/10+50)%)*10)))))&lt;1000,0,(IF(I21&gt;-150,(IF(I21&gt;150,IF(K21&gt;=#REF!,0,SUM(IF(MAX(P21:AK21)=99,K21-2,K21)-L21*2*(15+50)%)*10),SUM(IF(MAX(P21:AK21)=99,K21-2,K21)-L21*2*(I21/10+50)%)*10)),(IF(I21&lt;-150,IF((IF(MAX(P21:AK21)=99,K21-2,K21)-L21*2*(I21/10+50)%)*10&lt;1,0,(IF(MAX(P21:AK21)=99,K21-2,K21)-L21*2*(I21/10+50)%)*10)))))))</f>
        <v>0</v>
      </c>
      <c r="G21" s="148">
        <v>1000</v>
      </c>
      <c r="H21" s="149">
        <f t="shared" si="0"/>
        <v>14.96</v>
      </c>
      <c r="I21" s="150">
        <f t="shared" si="29"/>
        <v>0</v>
      </c>
      <c r="J21" s="151">
        <v>13</v>
      </c>
      <c r="K21" s="152">
        <v>7</v>
      </c>
      <c r="L21" s="153">
        <v>8</v>
      </c>
      <c r="M21" s="154">
        <f t="shared" si="1"/>
        <v>1000</v>
      </c>
      <c r="N21" s="150">
        <f t="shared" si="2"/>
        <v>66</v>
      </c>
      <c r="O21" s="155" t="e">
        <f t="shared" si="3"/>
        <v>#REF!</v>
      </c>
      <c r="P21" s="156">
        <v>7</v>
      </c>
      <c r="Q21" s="157">
        <v>1</v>
      </c>
      <c r="R21" s="158">
        <v>3</v>
      </c>
      <c r="S21" s="159">
        <v>2</v>
      </c>
      <c r="T21" s="160">
        <v>17</v>
      </c>
      <c r="U21" s="161">
        <v>0</v>
      </c>
      <c r="V21" s="158">
        <v>13</v>
      </c>
      <c r="W21" s="161">
        <v>2</v>
      </c>
      <c r="X21" s="160">
        <v>4</v>
      </c>
      <c r="Y21" s="161">
        <v>0</v>
      </c>
      <c r="Z21" s="160">
        <v>10</v>
      </c>
      <c r="AA21" s="161">
        <v>0</v>
      </c>
      <c r="AB21" s="160">
        <v>11</v>
      </c>
      <c r="AC21" s="159">
        <v>2</v>
      </c>
      <c r="AD21" s="174">
        <v>1</v>
      </c>
      <c r="AE21" s="157">
        <v>0</v>
      </c>
      <c r="AF21" s="162">
        <v>99</v>
      </c>
      <c r="AG21" s="159">
        <v>0</v>
      </c>
      <c r="AH21" s="158">
        <v>99</v>
      </c>
      <c r="AI21" s="161">
        <v>0</v>
      </c>
      <c r="AJ21" s="158">
        <v>99</v>
      </c>
      <c r="AK21" s="161">
        <v>0</v>
      </c>
      <c r="AL21" s="132"/>
      <c r="AM21" s="133">
        <f t="shared" si="26"/>
        <v>7</v>
      </c>
      <c r="AN21" s="132"/>
      <c r="AO21" s="163">
        <f t="shared" si="4"/>
        <v>1000</v>
      </c>
      <c r="AP21" s="164">
        <f t="shared" si="5"/>
        <v>1000</v>
      </c>
      <c r="AQ21" s="165">
        <f t="shared" si="6"/>
        <v>1000</v>
      </c>
      <c r="AR21" s="164">
        <f t="shared" si="7"/>
        <v>1000</v>
      </c>
      <c r="AS21" s="165">
        <f t="shared" si="8"/>
        <v>1000</v>
      </c>
      <c r="AT21" s="165">
        <f t="shared" si="9"/>
        <v>1000</v>
      </c>
      <c r="AU21" s="165">
        <f t="shared" si="10"/>
        <v>1000</v>
      </c>
      <c r="AV21" s="165">
        <f t="shared" si="11"/>
        <v>1000</v>
      </c>
      <c r="AW21" s="164">
        <f t="shared" si="12"/>
        <v>0</v>
      </c>
      <c r="AX21" s="165">
        <f t="shared" si="13"/>
        <v>0</v>
      </c>
      <c r="AY21" s="166">
        <f t="shared" si="14"/>
        <v>0</v>
      </c>
      <c r="AZ21" s="86"/>
      <c r="BA21" s="167">
        <f t="shared" si="15"/>
        <v>10</v>
      </c>
      <c r="BB21" s="168">
        <f t="shared" si="16"/>
        <v>6</v>
      </c>
      <c r="BC21" s="168">
        <f t="shared" si="17"/>
        <v>11</v>
      </c>
      <c r="BD21" s="169">
        <f t="shared" si="18"/>
        <v>8</v>
      </c>
      <c r="BE21" s="168">
        <f t="shared" si="19"/>
        <v>13</v>
      </c>
      <c r="BF21" s="168">
        <f t="shared" si="20"/>
        <v>8</v>
      </c>
      <c r="BG21" s="168">
        <f t="shared" si="21"/>
        <v>0</v>
      </c>
      <c r="BH21" s="168">
        <f t="shared" si="22"/>
        <v>10</v>
      </c>
      <c r="BI21" s="168">
        <f t="shared" si="23"/>
        <v>0</v>
      </c>
      <c r="BJ21" s="168">
        <f t="shared" si="24"/>
        <v>0</v>
      </c>
      <c r="BK21" s="168">
        <f t="shared" si="25"/>
        <v>0</v>
      </c>
      <c r="BL21" s="170">
        <f t="shared" si="30"/>
        <v>66</v>
      </c>
      <c r="BM21" s="164" t="e">
        <f>IF(#REF!&gt;7,(IF(#REF!=8,MIN(BA21:BH21),IF(#REF!=9,MIN(BA21:BI21),IF(#REF!=10,MIN(BA21:BJ21),IF(#REF!=11,MIN(BA21:BK21)))))),(IF(#REF!=4,MIN(BA21:BD21),IF(#REF!=5,MIN(BA21:BE21),IF(#REF!=6,MIN(BA21:BF21),IF(#REF!=7,MIN(BA21:BG21)))))))</f>
        <v>#REF!</v>
      </c>
      <c r="BN21" s="164" t="e">
        <f>IF(#REF!&gt;7,(IF(#REF!=8,MAX(BA21:BH21),IF(#REF!=9,MAX(BA21:BI21),IF(#REF!=10,MAX(BA21:BJ21),IF(#REF!=11,MAX(BA21:BK21)))))),(IF(#REF!=4,MAX(BA21:BD21),IF(#REF!=5,MAX(BA21:BE21),IF(#REF!=6,MAX(BA21:BF21),IF(#REF!=7,MAX(BA21:BG21)))))))</f>
        <v>#REF!</v>
      </c>
      <c r="BO21" s="171" t="e">
        <f t="shared" si="27"/>
        <v>#REF!</v>
      </c>
      <c r="BP21" s="92"/>
    </row>
    <row r="22" spans="1:256" ht="15" x14ac:dyDescent="0.2">
      <c r="A22" s="143">
        <v>17</v>
      </c>
      <c r="B22" s="144" t="s">
        <v>48</v>
      </c>
      <c r="C22" s="219" t="s">
        <v>17</v>
      </c>
      <c r="D22" s="145"/>
      <c r="E22" s="173">
        <f t="shared" si="28"/>
        <v>1010</v>
      </c>
      <c r="F22" s="147">
        <f>IF(L22=0,0,IF(G22+(IF(I22&gt;-150,(IF(I22&gt;=150,IF(K22&gt;=#REF!,0,SUM(IF(MAX(P22:AK22)=99,K22-2,K22)-L22*2*(15+50)%)*10),SUM(IF(MAX(P22:AK22)=99,K22-2,K22)-L22*2*(I22/10+50)%)*10)),(IF(I22&lt;-150,IF((IF(MAX(P22:AK22)=99,K22-2,K22)-L22*2*(I22/10+50)%)*10&lt;1,0,(IF(MAX(P22:AK22)=99,K22-2,K22)-L22*2*(I22/10+50)%)*10)))))&lt;1000,0,(IF(I22&gt;-150,(IF(I22&gt;150,IF(K22&gt;=#REF!,0,SUM(IF(MAX(P22:AK22)=99,K22-2,K22)-L22*2*(15+50)%)*10),SUM(IF(MAX(P22:AK22)=99,K22-2,K22)-L22*2*(I22/10+50)%)*10)),(IF(I22&lt;-150,IF((IF(MAX(P22:AK22)=99,K22-2,K22)-L22*2*(I22/10+50)%)*10&lt;1,0,(IF(MAX(P22:AK22)=99,K22-2,K22)-L22*2*(I22/10+50)%)*10)))))))</f>
        <v>10</v>
      </c>
      <c r="G22" s="148">
        <v>1000</v>
      </c>
      <c r="H22" s="149">
        <f t="shared" si="0"/>
        <v>23.76</v>
      </c>
      <c r="I22" s="150">
        <f t="shared" si="29"/>
        <v>0</v>
      </c>
      <c r="J22" s="371">
        <v>3</v>
      </c>
      <c r="K22" s="152">
        <v>11</v>
      </c>
      <c r="L22" s="153">
        <v>8</v>
      </c>
      <c r="M22" s="154">
        <f t="shared" si="1"/>
        <v>1000</v>
      </c>
      <c r="N22" s="150">
        <f t="shared" si="2"/>
        <v>79</v>
      </c>
      <c r="O22" s="155" t="e">
        <f t="shared" si="3"/>
        <v>#REF!</v>
      </c>
      <c r="P22" s="156">
        <v>8</v>
      </c>
      <c r="Q22" s="157">
        <v>2</v>
      </c>
      <c r="R22" s="158">
        <v>4</v>
      </c>
      <c r="S22" s="159">
        <v>1</v>
      </c>
      <c r="T22" s="160">
        <v>16</v>
      </c>
      <c r="U22" s="161">
        <v>2</v>
      </c>
      <c r="V22" s="158">
        <v>18</v>
      </c>
      <c r="W22" s="161">
        <v>2</v>
      </c>
      <c r="X22" s="160">
        <v>7</v>
      </c>
      <c r="Y22" s="161">
        <v>1</v>
      </c>
      <c r="Z22" s="160">
        <v>5</v>
      </c>
      <c r="AA22" s="161">
        <v>1</v>
      </c>
      <c r="AB22" s="160">
        <v>15</v>
      </c>
      <c r="AC22" s="159">
        <v>2</v>
      </c>
      <c r="AD22" s="156">
        <v>14</v>
      </c>
      <c r="AE22" s="157">
        <v>0</v>
      </c>
      <c r="AF22" s="162">
        <v>99</v>
      </c>
      <c r="AG22" s="159">
        <v>0</v>
      </c>
      <c r="AH22" s="158">
        <v>99</v>
      </c>
      <c r="AI22" s="161">
        <v>0</v>
      </c>
      <c r="AJ22" s="158">
        <v>99</v>
      </c>
      <c r="AK22" s="161">
        <v>0</v>
      </c>
      <c r="AL22" s="132"/>
      <c r="AM22" s="133">
        <f t="shared" si="26"/>
        <v>11</v>
      </c>
      <c r="AN22" s="132"/>
      <c r="AO22" s="163">
        <f t="shared" si="4"/>
        <v>1000</v>
      </c>
      <c r="AP22" s="164">
        <f t="shared" si="5"/>
        <v>1000</v>
      </c>
      <c r="AQ22" s="165">
        <f t="shared" si="6"/>
        <v>1000</v>
      </c>
      <c r="AR22" s="164">
        <f t="shared" si="7"/>
        <v>1000</v>
      </c>
      <c r="AS22" s="165">
        <f t="shared" si="8"/>
        <v>1000</v>
      </c>
      <c r="AT22" s="165">
        <f t="shared" si="9"/>
        <v>1000</v>
      </c>
      <c r="AU22" s="165">
        <f t="shared" si="10"/>
        <v>1000</v>
      </c>
      <c r="AV22" s="165">
        <f t="shared" si="11"/>
        <v>1000</v>
      </c>
      <c r="AW22" s="164">
        <f t="shared" si="12"/>
        <v>0</v>
      </c>
      <c r="AX22" s="165">
        <f t="shared" si="13"/>
        <v>0</v>
      </c>
      <c r="AY22" s="166">
        <f t="shared" si="14"/>
        <v>0</v>
      </c>
      <c r="AZ22" s="86"/>
      <c r="BA22" s="167">
        <f t="shared" si="15"/>
        <v>9</v>
      </c>
      <c r="BB22" s="168">
        <f t="shared" si="16"/>
        <v>13</v>
      </c>
      <c r="BC22" s="168">
        <f t="shared" si="17"/>
        <v>7</v>
      </c>
      <c r="BD22" s="169">
        <f t="shared" si="18"/>
        <v>9</v>
      </c>
      <c r="BE22" s="168">
        <f t="shared" si="19"/>
        <v>10</v>
      </c>
      <c r="BF22" s="168">
        <f t="shared" si="20"/>
        <v>12</v>
      </c>
      <c r="BG22" s="168">
        <f t="shared" si="21"/>
        <v>9</v>
      </c>
      <c r="BH22" s="168">
        <f t="shared" si="22"/>
        <v>10</v>
      </c>
      <c r="BI22" s="168">
        <f t="shared" si="23"/>
        <v>0</v>
      </c>
      <c r="BJ22" s="168">
        <f t="shared" si="24"/>
        <v>0</v>
      </c>
      <c r="BK22" s="168">
        <f t="shared" si="25"/>
        <v>0</v>
      </c>
      <c r="BL22" s="170">
        <f t="shared" si="30"/>
        <v>79</v>
      </c>
      <c r="BM22" s="164" t="e">
        <f>IF(#REF!&gt;7,(IF(#REF!=8,MIN(BA22:BH22),IF(#REF!=9,MIN(BA22:BI22),IF(#REF!=10,MIN(BA22:BJ22),IF(#REF!=11,MIN(BA22:BK22)))))),(IF(#REF!=4,MIN(BA22:BD22),IF(#REF!=5,MIN(BA22:BE22),IF(#REF!=6,MIN(BA22:BF22),IF(#REF!=7,MIN(BA22:BG22)))))))</f>
        <v>#REF!</v>
      </c>
      <c r="BN22" s="164" t="e">
        <f>IF(#REF!&gt;7,(IF(#REF!=8,MAX(BA22:BH22),IF(#REF!=9,MAX(BA22:BI22),IF(#REF!=10,MAX(BA22:BJ22),IF(#REF!=11,MAX(BA22:BK22)))))),(IF(#REF!=4,MAX(BA22:BD22),IF(#REF!=5,MAX(BA22:BE22),IF(#REF!=6,MAX(BA22:BF22),IF(#REF!=7,MAX(BA22:BG22)))))))</f>
        <v>#REF!</v>
      </c>
      <c r="BO22" s="171" t="e">
        <f t="shared" si="27"/>
        <v>#REF!</v>
      </c>
      <c r="BP22" s="92"/>
    </row>
    <row r="23" spans="1:256" ht="15" x14ac:dyDescent="0.2">
      <c r="A23" s="143">
        <v>18</v>
      </c>
      <c r="B23" s="144" t="s">
        <v>204</v>
      </c>
      <c r="C23" s="219" t="s">
        <v>17</v>
      </c>
      <c r="D23" s="145"/>
      <c r="E23" s="173">
        <f t="shared" si="28"/>
        <v>1000</v>
      </c>
      <c r="F23" s="147">
        <f>IF(L23=0,0,IF(G23+(IF(I23&gt;-150,(IF(I23&gt;=150,IF(K23&gt;=#REF!,0,SUM(IF(MAX(P23:AK23)=99,K23-2,K23)-L23*2*(15+50)%)*10),SUM(IF(MAX(P23:AK23)=99,K23-2,K23)-L23*2*(I23/10+50)%)*10)),(IF(I23&lt;-150,IF((IF(MAX(P23:AK23)=99,K23-2,K23)-L23*2*(I23/10+50)%)*10&lt;1,0,(IF(MAX(P23:AK23)=99,K23-2,K23)-L23*2*(I23/10+50)%)*10)))))&lt;1000,0,(IF(I23&gt;-150,(IF(I23&gt;150,IF(K23&gt;=#REF!,0,SUM(IF(MAX(P23:AK23)=99,K23-2,K23)-L23*2*(15+50)%)*10),SUM(IF(MAX(P23:AK23)=99,K23-2,K23)-L23*2*(I23/10+50)%)*10)),(IF(I23&lt;-150,IF((IF(MAX(P23:AK23)=99,K23-2,K23)-L23*2*(I23/10+50)%)*10&lt;1,0,(IF(MAX(P23:AK23)=99,K23-2,K23)-L23*2*(I23/10+50)%)*10)))))))</f>
        <v>0</v>
      </c>
      <c r="G23" s="148">
        <v>1000</v>
      </c>
      <c r="H23" s="149">
        <f t="shared" si="0"/>
        <v>20.239999999999998</v>
      </c>
      <c r="I23" s="150">
        <f t="shared" si="29"/>
        <v>0</v>
      </c>
      <c r="J23" s="151">
        <v>7</v>
      </c>
      <c r="K23" s="152">
        <v>9</v>
      </c>
      <c r="L23" s="153">
        <v>8</v>
      </c>
      <c r="M23" s="154">
        <f t="shared" si="1"/>
        <v>1000</v>
      </c>
      <c r="N23" s="150">
        <f t="shared" si="2"/>
        <v>74</v>
      </c>
      <c r="O23" s="155" t="e">
        <f t="shared" si="3"/>
        <v>#REF!</v>
      </c>
      <c r="P23" s="156">
        <v>9</v>
      </c>
      <c r="Q23" s="157">
        <v>2</v>
      </c>
      <c r="R23" s="158">
        <v>2</v>
      </c>
      <c r="S23" s="159">
        <v>2</v>
      </c>
      <c r="T23" s="160">
        <v>15</v>
      </c>
      <c r="U23" s="161">
        <v>1</v>
      </c>
      <c r="V23" s="158">
        <v>17</v>
      </c>
      <c r="W23" s="161">
        <v>0</v>
      </c>
      <c r="X23" s="160">
        <v>5</v>
      </c>
      <c r="Y23" s="161">
        <v>0</v>
      </c>
      <c r="Z23" s="160">
        <v>8</v>
      </c>
      <c r="AA23" s="161">
        <v>2</v>
      </c>
      <c r="AB23" s="160">
        <v>10</v>
      </c>
      <c r="AC23" s="159">
        <v>1</v>
      </c>
      <c r="AD23" s="156">
        <v>7</v>
      </c>
      <c r="AE23" s="157">
        <v>1</v>
      </c>
      <c r="AF23" s="162">
        <v>99</v>
      </c>
      <c r="AG23" s="159">
        <v>0</v>
      </c>
      <c r="AH23" s="158">
        <v>99</v>
      </c>
      <c r="AI23" s="161">
        <v>0</v>
      </c>
      <c r="AJ23" s="158">
        <v>99</v>
      </c>
      <c r="AK23" s="161">
        <v>0</v>
      </c>
      <c r="AL23" s="132"/>
      <c r="AM23" s="133">
        <f t="shared" si="26"/>
        <v>9</v>
      </c>
      <c r="AN23" s="132"/>
      <c r="AO23" s="163">
        <f t="shared" si="4"/>
        <v>1000</v>
      </c>
      <c r="AP23" s="164">
        <f t="shared" si="5"/>
        <v>1000</v>
      </c>
      <c r="AQ23" s="165">
        <f t="shared" si="6"/>
        <v>1000</v>
      </c>
      <c r="AR23" s="164">
        <f t="shared" si="7"/>
        <v>1000</v>
      </c>
      <c r="AS23" s="165">
        <f t="shared" si="8"/>
        <v>1000</v>
      </c>
      <c r="AT23" s="165">
        <f t="shared" si="9"/>
        <v>1000</v>
      </c>
      <c r="AU23" s="165">
        <f t="shared" si="10"/>
        <v>1000</v>
      </c>
      <c r="AV23" s="165">
        <f t="shared" si="11"/>
        <v>1000</v>
      </c>
      <c r="AW23" s="164">
        <f t="shared" si="12"/>
        <v>0</v>
      </c>
      <c r="AX23" s="165">
        <f t="shared" si="13"/>
        <v>0</v>
      </c>
      <c r="AY23" s="166">
        <f t="shared" si="14"/>
        <v>0</v>
      </c>
      <c r="AZ23" s="86"/>
      <c r="BA23" s="167">
        <f t="shared" si="15"/>
        <v>7</v>
      </c>
      <c r="BB23" s="168">
        <f t="shared" si="16"/>
        <v>8</v>
      </c>
      <c r="BC23" s="168">
        <f t="shared" si="17"/>
        <v>9</v>
      </c>
      <c r="BD23" s="169">
        <f t="shared" si="18"/>
        <v>11</v>
      </c>
      <c r="BE23" s="168">
        <f t="shared" si="19"/>
        <v>12</v>
      </c>
      <c r="BF23" s="168">
        <f t="shared" si="20"/>
        <v>9</v>
      </c>
      <c r="BG23" s="168">
        <f t="shared" si="21"/>
        <v>8</v>
      </c>
      <c r="BH23" s="168">
        <f t="shared" si="22"/>
        <v>10</v>
      </c>
      <c r="BI23" s="168">
        <f t="shared" si="23"/>
        <v>0</v>
      </c>
      <c r="BJ23" s="168">
        <f t="shared" si="24"/>
        <v>0</v>
      </c>
      <c r="BK23" s="168">
        <f t="shared" si="25"/>
        <v>0</v>
      </c>
      <c r="BL23" s="170">
        <f t="shared" si="30"/>
        <v>74</v>
      </c>
      <c r="BM23" s="164" t="e">
        <f>IF(#REF!&gt;7,(IF(#REF!=8,MIN(BA23:BH23),IF(#REF!=9,MIN(BA23:BI23),IF(#REF!=10,MIN(BA23:BJ23),IF(#REF!=11,MIN(BA23:BK23)))))),(IF(#REF!=4,MIN(BA23:BD23),IF(#REF!=5,MIN(BA23:BE23),IF(#REF!=6,MIN(BA23:BF23),IF(#REF!=7,MIN(BA23:BG23)))))))</f>
        <v>#REF!</v>
      </c>
      <c r="BN23" s="164" t="e">
        <f>IF(#REF!&gt;7,(IF(#REF!=8,MAX(BA23:BH23),IF(#REF!=9,MAX(BA23:BI23),IF(#REF!=10,MAX(BA23:BJ23),IF(#REF!=11,MAX(BA23:BK23)))))),(IF(#REF!=4,MAX(BA23:BD23),IF(#REF!=5,MAX(BA23:BE23),IF(#REF!=6,MAX(BA23:BF23),IF(#REF!=7,MAX(BA23:BG23)))))))</f>
        <v>#REF!</v>
      </c>
      <c r="BO23" s="171" t="e">
        <f t="shared" si="27"/>
        <v>#REF!</v>
      </c>
      <c r="BP23" s="92"/>
    </row>
    <row r="24" spans="1:256" ht="14.25" hidden="1" customHeight="1" x14ac:dyDescent="0.2">
      <c r="A24" s="177">
        <v>99</v>
      </c>
      <c r="B24" s="178"/>
      <c r="C24" s="373"/>
      <c r="D24" s="180"/>
      <c r="E24" s="181"/>
      <c r="F24" s="182"/>
      <c r="G24" s="183">
        <v>0</v>
      </c>
      <c r="H24" s="184"/>
      <c r="I24" s="185"/>
      <c r="J24" s="186"/>
      <c r="K24" s="187"/>
      <c r="L24" s="188"/>
      <c r="M24" s="189"/>
      <c r="N24" s="185"/>
      <c r="O24" s="185"/>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32"/>
      <c r="AM24" s="133"/>
      <c r="AN24" s="132"/>
      <c r="AO24" s="192"/>
      <c r="AP24" s="192"/>
      <c r="AQ24" s="192"/>
      <c r="AR24" s="192"/>
      <c r="AS24" s="192"/>
      <c r="AT24" s="192"/>
      <c r="AU24" s="192"/>
      <c r="AV24" s="192"/>
      <c r="AW24" s="192"/>
      <c r="AX24" s="192"/>
      <c r="AY24" s="192"/>
      <c r="AZ24" s="86"/>
      <c r="BA24" s="193"/>
      <c r="BB24" s="193"/>
      <c r="BC24" s="193"/>
      <c r="BD24" s="193"/>
      <c r="BE24" s="193"/>
      <c r="BF24" s="193"/>
      <c r="BG24" s="193"/>
      <c r="BH24" s="193"/>
      <c r="BI24" s="193"/>
      <c r="BJ24" s="193"/>
      <c r="BK24" s="193"/>
      <c r="BL24" s="194"/>
      <c r="BM24" s="195"/>
      <c r="BN24" s="195"/>
      <c r="BO24" s="194"/>
      <c r="BP24" s="92"/>
    </row>
    <row r="25" spans="1:256" ht="14.25" hidden="1" customHeight="1" x14ac:dyDescent="0.2">
      <c r="A25" s="196">
        <f>IF(B6=0,0,COUNTA(A6:A23)+1)</f>
        <v>19</v>
      </c>
      <c r="B25" s="91"/>
      <c r="C25" s="374"/>
      <c r="D25" s="198"/>
      <c r="E25" s="199"/>
      <c r="F25" s="182"/>
      <c r="G25" s="200"/>
      <c r="H25" s="184"/>
      <c r="I25" s="200"/>
      <c r="J25" s="186"/>
      <c r="K25" s="187"/>
      <c r="L25" s="188"/>
      <c r="M25" s="189"/>
      <c r="N25" s="185"/>
      <c r="O25" s="185"/>
      <c r="P25" s="190"/>
      <c r="Q25" s="191"/>
      <c r="R25" s="190"/>
      <c r="S25" s="191"/>
      <c r="T25" s="201"/>
      <c r="U25" s="191"/>
      <c r="V25" s="201"/>
      <c r="W25" s="191"/>
      <c r="X25" s="201"/>
      <c r="Y25" s="191"/>
      <c r="Z25" s="201"/>
      <c r="AA25" s="191"/>
      <c r="AB25" s="201"/>
      <c r="AC25" s="191"/>
      <c r="AD25" s="190"/>
      <c r="AE25" s="191"/>
      <c r="AF25" s="201"/>
      <c r="AG25" s="191"/>
      <c r="AH25" s="201"/>
      <c r="AI25" s="191"/>
      <c r="AJ25" s="190"/>
      <c r="AK25" s="191"/>
      <c r="AL25" s="132"/>
      <c r="AM25" s="133"/>
      <c r="AN25" s="132"/>
      <c r="AO25" s="195"/>
      <c r="AP25" s="195"/>
      <c r="AQ25" s="195"/>
      <c r="AR25" s="195"/>
      <c r="AS25" s="195"/>
      <c r="AT25" s="195"/>
      <c r="AU25" s="195"/>
      <c r="AV25" s="195"/>
      <c r="AW25" s="195"/>
      <c r="AX25" s="195"/>
      <c r="AY25" s="195"/>
      <c r="AZ25" s="86"/>
      <c r="BA25" s="193"/>
      <c r="BB25" s="193"/>
      <c r="BC25" s="193"/>
      <c r="BD25" s="193"/>
      <c r="BE25" s="193"/>
      <c r="BF25" s="193"/>
      <c r="BG25" s="193"/>
      <c r="BH25" s="193"/>
      <c r="BI25" s="193"/>
      <c r="BJ25" s="193"/>
      <c r="BK25" s="193"/>
      <c r="BL25" s="194"/>
      <c r="BM25" s="195"/>
      <c r="BN25" s="195"/>
      <c r="BO25" s="194"/>
      <c r="BP25" s="92"/>
    </row>
    <row r="26" spans="1:256" ht="14.25" customHeight="1" x14ac:dyDescent="0.2">
      <c r="A26" s="202">
        <f>IF(B6=0,0,COUNTA(A6:A23))</f>
        <v>18</v>
      </c>
      <c r="B26" s="203"/>
      <c r="C26" s="204"/>
      <c r="D26" s="204"/>
      <c r="E26" s="204"/>
      <c r="F26" s="182"/>
      <c r="G26" s="205"/>
      <c r="H26" s="206"/>
      <c r="I26" s="206"/>
      <c r="J26" s="206"/>
      <c r="K26" s="187"/>
      <c r="L26" s="206"/>
      <c r="M26" s="206"/>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7"/>
      <c r="AM26" s="207"/>
      <c r="AN26" s="207"/>
      <c r="AO26" s="195"/>
      <c r="AP26" s="208"/>
      <c r="AQ26" s="208"/>
      <c r="AR26" s="195"/>
      <c r="AS26" s="195"/>
      <c r="AT26" s="195"/>
      <c r="AU26" s="195"/>
      <c r="AV26" s="195"/>
      <c r="AW26" s="195"/>
      <c r="AX26" s="195"/>
      <c r="AY26" s="208"/>
      <c r="AZ26" s="86"/>
      <c r="BA26" s="86"/>
      <c r="BB26" s="86"/>
      <c r="BC26" s="91"/>
      <c r="BD26" s="91"/>
      <c r="BE26" s="208"/>
      <c r="BF26" s="193"/>
      <c r="BG26" s="208"/>
      <c r="BH26" s="208"/>
      <c r="BI26" s="208"/>
      <c r="BJ26" s="208"/>
      <c r="BK26" s="208"/>
      <c r="BL26" s="208"/>
      <c r="BM26" s="195"/>
      <c r="BN26" s="208"/>
      <c r="BO26" s="91"/>
      <c r="BP26" s="92"/>
    </row>
    <row r="27" spans="1:256" ht="14.1" customHeight="1" x14ac:dyDescent="0.2">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2"/>
      <c r="GI27" s="212"/>
      <c r="GJ27" s="212"/>
      <c r="GK27" s="212"/>
      <c r="GL27" s="212"/>
      <c r="GM27" s="212"/>
      <c r="GN27" s="212"/>
      <c r="GO27" s="212"/>
      <c r="GP27" s="212"/>
      <c r="GQ27" s="212"/>
      <c r="GR27" s="212"/>
      <c r="GS27" s="212"/>
      <c r="GT27" s="212"/>
      <c r="GU27" s="212"/>
      <c r="GV27" s="212"/>
      <c r="GW27" s="212"/>
      <c r="GX27" s="212"/>
      <c r="GY27" s="212"/>
      <c r="GZ27" s="212"/>
      <c r="HA27" s="212"/>
      <c r="HB27" s="212"/>
      <c r="HC27" s="212"/>
      <c r="HD27" s="212"/>
      <c r="HE27" s="212"/>
      <c r="HF27" s="212"/>
      <c r="HG27" s="212"/>
      <c r="HH27" s="212"/>
      <c r="HI27" s="212"/>
      <c r="HJ27" s="212"/>
      <c r="HK27" s="212"/>
      <c r="HL27" s="212"/>
      <c r="HM27" s="212"/>
      <c r="HN27" s="212"/>
      <c r="HO27" s="212"/>
      <c r="HP27" s="212"/>
      <c r="HQ27" s="212"/>
      <c r="HR27" s="212"/>
      <c r="HS27" s="212"/>
      <c r="HT27" s="212"/>
      <c r="HU27" s="212"/>
      <c r="HV27" s="212"/>
      <c r="HW27" s="212"/>
      <c r="HX27" s="212"/>
      <c r="HY27" s="212"/>
      <c r="HZ27" s="212"/>
      <c r="IA27" s="212"/>
      <c r="IB27" s="212"/>
      <c r="IC27" s="212"/>
      <c r="ID27" s="212"/>
      <c r="IE27" s="212"/>
      <c r="IF27" s="212"/>
      <c r="IG27" s="212"/>
      <c r="IH27" s="212"/>
      <c r="II27" s="212"/>
      <c r="IJ27" s="212"/>
      <c r="IK27" s="212"/>
      <c r="IL27" s="212"/>
      <c r="IM27" s="212"/>
      <c r="IN27" s="212"/>
      <c r="IO27" s="212"/>
      <c r="IP27" s="212"/>
      <c r="IQ27" s="212"/>
      <c r="IR27" s="212"/>
      <c r="IS27" s="212"/>
      <c r="IT27" s="212"/>
      <c r="IU27" s="212"/>
      <c r="IV27" s="212"/>
    </row>
    <row r="28" spans="1:256" ht="14.1" customHeight="1" x14ac:dyDescent="0.2">
      <c r="A28" s="213"/>
      <c r="B28" s="210"/>
      <c r="C28" s="210"/>
      <c r="D28" s="210"/>
      <c r="E28" s="210"/>
      <c r="F28" s="210"/>
      <c r="G28" s="210"/>
      <c r="H28" s="214"/>
      <c r="I28" s="215"/>
      <c r="J28" s="216"/>
      <c r="K28" s="214"/>
      <c r="L28" s="215"/>
      <c r="M28" s="216"/>
      <c r="N28" s="214"/>
      <c r="O28" s="215"/>
      <c r="P28" s="216"/>
      <c r="Q28" s="214"/>
      <c r="R28" s="215"/>
      <c r="S28" s="216"/>
      <c r="T28" s="214"/>
      <c r="U28" s="215"/>
      <c r="V28" s="214"/>
      <c r="W28" s="214"/>
      <c r="X28" s="215"/>
      <c r="Y28" s="216"/>
      <c r="Z28" s="214"/>
      <c r="AA28" s="215"/>
      <c r="AB28" s="215"/>
      <c r="AC28" s="215"/>
      <c r="AD28" s="215"/>
      <c r="AE28" s="215"/>
      <c r="AF28" s="215"/>
      <c r="AG28" s="215"/>
      <c r="AH28" s="215"/>
      <c r="AI28" s="215"/>
      <c r="AJ28" s="215"/>
      <c r="AK28" s="215"/>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x14ac:dyDescent="0.2">
      <c r="A29" s="213"/>
      <c r="B29" s="210"/>
      <c r="C29" s="210"/>
      <c r="D29" s="210"/>
      <c r="E29" s="210"/>
      <c r="F29" s="210"/>
      <c r="G29" s="210"/>
      <c r="H29" s="214"/>
      <c r="I29" s="210"/>
      <c r="J29" s="216"/>
      <c r="K29" s="214"/>
      <c r="L29" s="215"/>
      <c r="M29" s="216"/>
      <c r="N29" s="214"/>
      <c r="O29" s="215"/>
      <c r="P29" s="216"/>
      <c r="Q29" s="214"/>
      <c r="R29" s="215"/>
      <c r="S29" s="216"/>
      <c r="T29" s="214"/>
      <c r="U29" s="215"/>
      <c r="V29" s="216"/>
      <c r="W29" s="214"/>
      <c r="X29" s="215"/>
      <c r="Y29" s="216"/>
      <c r="Z29" s="216"/>
      <c r="AA29" s="215"/>
      <c r="AB29" s="215"/>
      <c r="AC29" s="215"/>
      <c r="AD29" s="215"/>
      <c r="AE29" s="215"/>
      <c r="AF29" s="215"/>
      <c r="AG29" s="215"/>
      <c r="AH29" s="215"/>
      <c r="AI29" s="215"/>
      <c r="AJ29" s="215"/>
      <c r="AK29" s="215"/>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x14ac:dyDescent="0.2">
      <c r="A30" s="213"/>
      <c r="B30" s="210"/>
      <c r="C30" s="210"/>
      <c r="D30" s="210"/>
      <c r="E30" s="210"/>
      <c r="F30" s="210"/>
      <c r="G30" s="210"/>
      <c r="H30" s="214"/>
      <c r="I30" s="215"/>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5"/>
      <c r="AH30" s="215"/>
      <c r="AI30" s="215"/>
      <c r="AJ30" s="215"/>
      <c r="AK30" s="215"/>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5"/>
      <c r="AH31" s="215"/>
      <c r="AI31" s="215"/>
      <c r="AJ31" s="215"/>
      <c r="AK31" s="215"/>
    </row>
    <row r="32" spans="1:256" x14ac:dyDescent="0.2">
      <c r="A32" s="217" t="s">
        <v>208</v>
      </c>
      <c r="B32" s="217"/>
      <c r="C32" s="218"/>
      <c r="D32" s="218"/>
      <c r="E32" s="218"/>
      <c r="F32" s="218"/>
      <c r="G32" s="218"/>
      <c r="H32" s="218"/>
      <c r="I32" s="218"/>
      <c r="J32" s="218"/>
      <c r="K32" s="218"/>
      <c r="L32" s="218"/>
      <c r="M32" s="216"/>
      <c r="N32" s="214"/>
      <c r="O32" s="215"/>
      <c r="P32" s="216"/>
      <c r="Q32" s="214"/>
      <c r="R32" s="215"/>
      <c r="S32" s="216"/>
      <c r="T32" s="214"/>
      <c r="U32" s="215"/>
      <c r="V32" s="216"/>
      <c r="W32" s="214"/>
      <c r="X32" s="215"/>
      <c r="Y32" s="216"/>
      <c r="Z32" s="214"/>
      <c r="AA32" s="215"/>
      <c r="AB32" s="215"/>
      <c r="AC32" s="215"/>
      <c r="AD32" s="215"/>
      <c r="AE32" s="215"/>
      <c r="AF32" s="215"/>
      <c r="AG32" s="215"/>
      <c r="AH32" s="215"/>
      <c r="AI32" s="215"/>
      <c r="AJ32" s="215"/>
      <c r="AK32" s="215"/>
    </row>
  </sheetData>
  <protectedRanges>
    <protectedRange sqref="L6:L25" name="Diapazons4"/>
    <protectedRange sqref="P6:AK24" name="Diapazons2"/>
    <protectedRange sqref="D13:D15 A4 B24:D24 A26 K24:K26 K6:L23 L24:L25 A11:D12 G6:G24 A17:B23 D17:D23 A6:B10 D6:D10 A16:D16 A13:B15" name="Diapazons1"/>
    <protectedRange sqref="Q4 J6:J25" name="Diapazons3"/>
    <protectedRange sqref="C6 C8:C9 C13" name="Diapazons1_9_2_3"/>
    <protectedRange sqref="C7" name="Diapazons1_5"/>
    <protectedRange sqref="C15" name="Diapazons1_5_1"/>
    <protectedRange sqref="C17" name="Diapazons1_5_2"/>
    <protectedRange sqref="C18:C23 C14" name="Diapazons1_6_2"/>
    <protectedRange sqref="C10" name="Diapazons1_3_1"/>
    <protectedRange sqref="N28:N32" name="Diapazons4_1_1"/>
    <protectedRange sqref="R28:Z32" name="Diapazons2_1_1"/>
    <protectedRange sqref="I28:I32 M28:N32 A28:F32" name="Diapazons1_9_2_1_1_1_1"/>
    <protectedRange sqref="L28:L32" name="Diapazons3_1_1"/>
    <protectedRange sqref="A1" name="Diapazons1_6_1_1_1"/>
  </protectedRanges>
  <mergeCells count="18">
    <mergeCell ref="A1:AG2"/>
    <mergeCell ref="A4:B4"/>
    <mergeCell ref="D4:G4"/>
    <mergeCell ref="BA4:BO4"/>
    <mergeCell ref="P5:Q5"/>
    <mergeCell ref="R5:S5"/>
    <mergeCell ref="T5:U5"/>
    <mergeCell ref="V5:W5"/>
    <mergeCell ref="X5:Y5"/>
    <mergeCell ref="Z5:AA5"/>
    <mergeCell ref="AB5:AC5"/>
    <mergeCell ref="AD5:AE5"/>
    <mergeCell ref="AF5:AG5"/>
    <mergeCell ref="M4:P4"/>
    <mergeCell ref="Q4:AK4"/>
    <mergeCell ref="AO4:AY4"/>
    <mergeCell ref="AH5:AI5"/>
    <mergeCell ref="AJ5:AK5"/>
  </mergeCells>
  <conditionalFormatting sqref="E6:E23">
    <cfRule type="expression" dxfId="343" priority="96" stopIfTrue="1">
      <formula>A6=0</formula>
    </cfRule>
  </conditionalFormatting>
  <conditionalFormatting sqref="F6:F25">
    <cfRule type="expression" dxfId="342" priority="98" stopIfTrue="1">
      <formula>A6=0</formula>
    </cfRule>
  </conditionalFormatting>
  <conditionalFormatting sqref="H6:H23">
    <cfRule type="expression" dxfId="341" priority="99" stopIfTrue="1">
      <formula>A6=0</formula>
    </cfRule>
  </conditionalFormatting>
  <conditionalFormatting sqref="P6:P23">
    <cfRule type="expression" dxfId="340" priority="100" stopIfTrue="1">
      <formula>A6=0</formula>
    </cfRule>
    <cfRule type="expression" dxfId="339" priority="101" stopIfTrue="1">
      <formula>P6=99</formula>
    </cfRule>
  </conditionalFormatting>
  <conditionalFormatting sqref="M6:M23">
    <cfRule type="expression" dxfId="338" priority="102" stopIfTrue="1">
      <formula>A6=0</formula>
    </cfRule>
  </conditionalFormatting>
  <conditionalFormatting sqref="N6:N23">
    <cfRule type="expression" dxfId="337" priority="103" stopIfTrue="1">
      <formula>A6=0</formula>
    </cfRule>
  </conditionalFormatting>
  <conditionalFormatting sqref="O6:O23">
    <cfRule type="expression" dxfId="336" priority="104" stopIfTrue="1">
      <formula>A6=0</formula>
    </cfRule>
  </conditionalFormatting>
  <conditionalFormatting sqref="Q6:Q23">
    <cfRule type="expression" dxfId="335" priority="105" stopIfTrue="1">
      <formula>A6=0</formula>
    </cfRule>
  </conditionalFormatting>
  <conditionalFormatting sqref="S6:S23">
    <cfRule type="expression" dxfId="334" priority="106" stopIfTrue="1">
      <formula>A6=0</formula>
    </cfRule>
  </conditionalFormatting>
  <conditionalFormatting sqref="U6:U23">
    <cfRule type="expression" dxfId="333" priority="107" stopIfTrue="1">
      <formula>A6=0</formula>
    </cfRule>
  </conditionalFormatting>
  <conditionalFormatting sqref="W6:W23">
    <cfRule type="expression" dxfId="332" priority="108" stopIfTrue="1">
      <formula>A6=0</formula>
    </cfRule>
  </conditionalFormatting>
  <conditionalFormatting sqref="Y6:Y23">
    <cfRule type="expression" dxfId="331" priority="109" stopIfTrue="1">
      <formula>A6=0</formula>
    </cfRule>
  </conditionalFormatting>
  <conditionalFormatting sqref="AA6:AA23">
    <cfRule type="expression" dxfId="330" priority="110" stopIfTrue="1">
      <formula>A6=0</formula>
    </cfRule>
  </conditionalFormatting>
  <conditionalFormatting sqref="B6:B23">
    <cfRule type="expression" dxfId="329" priority="111" stopIfTrue="1">
      <formula>J6=1</formula>
    </cfRule>
    <cfRule type="expression" dxfId="328" priority="112" stopIfTrue="1">
      <formula>J6=2</formula>
    </cfRule>
    <cfRule type="expression" dxfId="327" priority="113" stopIfTrue="1">
      <formula>J6=3</formula>
    </cfRule>
  </conditionalFormatting>
  <conditionalFormatting sqref="AC6:AC23">
    <cfRule type="expression" dxfId="326" priority="118" stopIfTrue="1">
      <formula>A6=0</formula>
    </cfRule>
  </conditionalFormatting>
  <conditionalFormatting sqref="AE6:AE23">
    <cfRule type="expression" dxfId="325" priority="119" stopIfTrue="1">
      <formula>A6=0</formula>
    </cfRule>
  </conditionalFormatting>
  <conditionalFormatting sqref="AG6:AG23">
    <cfRule type="expression" dxfId="324" priority="120" stopIfTrue="1">
      <formula>A6=0</formula>
    </cfRule>
  </conditionalFormatting>
  <conditionalFormatting sqref="AI6:AI23">
    <cfRule type="expression" dxfId="323" priority="121" stopIfTrue="1">
      <formula>A6=0</formula>
    </cfRule>
  </conditionalFormatting>
  <conditionalFormatting sqref="AK6:AK23">
    <cfRule type="expression" dxfId="322" priority="122" stopIfTrue="1">
      <formula>A6=0</formula>
    </cfRule>
  </conditionalFormatting>
  <conditionalFormatting sqref="I6:I23">
    <cfRule type="expression" dxfId="321" priority="123" stopIfTrue="1">
      <formula>A6=0</formula>
    </cfRule>
    <cfRule type="expression" dxfId="320" priority="124" stopIfTrue="1">
      <formula>I6&gt;150</formula>
    </cfRule>
    <cfRule type="expression" dxfId="319" priority="125" stopIfTrue="1">
      <formula>I6&lt;-150</formula>
    </cfRule>
  </conditionalFormatting>
  <conditionalFormatting sqref="R6:R23">
    <cfRule type="expression" dxfId="318" priority="126" stopIfTrue="1">
      <formula>A6=0</formula>
    </cfRule>
    <cfRule type="expression" dxfId="317" priority="127" stopIfTrue="1">
      <formula>R6=99</formula>
    </cfRule>
  </conditionalFormatting>
  <conditionalFormatting sqref="T6:T23">
    <cfRule type="expression" dxfId="316" priority="128" stopIfTrue="1">
      <formula>A6=0</formula>
    </cfRule>
    <cfRule type="expression" dxfId="315" priority="129" stopIfTrue="1">
      <formula>T6=99</formula>
    </cfRule>
  </conditionalFormatting>
  <conditionalFormatting sqref="V6:V23">
    <cfRule type="expression" dxfId="314" priority="130" stopIfTrue="1">
      <formula>A6=0</formula>
    </cfRule>
    <cfRule type="expression" dxfId="313" priority="131" stopIfTrue="1">
      <formula>V6=99</formula>
    </cfRule>
  </conditionalFormatting>
  <conditionalFormatting sqref="X6:X23">
    <cfRule type="expression" dxfId="312" priority="132" stopIfTrue="1">
      <formula>A6=0</formula>
    </cfRule>
    <cfRule type="expression" dxfId="311" priority="133" stopIfTrue="1">
      <formula>X6=99</formula>
    </cfRule>
  </conditionalFormatting>
  <conditionalFormatting sqref="Z6:Z23">
    <cfRule type="expression" dxfId="310" priority="134" stopIfTrue="1">
      <formula>A6=0</formula>
    </cfRule>
    <cfRule type="expression" dxfId="309" priority="135" stopIfTrue="1">
      <formula>Z6=99</formula>
    </cfRule>
  </conditionalFormatting>
  <conditionalFormatting sqref="AB6:AB23">
    <cfRule type="expression" dxfId="308" priority="136" stopIfTrue="1">
      <formula>A6=0</formula>
    </cfRule>
    <cfRule type="expression" dxfId="307" priority="137" stopIfTrue="1">
      <formula>AB6=99</formula>
    </cfRule>
  </conditionalFormatting>
  <conditionalFormatting sqref="AD6:AD23">
    <cfRule type="expression" dxfId="306" priority="138" stopIfTrue="1">
      <formula>A6=0</formula>
    </cfRule>
    <cfRule type="expression" dxfId="305" priority="139" stopIfTrue="1">
      <formula>AD6=99</formula>
    </cfRule>
  </conditionalFormatting>
  <conditionalFormatting sqref="AF6:AF23">
    <cfRule type="expression" dxfId="304" priority="140" stopIfTrue="1">
      <formula>A6=0</formula>
    </cfRule>
    <cfRule type="expression" dxfId="303" priority="141" stopIfTrue="1">
      <formula>AF6=99</formula>
    </cfRule>
  </conditionalFormatting>
  <conditionalFormatting sqref="AH6:AH23">
    <cfRule type="expression" dxfId="302" priority="142" stopIfTrue="1">
      <formula>A6=0</formula>
    </cfRule>
    <cfRule type="expression" dxfId="301" priority="143" stopIfTrue="1">
      <formula>AH6=99</formula>
    </cfRule>
  </conditionalFormatting>
  <conditionalFormatting sqref="AJ6:AJ23">
    <cfRule type="expression" dxfId="300" priority="144" stopIfTrue="1">
      <formula>A6=0</formula>
    </cfRule>
    <cfRule type="expression" dxfId="299" priority="145" stopIfTrue="1">
      <formula>AJ6=99</formula>
    </cfRule>
  </conditionalFormatting>
  <conditionalFormatting sqref="AO6:AO23">
    <cfRule type="expression" dxfId="298" priority="146" stopIfTrue="1">
      <formula>A6=0</formula>
    </cfRule>
  </conditionalFormatting>
  <conditionalFormatting sqref="AP6:AP23">
    <cfRule type="expression" dxfId="297" priority="147" stopIfTrue="1">
      <formula>A6=0</formula>
    </cfRule>
  </conditionalFormatting>
  <conditionalFormatting sqref="AQ6:AQ23">
    <cfRule type="expression" dxfId="296" priority="148" stopIfTrue="1">
      <formula>A6=0</formula>
    </cfRule>
  </conditionalFormatting>
  <conditionalFormatting sqref="AR6:AR23">
    <cfRule type="expression" dxfId="295" priority="149" stopIfTrue="1">
      <formula>A6=0</formula>
    </cfRule>
  </conditionalFormatting>
  <conditionalFormatting sqref="AS6:AS23">
    <cfRule type="expression" dxfId="294" priority="150" stopIfTrue="1">
      <formula>A6=0</formula>
    </cfRule>
  </conditionalFormatting>
  <conditionalFormatting sqref="AT6:AT23">
    <cfRule type="expression" dxfId="293" priority="151" stopIfTrue="1">
      <formula>A6=0</formula>
    </cfRule>
  </conditionalFormatting>
  <conditionalFormatting sqref="AU6:AU23">
    <cfRule type="expression" dxfId="292" priority="152" stopIfTrue="1">
      <formula>A6=0</formula>
    </cfRule>
  </conditionalFormatting>
  <conditionalFormatting sqref="AV6:AV23">
    <cfRule type="expression" dxfId="291" priority="153" stopIfTrue="1">
      <formula>A6=0</formula>
    </cfRule>
  </conditionalFormatting>
  <conditionalFormatting sqref="AW6:AW23">
    <cfRule type="expression" dxfId="290" priority="154" stopIfTrue="1">
      <formula>A6=0</formula>
    </cfRule>
  </conditionalFormatting>
  <conditionalFormatting sqref="AX6:AX23">
    <cfRule type="expression" dxfId="289" priority="155" stopIfTrue="1">
      <formula>A6=0</formula>
    </cfRule>
  </conditionalFormatting>
  <conditionalFormatting sqref="AY6:AY23">
    <cfRule type="expression" dxfId="288" priority="156" stopIfTrue="1">
      <formula>A6=0</formula>
    </cfRule>
  </conditionalFormatting>
  <conditionalFormatting sqref="BA6:BA23">
    <cfRule type="expression" dxfId="287" priority="157" stopIfTrue="1">
      <formula>A6=0</formula>
    </cfRule>
  </conditionalFormatting>
  <conditionalFormatting sqref="BB6:BB23">
    <cfRule type="expression" dxfId="286" priority="158" stopIfTrue="1">
      <formula>A6=0</formula>
    </cfRule>
  </conditionalFormatting>
  <conditionalFormatting sqref="BC6:BC23">
    <cfRule type="expression" dxfId="285" priority="159" stopIfTrue="1">
      <formula>A6=0</formula>
    </cfRule>
  </conditionalFormatting>
  <conditionalFormatting sqref="BD6:BD23">
    <cfRule type="expression" dxfId="284" priority="160" stopIfTrue="1">
      <formula>A6=0</formula>
    </cfRule>
  </conditionalFormatting>
  <conditionalFormatting sqref="BE6:BE23">
    <cfRule type="expression" dxfId="283" priority="161" stopIfTrue="1">
      <formula>A6=0</formula>
    </cfRule>
  </conditionalFormatting>
  <conditionalFormatting sqref="BF6:BF23">
    <cfRule type="expression" dxfId="282" priority="162" stopIfTrue="1">
      <formula>A6=0</formula>
    </cfRule>
  </conditionalFormatting>
  <conditionalFormatting sqref="BG6:BG23">
    <cfRule type="expression" dxfId="281" priority="163" stopIfTrue="1">
      <formula>A6=0</formula>
    </cfRule>
  </conditionalFormatting>
  <conditionalFormatting sqref="BH6:BH23">
    <cfRule type="expression" dxfId="280" priority="164" stopIfTrue="1">
      <formula>A6=0</formula>
    </cfRule>
  </conditionalFormatting>
  <conditionalFormatting sqref="BI6:BI23">
    <cfRule type="expression" dxfId="279" priority="165" stopIfTrue="1">
      <formula>A6=0</formula>
    </cfRule>
  </conditionalFormatting>
  <conditionalFormatting sqref="BJ6:BJ23">
    <cfRule type="expression" dxfId="278" priority="166" stopIfTrue="1">
      <formula>A6=0</formula>
    </cfRule>
  </conditionalFormatting>
  <conditionalFormatting sqref="BK6:BK23">
    <cfRule type="expression" dxfId="277" priority="167" stopIfTrue="1">
      <formula>A6=0</formula>
    </cfRule>
  </conditionalFormatting>
  <conditionalFormatting sqref="BL6:BL23">
    <cfRule type="expression" dxfId="276" priority="168" stopIfTrue="1">
      <formula>A6=0</formula>
    </cfRule>
  </conditionalFormatting>
  <conditionalFormatting sqref="BM6:BM23">
    <cfRule type="expression" dxfId="275" priority="169" stopIfTrue="1">
      <formula>A6=0</formula>
    </cfRule>
  </conditionalFormatting>
  <conditionalFormatting sqref="BN6:BN23">
    <cfRule type="expression" dxfId="274" priority="170" stopIfTrue="1">
      <formula>A6=0</formula>
    </cfRule>
  </conditionalFormatting>
  <conditionalFormatting sqref="BO6:BO23">
    <cfRule type="expression" dxfId="273" priority="171" stopIfTrue="1">
      <formula>A6=0</formula>
    </cfRule>
  </conditionalFormatting>
  <conditionalFormatting sqref="K6:K23">
    <cfRule type="expression" dxfId="272" priority="172" stopIfTrue="1">
      <formula>A6=0</formula>
    </cfRule>
  </conditionalFormatting>
  <conditionalFormatting sqref="Q4:AK4">
    <cfRule type="expression" dxfId="271" priority="97" stopIfTrue="1">
      <formula>$Q$4=0</formula>
    </cfRule>
  </conditionalFormatting>
  <conditionalFormatting sqref="J6:J23">
    <cfRule type="cellIs" dxfId="270" priority="114" stopIfTrue="1" operator="equal">
      <formula>1</formula>
    </cfRule>
    <cfRule type="cellIs" dxfId="269" priority="115" stopIfTrue="1" operator="equal">
      <formula>2</formula>
    </cfRule>
    <cfRule type="cellIs" dxfId="268" priority="116" stopIfTrue="1" operator="equal">
      <formula>3</formula>
    </cfRule>
  </conditionalFormatting>
  <conditionalFormatting sqref="H4">
    <cfRule type="cellIs" dxfId="267" priority="117" stopIfTrue="1" operator="equal">
      <formula>0</formula>
    </cfRule>
  </conditionalFormatting>
  <conditionalFormatting sqref="G28:G31">
    <cfRule type="expression" dxfId="266" priority="90" stopIfTrue="1">
      <formula>A28=0</formula>
    </cfRule>
  </conditionalFormatting>
  <conditionalFormatting sqref="H28:H31">
    <cfRule type="expression" dxfId="265" priority="89" stopIfTrue="1">
      <formula>A28=0</formula>
    </cfRule>
  </conditionalFormatting>
  <conditionalFormatting sqref="J28:J31">
    <cfRule type="expression" dxfId="264" priority="88" stopIfTrue="1">
      <formula>A28=0</formula>
    </cfRule>
  </conditionalFormatting>
  <conditionalFormatting sqref="R28:R32">
    <cfRule type="expression" dxfId="263" priority="86" stopIfTrue="1">
      <formula>A28=0</formula>
    </cfRule>
    <cfRule type="expression" dxfId="262" priority="87" stopIfTrue="1">
      <formula>R28=99</formula>
    </cfRule>
  </conditionalFormatting>
  <conditionalFormatting sqref="O28:O32 AA28:AA32">
    <cfRule type="expression" dxfId="261" priority="85" stopIfTrue="1">
      <formula>A28=0</formula>
    </cfRule>
  </conditionalFormatting>
  <conditionalFormatting sqref="P28:P32">
    <cfRule type="expression" dxfId="260" priority="84" stopIfTrue="1">
      <formula>A28=0</formula>
    </cfRule>
  </conditionalFormatting>
  <conditionalFormatting sqref="S28:S32">
    <cfRule type="expression" dxfId="259" priority="83" stopIfTrue="1">
      <formula>A28=0</formula>
    </cfRule>
  </conditionalFormatting>
  <conditionalFormatting sqref="W28:W32">
    <cfRule type="expression" dxfId="258" priority="82" stopIfTrue="1">
      <formula>A28=0</formula>
    </cfRule>
  </conditionalFormatting>
  <conditionalFormatting sqref="Y28:Y32">
    <cfRule type="expression" dxfId="257" priority="81" stopIfTrue="1">
      <formula>A28=0</formula>
    </cfRule>
  </conditionalFormatting>
  <conditionalFormatting sqref="D28:D31">
    <cfRule type="expression" dxfId="256" priority="78" stopIfTrue="1">
      <formula>L28=1</formula>
    </cfRule>
    <cfRule type="expression" dxfId="255" priority="79" stopIfTrue="1">
      <formula>L28=2</formula>
    </cfRule>
    <cfRule type="expression" dxfId="254" priority="80" stopIfTrue="1">
      <formula>L28=3</formula>
    </cfRule>
  </conditionalFormatting>
  <conditionalFormatting sqref="T28:T32">
    <cfRule type="expression" dxfId="253" priority="76" stopIfTrue="1">
      <formula>A28=0</formula>
    </cfRule>
    <cfRule type="expression" dxfId="252" priority="77" stopIfTrue="1">
      <formula>T28=99</formula>
    </cfRule>
  </conditionalFormatting>
  <conditionalFormatting sqref="V29:V32">
    <cfRule type="expression" dxfId="251" priority="74" stopIfTrue="1">
      <formula>A29=0</formula>
    </cfRule>
    <cfRule type="expression" dxfId="250" priority="75" stopIfTrue="1">
      <formula>V29=99</formula>
    </cfRule>
  </conditionalFormatting>
  <conditionalFormatting sqref="X28:X32">
    <cfRule type="expression" dxfId="249" priority="72" stopIfTrue="1">
      <formula>A28=0</formula>
    </cfRule>
    <cfRule type="expression" dxfId="248" priority="73" stopIfTrue="1">
      <formula>X28=99</formula>
    </cfRule>
  </conditionalFormatting>
  <conditionalFormatting sqref="Z29:Z32">
    <cfRule type="expression" dxfId="247" priority="70" stopIfTrue="1">
      <formula>A29=0</formula>
    </cfRule>
    <cfRule type="expression" dxfId="246" priority="71" stopIfTrue="1">
      <formula>Z29=99</formula>
    </cfRule>
  </conditionalFormatting>
  <conditionalFormatting sqref="M28:M32">
    <cfRule type="expression" dxfId="245" priority="69" stopIfTrue="1">
      <formula>A28=0</formula>
    </cfRule>
  </conditionalFormatting>
  <conditionalFormatting sqref="L28:L31">
    <cfRule type="cellIs" dxfId="244" priority="66" stopIfTrue="1" operator="equal">
      <formula>1</formula>
    </cfRule>
    <cfRule type="cellIs" dxfId="243" priority="67" stopIfTrue="1" operator="equal">
      <formula>2</formula>
    </cfRule>
    <cfRule type="cellIs" dxfId="242" priority="68" stopIfTrue="1" operator="equal">
      <formula>3</formula>
    </cfRule>
  </conditionalFormatting>
  <conditionalFormatting sqref="G28:G30">
    <cfRule type="expression" dxfId="241" priority="65" stopIfTrue="1">
      <formula>A28=0</formula>
    </cfRule>
  </conditionalFormatting>
  <conditionalFormatting sqref="H28:H31">
    <cfRule type="expression" dxfId="240" priority="64" stopIfTrue="1">
      <formula>A28=0</formula>
    </cfRule>
  </conditionalFormatting>
  <conditionalFormatting sqref="J28:J30">
    <cfRule type="expression" dxfId="239" priority="63" stopIfTrue="1">
      <formula>A28=0</formula>
    </cfRule>
  </conditionalFormatting>
  <conditionalFormatting sqref="R28:R30">
    <cfRule type="expression" dxfId="238" priority="61" stopIfTrue="1">
      <formula>A28=0</formula>
    </cfRule>
    <cfRule type="expression" dxfId="237" priority="62" stopIfTrue="1">
      <formula>R28=99</formula>
    </cfRule>
  </conditionalFormatting>
  <conditionalFormatting sqref="O28:O30">
    <cfRule type="expression" dxfId="236" priority="60" stopIfTrue="1">
      <formula>A28=0</formula>
    </cfRule>
  </conditionalFormatting>
  <conditionalFormatting sqref="P28:P30">
    <cfRule type="expression" dxfId="235" priority="59" stopIfTrue="1">
      <formula>A28=0</formula>
    </cfRule>
  </conditionalFormatting>
  <conditionalFormatting sqref="Q28:Q32">
    <cfRule type="expression" dxfId="234" priority="58" stopIfTrue="1">
      <formula>A28=0</formula>
    </cfRule>
  </conditionalFormatting>
  <conditionalFormatting sqref="S28:S30">
    <cfRule type="expression" dxfId="233" priority="57" stopIfTrue="1">
      <formula>A28=0</formula>
    </cfRule>
  </conditionalFormatting>
  <conditionalFormatting sqref="U28:U32">
    <cfRule type="expression" dxfId="232" priority="56" stopIfTrue="1">
      <formula>A28=0</formula>
    </cfRule>
  </conditionalFormatting>
  <conditionalFormatting sqref="W28:W30">
    <cfRule type="expression" dxfId="231" priority="55" stopIfTrue="1">
      <formula>A28=0</formula>
    </cfRule>
  </conditionalFormatting>
  <conditionalFormatting sqref="Y28:Y30">
    <cfRule type="expression" dxfId="230" priority="54" stopIfTrue="1">
      <formula>A28=0</formula>
    </cfRule>
  </conditionalFormatting>
  <conditionalFormatting sqref="D28:D30">
    <cfRule type="expression" dxfId="229" priority="51" stopIfTrue="1">
      <formula>L28=1</formula>
    </cfRule>
    <cfRule type="expression" dxfId="228" priority="52" stopIfTrue="1">
      <formula>L28=2</formula>
    </cfRule>
    <cfRule type="expression" dxfId="227" priority="53" stopIfTrue="1">
      <formula>L28=3</formula>
    </cfRule>
  </conditionalFormatting>
  <conditionalFormatting sqref="T28:T30">
    <cfRule type="expression" dxfId="226" priority="49" stopIfTrue="1">
      <formula>A28=0</formula>
    </cfRule>
    <cfRule type="expression" dxfId="225" priority="50" stopIfTrue="1">
      <formula>T28=99</formula>
    </cfRule>
  </conditionalFormatting>
  <conditionalFormatting sqref="V29:V30">
    <cfRule type="expression" dxfId="224" priority="47" stopIfTrue="1">
      <formula>A29=0</formula>
    </cfRule>
    <cfRule type="expression" dxfId="223" priority="48" stopIfTrue="1">
      <formula>V29=99</formula>
    </cfRule>
  </conditionalFormatting>
  <conditionalFormatting sqref="X28:X30">
    <cfRule type="expression" dxfId="222" priority="45" stopIfTrue="1">
      <formula>A28=0</formula>
    </cfRule>
    <cfRule type="expression" dxfId="221" priority="46" stopIfTrue="1">
      <formula>X28=99</formula>
    </cfRule>
  </conditionalFormatting>
  <conditionalFormatting sqref="Z29:Z30">
    <cfRule type="expression" dxfId="220" priority="43" stopIfTrue="1">
      <formula>A29=0</formula>
    </cfRule>
    <cfRule type="expression" dxfId="219" priority="44" stopIfTrue="1">
      <formula>Z29=99</formula>
    </cfRule>
  </conditionalFormatting>
  <conditionalFormatting sqref="M28:M30">
    <cfRule type="expression" dxfId="218" priority="42" stopIfTrue="1">
      <formula>A28=0</formula>
    </cfRule>
  </conditionalFormatting>
  <conditionalFormatting sqref="G28:G31">
    <cfRule type="expression" dxfId="217" priority="41" stopIfTrue="1">
      <formula>A28=0</formula>
    </cfRule>
  </conditionalFormatting>
  <conditionalFormatting sqref="H28:H31">
    <cfRule type="expression" dxfId="216" priority="40" stopIfTrue="1">
      <formula>A28=0</formula>
    </cfRule>
  </conditionalFormatting>
  <conditionalFormatting sqref="J28:J31">
    <cfRule type="expression" dxfId="215" priority="39" stopIfTrue="1">
      <formula>A28=0</formula>
    </cfRule>
  </conditionalFormatting>
  <conditionalFormatting sqref="R28:R32">
    <cfRule type="expression" dxfId="214" priority="37" stopIfTrue="1">
      <formula>A28=0</formula>
    </cfRule>
    <cfRule type="expression" dxfId="213" priority="38" stopIfTrue="1">
      <formula>R28=99</formula>
    </cfRule>
  </conditionalFormatting>
  <conditionalFormatting sqref="O28:O32">
    <cfRule type="expression" dxfId="212" priority="36" stopIfTrue="1">
      <formula>A28=0</formula>
    </cfRule>
  </conditionalFormatting>
  <conditionalFormatting sqref="P28:P32">
    <cfRule type="expression" dxfId="211" priority="35" stopIfTrue="1">
      <formula>A28=0</formula>
    </cfRule>
  </conditionalFormatting>
  <conditionalFormatting sqref="Q28:Q32">
    <cfRule type="expression" dxfId="210" priority="34" stopIfTrue="1">
      <formula>A28=0</formula>
    </cfRule>
  </conditionalFormatting>
  <conditionalFormatting sqref="S28:S32">
    <cfRule type="expression" dxfId="209" priority="33" stopIfTrue="1">
      <formula>A28=0</formula>
    </cfRule>
  </conditionalFormatting>
  <conditionalFormatting sqref="U28:U32">
    <cfRule type="expression" dxfId="208" priority="32" stopIfTrue="1">
      <formula>A28=0</formula>
    </cfRule>
  </conditionalFormatting>
  <conditionalFormatting sqref="W28:W32">
    <cfRule type="expression" dxfId="207" priority="31" stopIfTrue="1">
      <formula>A28=0</formula>
    </cfRule>
  </conditionalFormatting>
  <conditionalFormatting sqref="Y28:Y32">
    <cfRule type="expression" dxfId="206" priority="30" stopIfTrue="1">
      <formula>A28=0</formula>
    </cfRule>
  </conditionalFormatting>
  <conditionalFormatting sqref="D28:D31">
    <cfRule type="expression" dxfId="205" priority="27" stopIfTrue="1">
      <formula>L28=1</formula>
    </cfRule>
    <cfRule type="expression" dxfId="204" priority="28" stopIfTrue="1">
      <formula>L28=2</formula>
    </cfRule>
    <cfRule type="expression" dxfId="203" priority="29" stopIfTrue="1">
      <formula>L28=3</formula>
    </cfRule>
  </conditionalFormatting>
  <conditionalFormatting sqref="T28:T32">
    <cfRule type="expression" dxfId="202" priority="25" stopIfTrue="1">
      <formula>A28=0</formula>
    </cfRule>
    <cfRule type="expression" dxfId="201" priority="26" stopIfTrue="1">
      <formula>T28=99</formula>
    </cfRule>
  </conditionalFormatting>
  <conditionalFormatting sqref="V29:V32">
    <cfRule type="expression" dxfId="200" priority="23" stopIfTrue="1">
      <formula>A29=0</formula>
    </cfRule>
    <cfRule type="expression" dxfId="199" priority="24" stopIfTrue="1">
      <formula>V29=99</formula>
    </cfRule>
  </conditionalFormatting>
  <conditionalFormatting sqref="X28:X32">
    <cfRule type="expression" dxfId="198" priority="21" stopIfTrue="1">
      <formula>A28=0</formula>
    </cfRule>
    <cfRule type="expression" dxfId="197" priority="22" stopIfTrue="1">
      <formula>X28=99</formula>
    </cfRule>
  </conditionalFormatting>
  <conditionalFormatting sqref="Z29:Z32">
    <cfRule type="expression" dxfId="196" priority="19" stopIfTrue="1">
      <formula>A29=0</formula>
    </cfRule>
    <cfRule type="expression" dxfId="195" priority="20" stopIfTrue="1">
      <formula>Z29=99</formula>
    </cfRule>
  </conditionalFormatting>
  <conditionalFormatting sqref="M28:M32">
    <cfRule type="expression" dxfId="194" priority="18" stopIfTrue="1">
      <formula>A28=0</formula>
    </cfRule>
  </conditionalFormatting>
  <conditionalFormatting sqref="V29:V31 Z29:Z31">
    <cfRule type="expression" dxfId="193" priority="17" stopIfTrue="1">
      <formula>FR27=0</formula>
    </cfRule>
  </conditionalFormatting>
  <conditionalFormatting sqref="F29">
    <cfRule type="expression" dxfId="192" priority="16" stopIfTrue="1">
      <formula>A29=0</formula>
    </cfRule>
  </conditionalFormatting>
  <conditionalFormatting sqref="I29">
    <cfRule type="expression" dxfId="191" priority="15" stopIfTrue="1">
      <formula>E29=0</formula>
    </cfRule>
  </conditionalFormatting>
  <conditionalFormatting sqref="E29">
    <cfRule type="expression" dxfId="190" priority="91" stopIfTrue="1">
      <formula>FW27=0</formula>
    </cfRule>
  </conditionalFormatting>
  <conditionalFormatting sqref="AB28:AK28 AJ32:AK32 AK29:AK31 AB32:AF32 AB29:AE31">
    <cfRule type="expression" dxfId="189" priority="92" stopIfTrue="1">
      <formula>Q28=0</formula>
    </cfRule>
  </conditionalFormatting>
  <conditionalFormatting sqref="AG32:AI32">
    <cfRule type="expression" dxfId="188" priority="14" stopIfTrue="1">
      <formula>V32=0</formula>
    </cfRule>
  </conditionalFormatting>
  <conditionalFormatting sqref="AF29:AJ31">
    <cfRule type="expression" dxfId="187" priority="13" stopIfTrue="1">
      <formula>U29=0</formula>
    </cfRule>
  </conditionalFormatting>
  <conditionalFormatting sqref="AL27:AL30">
    <cfRule type="expression" dxfId="186" priority="93" stopIfTrue="1">
      <formula>Z29=0</formula>
    </cfRule>
  </conditionalFormatting>
  <conditionalFormatting sqref="AN27:AR30">
    <cfRule type="expression" dxfId="185" priority="94" stopIfTrue="1">
      <formula>Z29=0</formula>
    </cfRule>
  </conditionalFormatting>
  <conditionalFormatting sqref="AM27:AM30">
    <cfRule type="expression" dxfId="184" priority="95" stopIfTrue="1">
      <formula>Z29=0</formula>
    </cfRule>
  </conditionalFormatting>
  <conditionalFormatting sqref="V28">
    <cfRule type="expression" dxfId="183" priority="11" stopIfTrue="1">
      <formula>C28=0</formula>
    </cfRule>
    <cfRule type="expression" dxfId="182" priority="12" stopIfTrue="1">
      <formula>V28=99</formula>
    </cfRule>
  </conditionalFormatting>
  <conditionalFormatting sqref="V28">
    <cfRule type="expression" dxfId="181" priority="9" stopIfTrue="1">
      <formula>C28=0</formula>
    </cfRule>
    <cfRule type="expression" dxfId="180" priority="10" stopIfTrue="1">
      <formula>V28=99</formula>
    </cfRule>
  </conditionalFormatting>
  <conditionalFormatting sqref="V28">
    <cfRule type="expression" dxfId="179" priority="7" stopIfTrue="1">
      <formula>C28=0</formula>
    </cfRule>
    <cfRule type="expression" dxfId="178" priority="8" stopIfTrue="1">
      <formula>V28=99</formula>
    </cfRule>
  </conditionalFormatting>
  <conditionalFormatting sqref="Z28">
    <cfRule type="expression" dxfId="177" priority="5" stopIfTrue="1">
      <formula>G28=0</formula>
    </cfRule>
    <cfRule type="expression" dxfId="176" priority="6" stopIfTrue="1">
      <formula>Z28=99</formula>
    </cfRule>
  </conditionalFormatting>
  <conditionalFormatting sqref="Z28">
    <cfRule type="expression" dxfId="175" priority="3" stopIfTrue="1">
      <formula>G28=0</formula>
    </cfRule>
    <cfRule type="expression" dxfId="174" priority="4" stopIfTrue="1">
      <formula>Z28=99</formula>
    </cfRule>
  </conditionalFormatting>
  <conditionalFormatting sqref="Z28">
    <cfRule type="expression" dxfId="173" priority="1" stopIfTrue="1">
      <formula>G28=0</formula>
    </cfRule>
    <cfRule type="expression" dxfId="172" priority="2" stopIfTrue="1">
      <formula>Z28=99</formula>
    </cfRule>
  </conditionalFormatting>
  <pageMargins left="0.75" right="0.75" top="1" bottom="1" header="0" footer="0"/>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Pāri_8.jūnijs</vt:lpstr>
      <vt:lpstr>Pāri_1.marts</vt:lpstr>
      <vt:lpstr>Pāri_13.janvāris</vt:lpstr>
      <vt:lpstr>dalībnieki</vt:lpstr>
      <vt:lpstr>kopvērtējums</vt:lpstr>
      <vt:lpstr>5.posms_Fināls</vt:lpstr>
      <vt:lpstr>4.posms_Fināls</vt:lpstr>
      <vt:lpstr>3.posms_Fināls</vt:lpstr>
      <vt:lpstr>2.posms_Fināls</vt:lpstr>
      <vt:lpstr>1.posms_Fināls</vt:lpstr>
      <vt:lpstr>'1.posms_Fināls'!Print_Area</vt:lpstr>
      <vt:lpstr>'2.posms_Fināls'!Print_Area</vt:lpstr>
      <vt:lpstr>'4.posms_Fināls'!Print_Area</vt:lpstr>
      <vt:lpstr>'5.posms_Fināls'!Print_Area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2024-03-02T16:40:23Z</cp:lastPrinted>
  <dcterms:created xsi:type="dcterms:W3CDTF">2023-12-26T12:07:56Z</dcterms:created>
  <dcterms:modified xsi:type="dcterms:W3CDTF">2024-06-08T18:43:01Z</dcterms:modified>
</cp:coreProperties>
</file>