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pazunovads.lv\dfs\RedirectedFolders\irena.jurisone\Documents\Darbs\iepirkumi\CA\Baseina būvprojekta ekspertīze\"/>
    </mc:Choice>
  </mc:AlternateContent>
  <xr:revisionPtr revIDLastSave="0" documentId="8_{56A0E832-C3AE-4998-A9E5-DB20415788F2}" xr6:coauthVersionLast="47" xr6:coauthVersionMax="47" xr10:uidLastSave="{00000000-0000-0000-0000-000000000000}"/>
  <bookViews>
    <workbookView xWindow="28680" yWindow="-12510" windowWidth="38640" windowHeight="21120" tabRatio="897" activeTab="1" xr2:uid="{00000000-000D-0000-FFFF-FFFF00000000}"/>
  </bookViews>
  <sheets>
    <sheet name="Koptame" sheetId="18" r:id="rId1"/>
    <sheet name="kops" sheetId="16" r:id="rId2"/>
    <sheet name="Būvlaukums" sheetId="4" r:id="rId3"/>
    <sheet name="Demontāža" sheetId="5" r:id="rId4"/>
    <sheet name="Fasāde" sheetId="8" r:id="rId5"/>
    <sheet name="Jumts" sheetId="9" r:id="rId6"/>
  </sheets>
  <externalReferences>
    <externalReference r:id="rId7"/>
    <externalReference r:id="rId8"/>
    <externalReference r:id="rId9"/>
  </externalReferences>
  <definedNames>
    <definedName name="A">'[1]2'!$A$1</definedName>
    <definedName name="_xlnm.Print_Area" localSheetId="2">Būvlaukums!$A$2:$D$37</definedName>
    <definedName name="_xlnm.Print_Area" localSheetId="3">Demontāža!$A$1:$D$24</definedName>
    <definedName name="_xlnm.Print_Area" localSheetId="4">Fasāde!$A$1:$D$60</definedName>
    <definedName name="_xlnm.Print_Area" localSheetId="5">Jumts!$A$1:$D$64</definedName>
    <definedName name="_xlnm.Print_Area" localSheetId="1">kops!$A$1:$D$16</definedName>
    <definedName name="_xlnm.Print_Area" localSheetId="0">Koptame!$A$1:$D$45</definedName>
    <definedName name="_xlnm.Print_Titles" localSheetId="1">kops!$10:$11</definedName>
    <definedName name="P" localSheetId="1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8" i="8" l="1"/>
  <c r="M58" i="8"/>
  <c r="N58" i="8"/>
  <c r="O58" i="8"/>
  <c r="K58" i="8"/>
  <c r="L61" i="9"/>
  <c r="M61" i="9"/>
  <c r="N61" i="9"/>
  <c r="O61" i="9"/>
  <c r="K61" i="9"/>
  <c r="G11" i="8"/>
  <c r="J11" i="8" s="1"/>
  <c r="K11" i="8"/>
  <c r="M11" i="8"/>
  <c r="N11" i="8"/>
  <c r="G12" i="8"/>
  <c r="J12" i="8"/>
  <c r="K12" i="8"/>
  <c r="L12" i="8"/>
  <c r="O12" i="8" s="1"/>
  <c r="M12" i="8"/>
  <c r="N12" i="8"/>
  <c r="G13" i="8"/>
  <c r="J13" i="8"/>
  <c r="K13" i="8"/>
  <c r="L13" i="8"/>
  <c r="M13" i="8"/>
  <c r="N13" i="8"/>
  <c r="O13" i="8"/>
  <c r="G14" i="8"/>
  <c r="L14" i="8" s="1"/>
  <c r="O14" i="8" s="1"/>
  <c r="J14" i="8"/>
  <c r="K14" i="8"/>
  <c r="M14" i="8"/>
  <c r="N14" i="8"/>
  <c r="G15" i="8"/>
  <c r="J15" i="8"/>
  <c r="K15" i="8"/>
  <c r="L15" i="8"/>
  <c r="M15" i="8"/>
  <c r="N15" i="8"/>
  <c r="O15" i="8"/>
  <c r="G16" i="8"/>
  <c r="J16" i="8" s="1"/>
  <c r="K16" i="8"/>
  <c r="M16" i="8"/>
  <c r="N16" i="8"/>
  <c r="G17" i="8"/>
  <c r="J17" i="8"/>
  <c r="K17" i="8"/>
  <c r="L17" i="8"/>
  <c r="O17" i="8" s="1"/>
  <c r="M17" i="8"/>
  <c r="N17" i="8"/>
  <c r="G18" i="8"/>
  <c r="J18" i="8"/>
  <c r="K18" i="8"/>
  <c r="L18" i="8"/>
  <c r="M18" i="8"/>
  <c r="N18" i="8"/>
  <c r="O18" i="8"/>
  <c r="G19" i="8"/>
  <c r="J19" i="8"/>
  <c r="K19" i="8"/>
  <c r="L19" i="8"/>
  <c r="O19" i="8" s="1"/>
  <c r="M19" i="8"/>
  <c r="N19" i="8"/>
  <c r="G20" i="8"/>
  <c r="J20" i="8"/>
  <c r="K20" i="8"/>
  <c r="L20" i="8"/>
  <c r="M20" i="8"/>
  <c r="N20" i="8"/>
  <c r="O20" i="8"/>
  <c r="G21" i="8"/>
  <c r="L21" i="8" s="1"/>
  <c r="O21" i="8" s="1"/>
  <c r="J21" i="8"/>
  <c r="K21" i="8"/>
  <c r="M21" i="8"/>
  <c r="N21" i="8"/>
  <c r="G22" i="8"/>
  <c r="J22" i="8" s="1"/>
  <c r="K22" i="8"/>
  <c r="L22" i="8"/>
  <c r="M22" i="8"/>
  <c r="N22" i="8"/>
  <c r="O22" i="8"/>
  <c r="G23" i="8"/>
  <c r="J23" i="8" s="1"/>
  <c r="K23" i="8"/>
  <c r="L23" i="8"/>
  <c r="M23" i="8"/>
  <c r="O23" i="8" s="1"/>
  <c r="N23" i="8"/>
  <c r="G24" i="8"/>
  <c r="J24" i="8"/>
  <c r="K24" i="8"/>
  <c r="L24" i="8"/>
  <c r="O24" i="8" s="1"/>
  <c r="M24" i="8"/>
  <c r="N24" i="8"/>
  <c r="G25" i="8"/>
  <c r="J25" i="8"/>
  <c r="K25" i="8"/>
  <c r="L25" i="8"/>
  <c r="M25" i="8"/>
  <c r="N25" i="8"/>
  <c r="O25" i="8"/>
  <c r="G26" i="8"/>
  <c r="L26" i="8" s="1"/>
  <c r="O26" i="8" s="1"/>
  <c r="J26" i="8"/>
  <c r="K26" i="8"/>
  <c r="M26" i="8"/>
  <c r="N26" i="8"/>
  <c r="G27" i="8"/>
  <c r="J27" i="8"/>
  <c r="K27" i="8"/>
  <c r="L27" i="8"/>
  <c r="M27" i="8"/>
  <c r="N27" i="8"/>
  <c r="O27" i="8"/>
  <c r="G28" i="8"/>
  <c r="J28" i="8" s="1"/>
  <c r="K28" i="8"/>
  <c r="M28" i="8"/>
  <c r="N28" i="8"/>
  <c r="G29" i="8"/>
  <c r="J29" i="8"/>
  <c r="K29" i="8"/>
  <c r="L29" i="8"/>
  <c r="O29" i="8" s="1"/>
  <c r="M29" i="8"/>
  <c r="N29" i="8"/>
  <c r="G30" i="8"/>
  <c r="J30" i="8"/>
  <c r="K30" i="8"/>
  <c r="L30" i="8"/>
  <c r="M30" i="8"/>
  <c r="N30" i="8"/>
  <c r="O30" i="8"/>
  <c r="G31" i="8"/>
  <c r="J31" i="8"/>
  <c r="K31" i="8"/>
  <c r="L31" i="8"/>
  <c r="O31" i="8" s="1"/>
  <c r="M31" i="8"/>
  <c r="N31" i="8"/>
  <c r="G32" i="8"/>
  <c r="J32" i="8"/>
  <c r="K32" i="8"/>
  <c r="L32" i="8"/>
  <c r="M32" i="8"/>
  <c r="N32" i="8"/>
  <c r="O32" i="8"/>
  <c r="G33" i="8"/>
  <c r="L33" i="8" s="1"/>
  <c r="O33" i="8" s="1"/>
  <c r="J33" i="8"/>
  <c r="K33" i="8"/>
  <c r="M33" i="8"/>
  <c r="N33" i="8"/>
  <c r="G34" i="8"/>
  <c r="J34" i="8" s="1"/>
  <c r="K34" i="8"/>
  <c r="L34" i="8"/>
  <c r="M34" i="8"/>
  <c r="N34" i="8"/>
  <c r="O34" i="8"/>
  <c r="G35" i="8"/>
  <c r="J35" i="8" s="1"/>
  <c r="K35" i="8"/>
  <c r="L35" i="8"/>
  <c r="M35" i="8"/>
  <c r="O35" i="8" s="1"/>
  <c r="N35" i="8"/>
  <c r="G36" i="8"/>
  <c r="J36" i="8"/>
  <c r="K36" i="8"/>
  <c r="L36" i="8"/>
  <c r="O36" i="8" s="1"/>
  <c r="M36" i="8"/>
  <c r="N36" i="8"/>
  <c r="G37" i="8"/>
  <c r="J37" i="8"/>
  <c r="K37" i="8"/>
  <c r="L37" i="8"/>
  <c r="M37" i="8"/>
  <c r="N37" i="8"/>
  <c r="O37" i="8"/>
  <c r="G38" i="8"/>
  <c r="L38" i="8" s="1"/>
  <c r="O38" i="8" s="1"/>
  <c r="J38" i="8"/>
  <c r="K38" i="8"/>
  <c r="M38" i="8"/>
  <c r="N38" i="8"/>
  <c r="G39" i="8"/>
  <c r="J39" i="8"/>
  <c r="K39" i="8"/>
  <c r="L39" i="8"/>
  <c r="M39" i="8"/>
  <c r="N39" i="8"/>
  <c r="O39" i="8"/>
  <c r="G40" i="8"/>
  <c r="J40" i="8" s="1"/>
  <c r="K40" i="8"/>
  <c r="M40" i="8"/>
  <c r="N40" i="8"/>
  <c r="G41" i="8"/>
  <c r="J41" i="8"/>
  <c r="K41" i="8"/>
  <c r="L41" i="8"/>
  <c r="O41" i="8" s="1"/>
  <c r="M41" i="8"/>
  <c r="N41" i="8"/>
  <c r="G42" i="8"/>
  <c r="J42" i="8"/>
  <c r="K42" i="8"/>
  <c r="L42" i="8"/>
  <c r="M42" i="8"/>
  <c r="N42" i="8"/>
  <c r="O42" i="8"/>
  <c r="G43" i="8"/>
  <c r="J43" i="8"/>
  <c r="K43" i="8"/>
  <c r="L43" i="8"/>
  <c r="O43" i="8" s="1"/>
  <c r="M43" i="8"/>
  <c r="N43" i="8"/>
  <c r="G44" i="8"/>
  <c r="J44" i="8"/>
  <c r="K44" i="8"/>
  <c r="L44" i="8"/>
  <c r="M44" i="8"/>
  <c r="N44" i="8"/>
  <c r="O44" i="8"/>
  <c r="G45" i="8"/>
  <c r="L45" i="8" s="1"/>
  <c r="O45" i="8" s="1"/>
  <c r="J45" i="8"/>
  <c r="K45" i="8"/>
  <c r="M45" i="8"/>
  <c r="N45" i="8"/>
  <c r="G46" i="8"/>
  <c r="J46" i="8" s="1"/>
  <c r="K46" i="8"/>
  <c r="L46" i="8"/>
  <c r="M46" i="8"/>
  <c r="N46" i="8"/>
  <c r="O46" i="8"/>
  <c r="G47" i="8"/>
  <c r="J47" i="8" s="1"/>
  <c r="K47" i="8"/>
  <c r="L47" i="8"/>
  <c r="M47" i="8"/>
  <c r="O47" i="8" s="1"/>
  <c r="N47" i="8"/>
  <c r="G48" i="8"/>
  <c r="J48" i="8"/>
  <c r="K48" i="8"/>
  <c r="L48" i="8"/>
  <c r="O48" i="8" s="1"/>
  <c r="M48" i="8"/>
  <c r="N48" i="8"/>
  <c r="G49" i="8"/>
  <c r="J49" i="8"/>
  <c r="K49" i="8"/>
  <c r="L49" i="8"/>
  <c r="M49" i="8"/>
  <c r="N49" i="8"/>
  <c r="O49" i="8"/>
  <c r="G50" i="8"/>
  <c r="L50" i="8" s="1"/>
  <c r="O50" i="8" s="1"/>
  <c r="J50" i="8"/>
  <c r="K50" i="8"/>
  <c r="M50" i="8"/>
  <c r="N50" i="8"/>
  <c r="G51" i="8"/>
  <c r="J51" i="8"/>
  <c r="K51" i="8"/>
  <c r="L51" i="8"/>
  <c r="M51" i="8"/>
  <c r="N51" i="8"/>
  <c r="O51" i="8"/>
  <c r="G52" i="8"/>
  <c r="J52" i="8" s="1"/>
  <c r="K52" i="8"/>
  <c r="M52" i="8"/>
  <c r="N52" i="8"/>
  <c r="G53" i="8"/>
  <c r="J53" i="8"/>
  <c r="K53" i="8"/>
  <c r="L53" i="8"/>
  <c r="O53" i="8" s="1"/>
  <c r="M53" i="8"/>
  <c r="N53" i="8"/>
  <c r="G54" i="8"/>
  <c r="J54" i="8"/>
  <c r="K54" i="8"/>
  <c r="L54" i="8"/>
  <c r="M54" i="8"/>
  <c r="N54" i="8"/>
  <c r="O54" i="8"/>
  <c r="G55" i="8"/>
  <c r="J55" i="8"/>
  <c r="K55" i="8"/>
  <c r="L55" i="8"/>
  <c r="O55" i="8" s="1"/>
  <c r="M55" i="8"/>
  <c r="N55" i="8"/>
  <c r="G56" i="8"/>
  <c r="J56" i="8"/>
  <c r="K56" i="8"/>
  <c r="L56" i="8"/>
  <c r="M56" i="8"/>
  <c r="N56" i="8"/>
  <c r="O56" i="8"/>
  <c r="G57" i="8"/>
  <c r="L57" i="8" s="1"/>
  <c r="O57" i="8" s="1"/>
  <c r="J57" i="8"/>
  <c r="K57" i="8"/>
  <c r="M57" i="8"/>
  <c r="N57" i="8"/>
  <c r="G11" i="9"/>
  <c r="J11" i="9"/>
  <c r="K11" i="9"/>
  <c r="L11" i="9"/>
  <c r="O11" i="9" s="1"/>
  <c r="M11" i="9"/>
  <c r="N11" i="9"/>
  <c r="G12" i="9"/>
  <c r="J12" i="9"/>
  <c r="K12" i="9"/>
  <c r="L12" i="9"/>
  <c r="O12" i="9" s="1"/>
  <c r="M12" i="9"/>
  <c r="N12" i="9"/>
  <c r="G13" i="9"/>
  <c r="J13" i="9"/>
  <c r="K13" i="9"/>
  <c r="L13" i="9"/>
  <c r="O13" i="9" s="1"/>
  <c r="M13" i="9"/>
  <c r="N13" i="9"/>
  <c r="G14" i="9"/>
  <c r="L14" i="9" s="1"/>
  <c r="O14" i="9" s="1"/>
  <c r="J14" i="9"/>
  <c r="K14" i="9"/>
  <c r="M14" i="9"/>
  <c r="N14" i="9"/>
  <c r="G15" i="9"/>
  <c r="L15" i="9" s="1"/>
  <c r="O15" i="9" s="1"/>
  <c r="J15" i="9"/>
  <c r="K15" i="9"/>
  <c r="M15" i="9"/>
  <c r="N15" i="9"/>
  <c r="G16" i="9"/>
  <c r="J16" i="9" s="1"/>
  <c r="K16" i="9"/>
  <c r="M16" i="9"/>
  <c r="N16" i="9"/>
  <c r="G17" i="9"/>
  <c r="J17" i="9"/>
  <c r="K17" i="9"/>
  <c r="L17" i="9"/>
  <c r="O17" i="9" s="1"/>
  <c r="M17" i="9"/>
  <c r="N17" i="9"/>
  <c r="G18" i="9"/>
  <c r="J18" i="9" s="1"/>
  <c r="K18" i="9"/>
  <c r="L18" i="9"/>
  <c r="O18" i="9" s="1"/>
  <c r="M18" i="9"/>
  <c r="N18" i="9"/>
  <c r="G19" i="9"/>
  <c r="J19" i="9"/>
  <c r="K19" i="9"/>
  <c r="L19" i="9"/>
  <c r="O19" i="9" s="1"/>
  <c r="M19" i="9"/>
  <c r="N19" i="9"/>
  <c r="G20" i="9"/>
  <c r="L20" i="9" s="1"/>
  <c r="O20" i="9" s="1"/>
  <c r="J20" i="9"/>
  <c r="K20" i="9"/>
  <c r="M20" i="9"/>
  <c r="N20" i="9"/>
  <c r="G21" i="9"/>
  <c r="L21" i="9" s="1"/>
  <c r="O21" i="9" s="1"/>
  <c r="J21" i="9"/>
  <c r="K21" i="9"/>
  <c r="M21" i="9"/>
  <c r="N21" i="9"/>
  <c r="G22" i="9"/>
  <c r="J22" i="9" s="1"/>
  <c r="K22" i="9"/>
  <c r="M22" i="9"/>
  <c r="N22" i="9"/>
  <c r="G23" i="9"/>
  <c r="J23" i="9"/>
  <c r="K23" i="9"/>
  <c r="L23" i="9"/>
  <c r="O23" i="9" s="1"/>
  <c r="M23" i="9"/>
  <c r="N23" i="9"/>
  <c r="G24" i="9"/>
  <c r="J24" i="9"/>
  <c r="K24" i="9"/>
  <c r="L24" i="9"/>
  <c r="O24" i="9" s="1"/>
  <c r="M24" i="9"/>
  <c r="N24" i="9"/>
  <c r="G25" i="9"/>
  <c r="J25" i="9"/>
  <c r="K25" i="9"/>
  <c r="L25" i="9"/>
  <c r="O25" i="9" s="1"/>
  <c r="M25" i="9"/>
  <c r="N25" i="9"/>
  <c r="G26" i="9"/>
  <c r="L26" i="9" s="1"/>
  <c r="O26" i="9" s="1"/>
  <c r="J26" i="9"/>
  <c r="K26" i="9"/>
  <c r="M26" i="9"/>
  <c r="N26" i="9"/>
  <c r="G27" i="9"/>
  <c r="L27" i="9" s="1"/>
  <c r="O27" i="9" s="1"/>
  <c r="J27" i="9"/>
  <c r="K27" i="9"/>
  <c r="M27" i="9"/>
  <c r="N27" i="9"/>
  <c r="G28" i="9"/>
  <c r="J28" i="9" s="1"/>
  <c r="K28" i="9"/>
  <c r="M28" i="9"/>
  <c r="N28" i="9"/>
  <c r="G29" i="9"/>
  <c r="J29" i="9"/>
  <c r="K29" i="9"/>
  <c r="L29" i="9"/>
  <c r="O29" i="9" s="1"/>
  <c r="M29" i="9"/>
  <c r="N29" i="9"/>
  <c r="G30" i="9"/>
  <c r="J30" i="9" s="1"/>
  <c r="K30" i="9"/>
  <c r="L30" i="9"/>
  <c r="O30" i="9" s="1"/>
  <c r="M30" i="9"/>
  <c r="N30" i="9"/>
  <c r="G31" i="9"/>
  <c r="J31" i="9"/>
  <c r="K31" i="9"/>
  <c r="L31" i="9"/>
  <c r="O31" i="9" s="1"/>
  <c r="M31" i="9"/>
  <c r="N31" i="9"/>
  <c r="G32" i="9"/>
  <c r="L32" i="9" s="1"/>
  <c r="O32" i="9" s="1"/>
  <c r="J32" i="9"/>
  <c r="K32" i="9"/>
  <c r="M32" i="9"/>
  <c r="N32" i="9"/>
  <c r="G33" i="9"/>
  <c r="L33" i="9" s="1"/>
  <c r="O33" i="9" s="1"/>
  <c r="J33" i="9"/>
  <c r="K33" i="9"/>
  <c r="M33" i="9"/>
  <c r="N33" i="9"/>
  <c r="G34" i="9"/>
  <c r="J34" i="9" s="1"/>
  <c r="K34" i="9"/>
  <c r="M34" i="9"/>
  <c r="N34" i="9"/>
  <c r="G35" i="9"/>
  <c r="J35" i="9"/>
  <c r="K35" i="9"/>
  <c r="L35" i="9"/>
  <c r="O35" i="9" s="1"/>
  <c r="M35" i="9"/>
  <c r="N35" i="9"/>
  <c r="G36" i="9"/>
  <c r="J36" i="9"/>
  <c r="K36" i="9"/>
  <c r="L36" i="9"/>
  <c r="O36" i="9" s="1"/>
  <c r="M36" i="9"/>
  <c r="N36" i="9"/>
  <c r="G37" i="9"/>
  <c r="J37" i="9"/>
  <c r="K37" i="9"/>
  <c r="L37" i="9"/>
  <c r="O37" i="9" s="1"/>
  <c r="M37" i="9"/>
  <c r="N37" i="9"/>
  <c r="G38" i="9"/>
  <c r="L38" i="9" s="1"/>
  <c r="O38" i="9" s="1"/>
  <c r="J38" i="9"/>
  <c r="K38" i="9"/>
  <c r="M38" i="9"/>
  <c r="N38" i="9"/>
  <c r="G39" i="9"/>
  <c r="L39" i="9" s="1"/>
  <c r="O39" i="9" s="1"/>
  <c r="J39" i="9"/>
  <c r="K39" i="9"/>
  <c r="M39" i="9"/>
  <c r="N39" i="9"/>
  <c r="G40" i="9"/>
  <c r="J40" i="9" s="1"/>
  <c r="K40" i="9"/>
  <c r="M40" i="9"/>
  <c r="N40" i="9"/>
  <c r="G41" i="9"/>
  <c r="J41" i="9"/>
  <c r="K41" i="9"/>
  <c r="L41" i="9"/>
  <c r="O41" i="9" s="1"/>
  <c r="M41" i="9"/>
  <c r="N41" i="9"/>
  <c r="G42" i="9"/>
  <c r="J42" i="9" s="1"/>
  <c r="K42" i="9"/>
  <c r="L42" i="9"/>
  <c r="O42" i="9" s="1"/>
  <c r="M42" i="9"/>
  <c r="N42" i="9"/>
  <c r="G43" i="9"/>
  <c r="J43" i="9"/>
  <c r="K43" i="9"/>
  <c r="L43" i="9"/>
  <c r="O43" i="9" s="1"/>
  <c r="M43" i="9"/>
  <c r="N43" i="9"/>
  <c r="G44" i="9"/>
  <c r="L44" i="9" s="1"/>
  <c r="O44" i="9" s="1"/>
  <c r="J44" i="9"/>
  <c r="K44" i="9"/>
  <c r="M44" i="9"/>
  <c r="N44" i="9"/>
  <c r="G45" i="9"/>
  <c r="L45" i="9" s="1"/>
  <c r="O45" i="9" s="1"/>
  <c r="J45" i="9"/>
  <c r="K45" i="9"/>
  <c r="M45" i="9"/>
  <c r="N45" i="9"/>
  <c r="G46" i="9"/>
  <c r="J46" i="9" s="1"/>
  <c r="K46" i="9"/>
  <c r="M46" i="9"/>
  <c r="N46" i="9"/>
  <c r="G47" i="9"/>
  <c r="J47" i="9"/>
  <c r="K47" i="9"/>
  <c r="L47" i="9"/>
  <c r="O47" i="9" s="1"/>
  <c r="M47" i="9"/>
  <c r="N47" i="9"/>
  <c r="G48" i="9"/>
  <c r="J48" i="9"/>
  <c r="K48" i="9"/>
  <c r="L48" i="9"/>
  <c r="O48" i="9" s="1"/>
  <c r="M48" i="9"/>
  <c r="N48" i="9"/>
  <c r="G49" i="9"/>
  <c r="J49" i="9"/>
  <c r="K49" i="9"/>
  <c r="L49" i="9"/>
  <c r="O49" i="9" s="1"/>
  <c r="M49" i="9"/>
  <c r="N49" i="9"/>
  <c r="G50" i="9"/>
  <c r="L50" i="9" s="1"/>
  <c r="O50" i="9" s="1"/>
  <c r="J50" i="9"/>
  <c r="K50" i="9"/>
  <c r="M50" i="9"/>
  <c r="N50" i="9"/>
  <c r="G51" i="9"/>
  <c r="L51" i="9" s="1"/>
  <c r="O51" i="9" s="1"/>
  <c r="J51" i="9"/>
  <c r="K51" i="9"/>
  <c r="M51" i="9"/>
  <c r="N51" i="9"/>
  <c r="G52" i="9"/>
  <c r="J52" i="9" s="1"/>
  <c r="K52" i="9"/>
  <c r="M52" i="9"/>
  <c r="N52" i="9"/>
  <c r="G53" i="9"/>
  <c r="J53" i="9"/>
  <c r="K53" i="9"/>
  <c r="L53" i="9"/>
  <c r="O53" i="9" s="1"/>
  <c r="M53" i="9"/>
  <c r="N53" i="9"/>
  <c r="G54" i="9"/>
  <c r="J54" i="9" s="1"/>
  <c r="K54" i="9"/>
  <c r="L54" i="9"/>
  <c r="O54" i="9" s="1"/>
  <c r="M54" i="9"/>
  <c r="N54" i="9"/>
  <c r="G55" i="9"/>
  <c r="J55" i="9"/>
  <c r="K55" i="9"/>
  <c r="L55" i="9"/>
  <c r="O55" i="9" s="1"/>
  <c r="M55" i="9"/>
  <c r="N55" i="9"/>
  <c r="G56" i="9"/>
  <c r="L56" i="9" s="1"/>
  <c r="O56" i="9" s="1"/>
  <c r="J56" i="9"/>
  <c r="K56" i="9"/>
  <c r="M56" i="9"/>
  <c r="N56" i="9"/>
  <c r="G57" i="9"/>
  <c r="L57" i="9" s="1"/>
  <c r="O57" i="9" s="1"/>
  <c r="J57" i="9"/>
  <c r="K57" i="9"/>
  <c r="M57" i="9"/>
  <c r="N57" i="9"/>
  <c r="G58" i="9"/>
  <c r="J58" i="9" s="1"/>
  <c r="K58" i="9"/>
  <c r="M58" i="9"/>
  <c r="N58" i="9"/>
  <c r="G59" i="9"/>
  <c r="J59" i="9"/>
  <c r="K59" i="9"/>
  <c r="L59" i="9"/>
  <c r="O59" i="9" s="1"/>
  <c r="M59" i="9"/>
  <c r="N59" i="9"/>
  <c r="G60" i="9"/>
  <c r="J60" i="9"/>
  <c r="K60" i="9"/>
  <c r="L60" i="9"/>
  <c r="O60" i="9" s="1"/>
  <c r="M60" i="9"/>
  <c r="N60" i="9"/>
  <c r="N10" i="9"/>
  <c r="M10" i="9"/>
  <c r="K10" i="9"/>
  <c r="G10" i="9"/>
  <c r="J10" i="9" s="1"/>
  <c r="N9" i="9"/>
  <c r="M9" i="9"/>
  <c r="L9" i="9"/>
  <c r="O9" i="9" s="1"/>
  <c r="K9" i="9"/>
  <c r="G9" i="9"/>
  <c r="J9" i="9" s="1"/>
  <c r="N8" i="9"/>
  <c r="M8" i="9"/>
  <c r="K8" i="9"/>
  <c r="G8" i="9"/>
  <c r="J8" i="9" s="1"/>
  <c r="N10" i="8"/>
  <c r="M10" i="8"/>
  <c r="K10" i="8"/>
  <c r="G10" i="8"/>
  <c r="L10" i="8" s="1"/>
  <c r="O10" i="8" s="1"/>
  <c r="N9" i="8"/>
  <c r="M9" i="8"/>
  <c r="K9" i="8"/>
  <c r="G9" i="8"/>
  <c r="J9" i="8" s="1"/>
  <c r="N8" i="8"/>
  <c r="M8" i="8"/>
  <c r="K8" i="8"/>
  <c r="G8" i="8"/>
  <c r="L8" i="8" s="1"/>
  <c r="O8" i="8" s="1"/>
  <c r="N15" i="5"/>
  <c r="G17" i="5"/>
  <c r="J17" i="5" s="1"/>
  <c r="K17" i="5"/>
  <c r="M17" i="5"/>
  <c r="N17" i="5"/>
  <c r="G18" i="5"/>
  <c r="J18" i="5"/>
  <c r="K18" i="5"/>
  <c r="L18" i="5"/>
  <c r="O18" i="5" s="1"/>
  <c r="M18" i="5"/>
  <c r="N18" i="5"/>
  <c r="G19" i="5"/>
  <c r="J19" i="5"/>
  <c r="K19" i="5"/>
  <c r="L19" i="5"/>
  <c r="M19" i="5"/>
  <c r="N19" i="5"/>
  <c r="O19" i="5"/>
  <c r="G20" i="5"/>
  <c r="L20" i="5" s="1"/>
  <c r="O20" i="5" s="1"/>
  <c r="J20" i="5"/>
  <c r="K20" i="5"/>
  <c r="M20" i="5"/>
  <c r="N20" i="5"/>
  <c r="G21" i="5"/>
  <c r="J21" i="5"/>
  <c r="K21" i="5"/>
  <c r="L21" i="5"/>
  <c r="M21" i="5"/>
  <c r="N21" i="5"/>
  <c r="O21" i="5"/>
  <c r="G15" i="5"/>
  <c r="J15" i="5" s="1"/>
  <c r="K15" i="5"/>
  <c r="M15" i="5"/>
  <c r="G16" i="5"/>
  <c r="J16" i="5" s="1"/>
  <c r="K16" i="5"/>
  <c r="M16" i="5"/>
  <c r="N16" i="5"/>
  <c r="L16" i="4"/>
  <c r="M16" i="4"/>
  <c r="N16" i="4"/>
  <c r="L17" i="4"/>
  <c r="M17" i="4"/>
  <c r="M38" i="4" s="1"/>
  <c r="N17" i="4"/>
  <c r="N38" i="4" s="1"/>
  <c r="L18" i="4"/>
  <c r="L38" i="4" s="1"/>
  <c r="M18" i="4"/>
  <c r="N18" i="4"/>
  <c r="L19" i="4"/>
  <c r="M19" i="4"/>
  <c r="N19" i="4"/>
  <c r="L20" i="4"/>
  <c r="M20" i="4"/>
  <c r="N20" i="4"/>
  <c r="L21" i="4"/>
  <c r="M21" i="4"/>
  <c r="N21" i="4"/>
  <c r="L22" i="4"/>
  <c r="M22" i="4"/>
  <c r="N22" i="4"/>
  <c r="L23" i="4"/>
  <c r="O23" i="4" s="1"/>
  <c r="M23" i="4"/>
  <c r="N23" i="4"/>
  <c r="L24" i="4"/>
  <c r="M24" i="4"/>
  <c r="N24" i="4"/>
  <c r="L25" i="4"/>
  <c r="M25" i="4"/>
  <c r="N25" i="4"/>
  <c r="L26" i="4"/>
  <c r="M26" i="4"/>
  <c r="N26" i="4"/>
  <c r="L27" i="4"/>
  <c r="O27" i="4" s="1"/>
  <c r="M27" i="4"/>
  <c r="N27" i="4"/>
  <c r="L28" i="4"/>
  <c r="M28" i="4"/>
  <c r="N28" i="4"/>
  <c r="L29" i="4"/>
  <c r="M29" i="4"/>
  <c r="N29" i="4"/>
  <c r="L30" i="4"/>
  <c r="M30" i="4"/>
  <c r="N30" i="4"/>
  <c r="L31" i="4"/>
  <c r="M31" i="4"/>
  <c r="N31" i="4"/>
  <c r="L32" i="4"/>
  <c r="M32" i="4"/>
  <c r="N32" i="4"/>
  <c r="L33" i="4"/>
  <c r="M33" i="4"/>
  <c r="N33" i="4"/>
  <c r="L34" i="4"/>
  <c r="M34" i="4"/>
  <c r="N34" i="4"/>
  <c r="L35" i="4"/>
  <c r="M35" i="4"/>
  <c r="O35" i="4" s="1"/>
  <c r="N35" i="4"/>
  <c r="L36" i="4"/>
  <c r="M36" i="4"/>
  <c r="N36" i="4"/>
  <c r="L37" i="4"/>
  <c r="M37" i="4"/>
  <c r="N37" i="4"/>
  <c r="M15" i="4"/>
  <c r="N15" i="4"/>
  <c r="L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15" i="4"/>
  <c r="K38" i="4" s="1"/>
  <c r="O22" i="5"/>
  <c r="G16" i="4"/>
  <c r="J16" i="4" s="1"/>
  <c r="G17" i="4"/>
  <c r="J17" i="4" s="1"/>
  <c r="O17" i="4"/>
  <c r="G18" i="4"/>
  <c r="J18" i="4" s="1"/>
  <c r="G19" i="4"/>
  <c r="J19" i="4" s="1"/>
  <c r="G20" i="4"/>
  <c r="J20" i="4" s="1"/>
  <c r="G21" i="4"/>
  <c r="O21" i="4" s="1"/>
  <c r="J21" i="4"/>
  <c r="G22" i="4"/>
  <c r="J22" i="4" s="1"/>
  <c r="G23" i="4"/>
  <c r="J23" i="4" s="1"/>
  <c r="G24" i="4"/>
  <c r="J24" i="4" s="1"/>
  <c r="G25" i="4"/>
  <c r="J25" i="4"/>
  <c r="G26" i="4"/>
  <c r="J26" i="4" s="1"/>
  <c r="G27" i="4"/>
  <c r="J27" i="4" s="1"/>
  <c r="G28" i="4"/>
  <c r="J28" i="4" s="1"/>
  <c r="G29" i="4"/>
  <c r="O29" i="4" s="1"/>
  <c r="J29" i="4"/>
  <c r="G30" i="4"/>
  <c r="J30" i="4" s="1"/>
  <c r="G31" i="4"/>
  <c r="J31" i="4"/>
  <c r="G32" i="4"/>
  <c r="J32" i="4" s="1"/>
  <c r="G33" i="4"/>
  <c r="J33" i="4"/>
  <c r="O33" i="4"/>
  <c r="G34" i="4"/>
  <c r="J34" i="4" s="1"/>
  <c r="G35" i="4"/>
  <c r="J35" i="4" s="1"/>
  <c r="G36" i="4"/>
  <c r="J36" i="4" s="1"/>
  <c r="G37" i="4"/>
  <c r="O37" i="4" s="1"/>
  <c r="G15" i="4"/>
  <c r="D21" i="18"/>
  <c r="D23" i="18" s="1"/>
  <c r="D25" i="18" s="1"/>
  <c r="D28" i="18" s="1"/>
  <c r="H13" i="16"/>
  <c r="C40" i="16"/>
  <c r="C39" i="16"/>
  <c r="B38" i="16"/>
  <c r="H25" i="16"/>
  <c r="G25" i="16"/>
  <c r="E25" i="16"/>
  <c r="E28" i="16" s="1"/>
  <c r="C24" i="16"/>
  <c r="F25" i="16"/>
  <c r="C23" i="16"/>
  <c r="I25" i="16"/>
  <c r="H14" i="16" s="1"/>
  <c r="H15" i="16" s="1"/>
  <c r="C22" i="16"/>
  <c r="C21" i="16"/>
  <c r="H16" i="16"/>
  <c r="A11" i="16"/>
  <c r="A6" i="16"/>
  <c r="A16" i="4"/>
  <c r="L11" i="8" l="1"/>
  <c r="O11" i="8" s="1"/>
  <c r="L52" i="8"/>
  <c r="O52" i="8" s="1"/>
  <c r="L40" i="8"/>
  <c r="O40" i="8" s="1"/>
  <c r="L28" i="8"/>
  <c r="O28" i="8" s="1"/>
  <c r="L16" i="8"/>
  <c r="O16" i="8" s="1"/>
  <c r="L46" i="9"/>
  <c r="O46" i="9" s="1"/>
  <c r="L34" i="9"/>
  <c r="O34" i="9" s="1"/>
  <c r="L58" i="9"/>
  <c r="O58" i="9" s="1"/>
  <c r="L22" i="9"/>
  <c r="O22" i="9" s="1"/>
  <c r="L52" i="9"/>
  <c r="O52" i="9" s="1"/>
  <c r="L40" i="9"/>
  <c r="O40" i="9" s="1"/>
  <c r="L28" i="9"/>
  <c r="O28" i="9" s="1"/>
  <c r="L16" i="9"/>
  <c r="O16" i="9" s="1"/>
  <c r="L8" i="9"/>
  <c r="O8" i="9" s="1"/>
  <c r="L10" i="9"/>
  <c r="O10" i="9" s="1"/>
  <c r="L9" i="8"/>
  <c r="O9" i="8" s="1"/>
  <c r="J8" i="8"/>
  <c r="J10" i="8"/>
  <c r="L17" i="5"/>
  <c r="O17" i="5" s="1"/>
  <c r="L22" i="5"/>
  <c r="L15" i="5"/>
  <c r="O15" i="5" s="1"/>
  <c r="L16" i="5"/>
  <c r="O16" i="5" s="1"/>
  <c r="O25" i="4"/>
  <c r="O31" i="4"/>
  <c r="J37" i="4"/>
  <c r="O19" i="4"/>
  <c r="M22" i="5"/>
  <c r="O36" i="4"/>
  <c r="O34" i="4"/>
  <c r="O32" i="4"/>
  <c r="O30" i="4"/>
  <c r="O28" i="4"/>
  <c r="O26" i="4"/>
  <c r="O24" i="4"/>
  <c r="O22" i="4"/>
  <c r="O20" i="4"/>
  <c r="O18" i="4"/>
  <c r="O16" i="4"/>
  <c r="O15" i="4"/>
  <c r="O38" i="4" s="1"/>
  <c r="J15" i="4"/>
  <c r="E26" i="16"/>
  <c r="E27" i="16" s="1"/>
  <c r="N22" i="5" l="1"/>
  <c r="K22" i="5"/>
  <c r="E29" i="16"/>
  <c r="A10" i="9" l="1"/>
  <c r="D19" i="8" l="1"/>
  <c r="D35" i="9" l="1"/>
  <c r="D40" i="9"/>
  <c r="D39" i="9"/>
  <c r="D15" i="8"/>
  <c r="D12" i="8"/>
  <c r="D37" i="9" l="1"/>
  <c r="D16" i="8"/>
  <c r="D17" i="8" l="1"/>
  <c r="D22" i="8" l="1"/>
  <c r="D33" i="8"/>
  <c r="D44" i="8"/>
  <c r="A16" i="5"/>
  <c r="A17" i="5" s="1"/>
  <c r="A18" i="5" s="1"/>
  <c r="A19" i="5" s="1"/>
  <c r="A20" i="5" s="1"/>
  <c r="A21" i="5" s="1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D13" i="8"/>
  <c r="D39" i="8"/>
  <c r="D28" i="8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D57" i="9"/>
  <c r="D18" i="9"/>
  <c r="D16" i="9"/>
  <c r="D15" i="9"/>
  <c r="A17" i="4"/>
  <c r="A18" i="4" s="1"/>
  <c r="A19" i="4" s="1"/>
  <c r="A20" i="4" s="1"/>
  <c r="A21" i="4" s="1"/>
  <c r="A22" i="4" s="1"/>
  <c r="A23" i="4" s="1"/>
  <c r="A24" i="4" s="1"/>
  <c r="A25" i="4" l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</calcChain>
</file>

<file path=xl/sharedStrings.xml><?xml version="1.0" encoding="utf-8"?>
<sst xmlns="http://schemas.openxmlformats.org/spreadsheetml/2006/main" count="403" uniqueCount="190">
  <si>
    <t>BŪVLAUKUMA SAGATAVOŠANA UN UZTURĒŠANA</t>
  </si>
  <si>
    <t>DEMONTĀŽAS  DARBI</t>
  </si>
  <si>
    <t>FASĀDES APDARE</t>
  </si>
  <si>
    <t>Nr. p.k.</t>
  </si>
  <si>
    <t>Būvdarbu nosaukums</t>
  </si>
  <si>
    <t>Mērvienība</t>
  </si>
  <si>
    <t>Daudzums</t>
  </si>
  <si>
    <t>1. BŪVLAUKUMA SAGATAVOŠANA</t>
  </si>
  <si>
    <t>tek.m</t>
  </si>
  <si>
    <t>kompl</t>
  </si>
  <si>
    <t>gab</t>
  </si>
  <si>
    <t>Celtnieku konteinera piegāde, montāža, demontāža un aizvešana atpakaļ</t>
  </si>
  <si>
    <t>Ugunsdzēsības stends ar ugunsdzēšamo aparātu</t>
  </si>
  <si>
    <t>Būvtāfeles un informatīvās plāksnes izgatavošana un montāža</t>
  </si>
  <si>
    <t>Pagaidu elektropieslēguma izbūve</t>
  </si>
  <si>
    <t>Fasādes sastatņu piegāde, montāža, demontāža ar sietu</t>
  </si>
  <si>
    <t>m2</t>
  </si>
  <si>
    <t>2. BŪVLAUKUMA UZTURĒŠANA</t>
  </si>
  <si>
    <t>WC kabīnes noma ar apkalpošanu 4 reizes mēnesī</t>
  </si>
  <si>
    <t>Celtnieku konteinera noma</t>
  </si>
  <si>
    <t>Pagaidu žoga ar vārtiem noma</t>
  </si>
  <si>
    <t>Sastatņu noma</t>
  </si>
  <si>
    <t>Būvgružu savākšana, iekraušana konteineros, izvešana un utilizācija</t>
  </si>
  <si>
    <t>kont</t>
  </si>
  <si>
    <t>m3</t>
  </si>
  <si>
    <t xml:space="preserve">Objekta adrese: </t>
  </si>
  <si>
    <t xml:space="preserve">Objekta nosaukums: </t>
  </si>
  <si>
    <t>Nr.p.k.</t>
  </si>
  <si>
    <t>1-1</t>
  </si>
  <si>
    <t>1-2</t>
  </si>
  <si>
    <t>1-4</t>
  </si>
  <si>
    <t>Būvdarbu vadītāja vagoniņa  piegāde, montāža, demontāža un aizvešana atpakaļ</t>
  </si>
  <si>
    <t>Būvmateriālu konteinera  piegāde, montāža, demontāža un aizvešana atpakaļ</t>
  </si>
  <si>
    <t>Būvdarbu vadītāja vagoniņa noma</t>
  </si>
  <si>
    <t>Būvmateriālu konteinera  noma</t>
  </si>
  <si>
    <t xml:space="preserve">WC kabīnes novietošana </t>
  </si>
  <si>
    <t>Būvgružu koteinera novietošana</t>
  </si>
  <si>
    <t>Būvgružu novadcaurules montāža / demontāža</t>
  </si>
  <si>
    <t>kompl.</t>
  </si>
  <si>
    <t>Pagaidu ūdens pieslēguma  izbūve</t>
  </si>
  <si>
    <t>Elektroenerģijas patērīņa izmaksas</t>
  </si>
  <si>
    <t>Ūdens patēriņa izmaksas</t>
  </si>
  <si>
    <t>Ulbrokas sporta kompleksa peldbaseina jumta nesošo konstrukciju atjaunošana</t>
  </si>
  <si>
    <t>m</t>
  </si>
  <si>
    <t>J-1 jumts</t>
  </si>
  <si>
    <t>Profiklāja T135P-135mm b=1mm montāža</t>
  </si>
  <si>
    <t>MIDA VB 1500 tvaika izolācijas plēve montāža  (vai ekvivalents)</t>
  </si>
  <si>
    <t>Izolācijas montāža. uniPIR insulation board / BEWI 250mm vai ekvivalents;</t>
  </si>
  <si>
    <t>Izolācijas montāža. ISOVER OL - Top 50mm vai ekvivalenti;</t>
  </si>
  <si>
    <t>Divslāņa jumta seguma ieklāšana</t>
  </si>
  <si>
    <t>Starpstāva siltinājums</t>
  </si>
  <si>
    <t>Papildus siltumizolācija ISOVER KH 80mm iestrāde  [λD≤0,037 W/(mK)] (vai ekvivalents)</t>
  </si>
  <si>
    <t>Vēja plēves iestrāde</t>
  </si>
  <si>
    <t>Jumta spāres pagarināšana</t>
  </si>
  <si>
    <t>Kokmateriāls 75*200mm</t>
  </si>
  <si>
    <t>stiprinājumi</t>
  </si>
  <si>
    <t>Jumta vējkastes izveidošana</t>
  </si>
  <si>
    <t xml:space="preserve">kokmmateriāls </t>
  </si>
  <si>
    <t>J-2 jumts</t>
  </si>
  <si>
    <t xml:space="preserve">Finiera plāksne 25mm montāža </t>
  </si>
  <si>
    <t>Koka brusa 50x250mm starp rāmi montāža</t>
  </si>
  <si>
    <t>Profiklājs T135P-135mm b=1m montāža</t>
  </si>
  <si>
    <t>Koka brusas 135x50mm montāža</t>
  </si>
  <si>
    <t>MIDA VB 1500 tvaika izolācijas plēves montāža vai ekvivalents;</t>
  </si>
  <si>
    <t>uniPIR insulation board / BEWI 250mm montāža vai ekvivalents;</t>
  </si>
  <si>
    <t>Lietus ūdens novadīšanas sistēmas</t>
  </si>
  <si>
    <t>Lietus lāseņa montāža</t>
  </si>
  <si>
    <t>Lāsenis</t>
  </si>
  <si>
    <t>Lietus teknes montāža</t>
  </si>
  <si>
    <t xml:space="preserve">tekne </t>
  </si>
  <si>
    <t xml:space="preserve">Lietus notekas montāža </t>
  </si>
  <si>
    <t xml:space="preserve">Notekas </t>
  </si>
  <si>
    <t>veidgabali, stūri, stiprinājumi u.c.</t>
  </si>
  <si>
    <t xml:space="preserve">palīgmateriāli </t>
  </si>
  <si>
    <t>Sienas siltināšana starp J-1 un J-2 jumtiem</t>
  </si>
  <si>
    <t>Sienas siltināšana</t>
  </si>
  <si>
    <t>Siltumizolācija Rockwool SUPERROCK
100mm,[λD≤0,035 W/(mK)] (vai ekvivalents)</t>
  </si>
  <si>
    <t>Esošās ēkas ārsienas līdzināšana ar BOLIX līmjavu (vai ekvivalents) 10-20 mm</t>
  </si>
  <si>
    <t xml:space="preserve">ECODRIVE KLIMAS dībelis 8x270 mm </t>
  </si>
  <si>
    <t>gab.</t>
  </si>
  <si>
    <t>Ventilējamās fasādes karkass</t>
  </si>
  <si>
    <t>Apdares plākšņu montāža</t>
  </si>
  <si>
    <t>Ventilējmās fasādes karkass, skrūves, dībeļi, ,lentas, profili u.c.</t>
  </si>
  <si>
    <t>Pašlīmējošā EPDM lenta</t>
  </si>
  <si>
    <t>UV lenta šuvēm</t>
  </si>
  <si>
    <t xml:space="preserve">stiprinājumi </t>
  </si>
  <si>
    <t>Loga ailes</t>
  </si>
  <si>
    <t>Loga ailes siltināšana</t>
  </si>
  <si>
    <t xml:space="preserve">Siltinājums </t>
  </si>
  <si>
    <t>Durvju  ailes</t>
  </si>
  <si>
    <t>Durvju ailes siltināšana</t>
  </si>
  <si>
    <t>MEZGLS 5
KAROGA MASTA TURĒTĀJA IZBŪVES MEZGLS</t>
  </si>
  <si>
    <t xml:space="preserve">Karoga masta montāža </t>
  </si>
  <si>
    <t>Fasādes elementu montāža</t>
  </si>
  <si>
    <t>Ārējās skārda palodzes montāža</t>
  </si>
  <si>
    <t xml:space="preserve">Ārējas tvaika izolācijas lentas iestrāde logiem un durvīm </t>
  </si>
  <si>
    <t>Cokola apmetuma demontāža</t>
  </si>
  <si>
    <t>Sienas sagatavošana pirms siltināšanas</t>
  </si>
  <si>
    <t>Sagatavošanās pirms siltinājuma</t>
  </si>
  <si>
    <t>Vecās fasādes apdares demontāža</t>
  </si>
  <si>
    <t>Skārda palodzes demontāža</t>
  </si>
  <si>
    <t>Lietusūdens sistēmas demontāža</t>
  </si>
  <si>
    <t>Vecā jumta slāņu demontāža līdz nesošajām koka konstrukcijām</t>
  </si>
  <si>
    <t>Esošo fasādes elementu demontāža (lampas demontāža u.c.)</t>
  </si>
  <si>
    <t xml:space="preserve">Dažādi darbi </t>
  </si>
  <si>
    <t>Fasādes ventilācijas elementu pagarināšana</t>
  </si>
  <si>
    <t>Pagaidu būvžoga montāža, demontāža</t>
  </si>
  <si>
    <t xml:space="preserve"> Institūta iela 1, Stopiņu pagasts, Ropažu novads, LV-2130</t>
  </si>
  <si>
    <t>Siltumizolācija Rockwool SUPERROCK 50mm,
[λD≤0,035 W/(mK)] (vai ekvivalents)</t>
  </si>
  <si>
    <t>Ventilējamās fasādes karkasa izveide</t>
  </si>
  <si>
    <t>Betona skrūve INDEX PHE 8x80mm</t>
  </si>
  <si>
    <t>Spidi thermostop termoprofils</t>
  </si>
  <si>
    <t>gb</t>
  </si>
  <si>
    <t>tm</t>
  </si>
  <si>
    <t>Plakano jumtu segums Icopal Polar 180/4000, apakšklājs smilšu 1x10m vai ekvivalents;</t>
  </si>
  <si>
    <t>Plakano jumtu segums Icopal Polar Top Noxite, virsklājs, balts 1x8m vai ekvivalents</t>
  </si>
  <si>
    <t>uniPIR insulation board / BEWI 250mm</t>
  </si>
  <si>
    <t>JUMTS</t>
  </si>
  <si>
    <t>1-3</t>
  </si>
  <si>
    <t>Saudzīga saules kolektoru demontāža/montāža atpakaļ. Sistēmas pieslēgšana, uzpildīšana, palaišana, izpildshēmu sagatavošana un garantijas nodrošināšana paveiktajiem darbiem 36 mēneši.</t>
  </si>
  <si>
    <t xml:space="preserve">S-1. Ārsienas siltinājums, b=116mm  fasāžu apdares plaksnes FUNDERMAX </t>
  </si>
  <si>
    <t>Fundermax plāksnes F-Qualitat, b-6mm, NY MAX compact exterior RAL 9002 ; 5032 Cinnamon</t>
  </si>
  <si>
    <t>Alumīnija T profils 100x50x1,8</t>
  </si>
  <si>
    <t>Alumīnija L profils 40x80x1,8</t>
  </si>
  <si>
    <t>HILTI tērauda kronšteins ar stiprināto ribu 270x40x3mm</t>
  </si>
  <si>
    <t>Mitrumizturīgs saplāksnis 24mm montāža</t>
  </si>
  <si>
    <t>Saplāksnis 24mm</t>
  </si>
  <si>
    <t>Koka lata 80X50mm montāža</t>
  </si>
  <si>
    <t>Pretvēja izolācijas plēve</t>
  </si>
  <si>
    <t>Cokola profila montāža</t>
  </si>
  <si>
    <t>Cokola skārda lāsenis</t>
  </si>
  <si>
    <t>Cokola daļas krāsošana</t>
  </si>
  <si>
    <t>Jaunas līmētas koka sijas 100x250</t>
  </si>
  <si>
    <t>t/m</t>
  </si>
  <si>
    <t>Dažādi darbi</t>
  </si>
  <si>
    <t>Esošo ventilācijas elementu demontāža/montāža</t>
  </si>
  <si>
    <t>Darbu daudzumu saraksts Nr. 1-3</t>
  </si>
  <si>
    <t>Darbu daudzumu saraksts Nr. 1-4</t>
  </si>
  <si>
    <t>Kopsavilkuma aprēķins</t>
  </si>
  <si>
    <t xml:space="preserve">Būves nosaukums: </t>
  </si>
  <si>
    <t>Ulbrokas sporta kompleksa peldbaseins</t>
  </si>
  <si>
    <t>Par kopējo summu, euro</t>
  </si>
  <si>
    <t>Kopējā darbietilpība, c/h</t>
  </si>
  <si>
    <t>Kods, tāmes Nr.</t>
  </si>
  <si>
    <t>Būvdarbu veids vai konstruktīvā elementa nosaukums</t>
  </si>
  <si>
    <t>Tāmes izmaksas (euro)</t>
  </si>
  <si>
    <t>Tai skaitā</t>
  </si>
  <si>
    <t>Darbietilpība (c/h)</t>
  </si>
  <si>
    <t>darba alga (euro)</t>
  </si>
  <si>
    <t>būvizstrādājumi (euro)</t>
  </si>
  <si>
    <t>mehānismi (euro)</t>
  </si>
  <si>
    <t>Kopā</t>
  </si>
  <si>
    <t>Virsizdevumi</t>
  </si>
  <si>
    <t>tai skaitā darba aizsardzība</t>
  </si>
  <si>
    <t>Peļņa</t>
  </si>
  <si>
    <t>Kopā bez PVN</t>
  </si>
  <si>
    <t>Sastādīja:</t>
  </si>
  <si>
    <t>___%</t>
  </si>
  <si>
    <t>____%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</si>
  <si>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</si>
  <si>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</si>
  <si>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</si>
  <si>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</si>
  <si>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</si>
  <si>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</si>
  <si>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</si>
  <si>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</si>
  <si>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Summa (EUR)</t>
  </si>
  <si>
    <t xml:space="preserve">APSTIPRINU </t>
  </si>
  <si>
    <t>________________________________________</t>
  </si>
  <si>
    <t>(pasūtītāja paraksts un tā atšifrējums)</t>
  </si>
  <si>
    <t>Z.v.</t>
  </si>
  <si>
    <t>______.gada ____.____________</t>
  </si>
  <si>
    <t>Būvniecības koptāme</t>
  </si>
  <si>
    <t>Pasūtījuma Nr.</t>
  </si>
  <si>
    <t xml:space="preserve">Tāme sastādīta:  2025.gada 20. janvārī </t>
  </si>
  <si>
    <t>Tāme sastādīta 2024.gada tirgus cenās, pamatojoties uz būvprojekta rasējumiem un darbu apjomiem</t>
  </si>
  <si>
    <t>Kopsav.tāmes Nr</t>
  </si>
  <si>
    <t>Objekta nosaukums</t>
  </si>
  <si>
    <t>Objekta izmaksas            (euro)</t>
  </si>
  <si>
    <t xml:space="preserve"> Kopā( bez PVN)</t>
  </si>
  <si>
    <t>PVN 21 %</t>
  </si>
  <si>
    <t>Objekta nosaukums:</t>
  </si>
  <si>
    <t>Būves nosaukums:</t>
  </si>
  <si>
    <t>Objekta adrese:</t>
  </si>
  <si>
    <t>Pasūtītājs:</t>
  </si>
  <si>
    <t>Pasūtījuma Nr.:</t>
  </si>
  <si>
    <t>LOKĀLA TĀME Nr.1-1</t>
  </si>
  <si>
    <t>Tiešās izmaksas kopā, t.sk. Darba devēja sociālais nodoklis (23,59%)</t>
  </si>
  <si>
    <t>LOKĀLA TĀME Nr.1-2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</si>
</sst>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_-* #,##0.00&quot; €&quot;_-;\-* #,##0.00&quot; €&quot;_-;_-* \-??&quot; €&quot;_-;_-@_-"/>
    <numFmt numFmtId="166" formatCode="[$-426]mmmm/yy"/>
    <numFmt numFmtId="167" formatCode="0.00;[Red]0.00"/>
  </numFmts>
  <fonts count="62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Arial"/>
      <family val="2"/>
      <charset val="1"/>
    </font>
    <font>
      <i/>
      <sz val="11"/>
      <color rgb="FF808080"/>
      <name val="Calibri"/>
      <family val="2"/>
      <charset val="1"/>
    </font>
    <font>
      <i/>
      <sz val="12"/>
      <color rgb="FF7F7F7F"/>
      <name val="Times New Roman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u/>
      <sz val="10"/>
      <color rgb="FF0000FF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9900"/>
      <name val="Calibri"/>
      <family val="2"/>
      <charset val="1"/>
    </font>
    <font>
      <sz val="10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204"/>
    </font>
    <font>
      <sz val="9"/>
      <color rgb="FF000000"/>
      <name val="Calibri"/>
      <family val="2"/>
      <charset val="1"/>
    </font>
    <font>
      <sz val="10"/>
      <name val="Arial"/>
      <family val="2"/>
      <charset val="186"/>
    </font>
    <font>
      <b/>
      <sz val="18"/>
      <color rgb="FF003366"/>
      <name val="Cambria"/>
      <family val="2"/>
      <charset val="1"/>
    </font>
    <font>
      <sz val="10"/>
      <name val="Arial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204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b/>
      <sz val="10"/>
      <name val="Arial"/>
      <family val="2"/>
      <charset val="186"/>
    </font>
    <font>
      <b/>
      <sz val="14"/>
      <name val="Arial"/>
      <family val="2"/>
      <charset val="186"/>
    </font>
    <font>
      <sz val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ahoma"/>
      <family val="2"/>
    </font>
    <font>
      <b/>
      <sz val="14"/>
      <name val="Times New Roman"/>
      <family val="1"/>
    </font>
    <font>
      <sz val="10"/>
      <color rgb="FF000000"/>
      <name val="Times New Roman"/>
      <family val="1"/>
    </font>
    <font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i/>
      <sz val="12"/>
      <name val="Arial"/>
      <family val="2"/>
      <charset val="186"/>
    </font>
    <font>
      <b/>
      <sz val="10"/>
      <color rgb="FF000000"/>
      <name val="Times New Roman"/>
      <family val="1"/>
      <charset val="204"/>
    </font>
    <font>
      <b/>
      <sz val="16"/>
      <name val="Arial"/>
      <family val="2"/>
      <charset val="186"/>
    </font>
    <font>
      <b/>
      <sz val="12"/>
      <color theme="3" tint="-0.49998474074526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b/>
      <sz val="13"/>
      <name val="Arial"/>
      <family val="2"/>
      <charset val="186"/>
    </font>
    <font>
      <sz val="11"/>
      <color indexed="10"/>
      <name val="Arial"/>
      <family val="2"/>
      <charset val="186"/>
    </font>
    <font>
      <sz val="8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rgb="FFFF0000"/>
      <name val="Arial"/>
      <family val="2"/>
      <charset val="186"/>
    </font>
  </fonts>
  <fills count="26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333399"/>
        <bgColor rgb="FF414142"/>
      </patternFill>
    </fill>
    <fill>
      <patternFill patternType="solid">
        <fgColor rgb="FFFF0000"/>
        <bgColor rgb="FFC9211E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C000"/>
      </patternFill>
    </fill>
    <fill>
      <patternFill patternType="solid">
        <fgColor rgb="FFFF6600"/>
        <bgColor rgb="FFFF9900"/>
      </patternFill>
    </fill>
    <fill>
      <patternFill patternType="solid">
        <fgColor rgb="FF0066CC"/>
        <bgColor rgb="FF008080"/>
      </patternFill>
    </fill>
    <fill>
      <patternFill patternType="solid">
        <fgColor rgb="FFFF9900"/>
        <bgColor rgb="FFFF972F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37">
    <xf numFmtId="0" fontId="0" fillId="0" borderId="0"/>
    <xf numFmtId="0" fontId="3" fillId="2" borderId="0" applyBorder="0" applyProtection="0"/>
    <xf numFmtId="0" fontId="3" fillId="2" borderId="0" applyBorder="0" applyProtection="0"/>
    <xf numFmtId="0" fontId="3" fillId="3" borderId="0" applyBorder="0" applyProtection="0">
      <alignment vertical="center" wrapText="1"/>
    </xf>
    <xf numFmtId="0" fontId="3" fillId="4" borderId="0" applyBorder="0" applyProtection="0">
      <alignment vertical="center" wrapText="1"/>
    </xf>
    <xf numFmtId="0" fontId="4" fillId="5" borderId="0" applyBorder="0" applyProtection="0"/>
    <xf numFmtId="0" fontId="4" fillId="6" borderId="0" applyBorder="0" applyProtection="0"/>
    <xf numFmtId="0" fontId="4" fillId="7" borderId="0" applyBorder="0" applyProtection="0"/>
    <xf numFmtId="0" fontId="4" fillId="8" borderId="0" applyBorder="0" applyProtection="0"/>
    <xf numFmtId="0" fontId="4" fillId="9" borderId="0" applyBorder="0" applyProtection="0"/>
    <xf numFmtId="0" fontId="4" fillId="10" borderId="0" applyBorder="0" applyProtection="0"/>
    <xf numFmtId="0" fontId="4" fillId="5" borderId="0" applyBorder="0" applyProtection="0">
      <alignment vertical="center" wrapText="1"/>
    </xf>
    <xf numFmtId="0" fontId="4" fillId="6" borderId="0" applyBorder="0" applyProtection="0">
      <alignment vertical="center" wrapText="1"/>
    </xf>
    <xf numFmtId="0" fontId="4" fillId="7" borderId="0" applyBorder="0" applyProtection="0">
      <alignment vertical="center" wrapText="1"/>
    </xf>
    <xf numFmtId="0" fontId="4" fillId="8" borderId="0" applyBorder="0" applyProtection="0">
      <alignment vertical="center" wrapText="1"/>
    </xf>
    <xf numFmtId="0" fontId="4" fillId="9" borderId="0" applyBorder="0" applyProtection="0">
      <alignment vertical="center" wrapText="1"/>
    </xf>
    <xf numFmtId="0" fontId="4" fillId="10" borderId="0" applyBorder="0" applyProtection="0">
      <alignment vertical="center" wrapText="1"/>
    </xf>
    <xf numFmtId="0" fontId="4" fillId="5" borderId="0" applyBorder="0" applyProtection="0"/>
    <xf numFmtId="0" fontId="4" fillId="6" borderId="0" applyBorder="0" applyProtection="0"/>
    <xf numFmtId="0" fontId="4" fillId="7" borderId="0" applyBorder="0" applyProtection="0"/>
    <xf numFmtId="0" fontId="4" fillId="8" borderId="0" applyBorder="0" applyProtection="0"/>
    <xf numFmtId="0" fontId="4" fillId="9" borderId="0" applyBorder="0" applyProtection="0"/>
    <xf numFmtId="0" fontId="4" fillId="10" borderId="0" applyBorder="0" applyProtection="0"/>
    <xf numFmtId="0" fontId="3" fillId="11" borderId="0" applyBorder="0" applyProtection="0">
      <alignment vertical="center" wrapText="1"/>
    </xf>
    <xf numFmtId="0" fontId="3" fillId="12" borderId="0" applyBorder="0" applyProtection="0">
      <alignment vertical="center" wrapText="1"/>
    </xf>
    <xf numFmtId="0" fontId="4" fillId="13" borderId="0" applyBorder="0" applyProtection="0"/>
    <xf numFmtId="0" fontId="4" fillId="14" borderId="0" applyBorder="0" applyProtection="0"/>
    <xf numFmtId="0" fontId="4" fillId="15" borderId="0" applyBorder="0" applyProtection="0"/>
    <xf numFmtId="0" fontId="4" fillId="8" borderId="0" applyBorder="0" applyProtection="0"/>
    <xf numFmtId="0" fontId="4" fillId="13" borderId="0" applyBorder="0" applyProtection="0"/>
    <xf numFmtId="0" fontId="4" fillId="16" borderId="0" applyBorder="0" applyProtection="0"/>
    <xf numFmtId="0" fontId="4" fillId="13" borderId="0" applyBorder="0" applyProtection="0">
      <alignment vertical="center" wrapText="1"/>
    </xf>
    <xf numFmtId="0" fontId="4" fillId="14" borderId="0" applyBorder="0" applyProtection="0">
      <alignment vertical="center" wrapText="1"/>
    </xf>
    <xf numFmtId="0" fontId="4" fillId="15" borderId="0" applyBorder="0" applyProtection="0">
      <alignment vertical="center" wrapText="1"/>
    </xf>
    <xf numFmtId="0" fontId="4" fillId="8" borderId="0" applyBorder="0" applyProtection="0">
      <alignment vertical="center" wrapText="1"/>
    </xf>
    <xf numFmtId="0" fontId="4" fillId="13" borderId="0" applyBorder="0" applyProtection="0">
      <alignment vertical="center" wrapText="1"/>
    </xf>
    <xf numFmtId="0" fontId="4" fillId="16" borderId="0" applyBorder="0" applyProtection="0">
      <alignment vertical="center" wrapText="1"/>
    </xf>
    <xf numFmtId="0" fontId="4" fillId="13" borderId="0" applyBorder="0" applyProtection="0"/>
    <xf numFmtId="0" fontId="4" fillId="14" borderId="0" applyBorder="0" applyProtection="0"/>
    <xf numFmtId="0" fontId="4" fillId="15" borderId="0" applyBorder="0" applyProtection="0"/>
    <xf numFmtId="0" fontId="4" fillId="8" borderId="0" applyBorder="0" applyProtection="0"/>
    <xf numFmtId="0" fontId="4" fillId="13" borderId="0" applyBorder="0" applyProtection="0"/>
    <xf numFmtId="0" fontId="4" fillId="16" borderId="0" applyBorder="0" applyProtection="0"/>
    <xf numFmtId="0" fontId="3" fillId="2" borderId="0" applyBorder="0" applyProtection="0">
      <alignment vertical="center" wrapText="1"/>
    </xf>
    <xf numFmtId="0" fontId="3" fillId="17" borderId="0" applyBorder="0" applyProtection="0">
      <alignment vertical="center" wrapText="1"/>
    </xf>
    <xf numFmtId="0" fontId="3" fillId="18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2" borderId="0" applyBorder="0" applyProtection="0"/>
    <xf numFmtId="0" fontId="3" fillId="2" borderId="0" applyBorder="0" applyProtection="0"/>
    <xf numFmtId="0" fontId="3" fillId="19" borderId="0" applyBorder="0" applyProtection="0"/>
    <xf numFmtId="0" fontId="3" fillId="18" borderId="0" applyBorder="0" applyProtection="0">
      <alignment vertical="center" wrapText="1"/>
    </xf>
    <xf numFmtId="0" fontId="3" fillId="14" borderId="0" applyBorder="0" applyProtection="0">
      <alignment vertical="center" wrapText="1"/>
    </xf>
    <xf numFmtId="0" fontId="3" fillId="15" borderId="0" applyBorder="0" applyProtection="0">
      <alignment vertical="center" wrapText="1"/>
    </xf>
    <xf numFmtId="0" fontId="3" fillId="12" borderId="0" applyBorder="0" applyProtection="0">
      <alignment vertical="center" wrapText="1"/>
    </xf>
    <xf numFmtId="0" fontId="3" fillId="2" borderId="0" applyBorder="0" applyProtection="0">
      <alignment vertical="center" wrapText="1"/>
    </xf>
    <xf numFmtId="0" fontId="3" fillId="19" borderId="0" applyBorder="0" applyProtection="0">
      <alignment vertical="center" wrapText="1"/>
    </xf>
    <xf numFmtId="0" fontId="3" fillId="18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2" borderId="0" applyBorder="0" applyProtection="0"/>
    <xf numFmtId="0" fontId="3" fillId="2" borderId="0" applyBorder="0" applyProtection="0"/>
    <xf numFmtId="0" fontId="3" fillId="19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11" borderId="0" applyBorder="0" applyProtection="0"/>
    <xf numFmtId="0" fontId="3" fillId="12" borderId="0" applyBorder="0" applyProtection="0"/>
    <xf numFmtId="0" fontId="3" fillId="2" borderId="0" applyBorder="0" applyProtection="0"/>
    <xf numFmtId="0" fontId="3" fillId="17" borderId="0" applyBorder="0" applyProtection="0"/>
    <xf numFmtId="0" fontId="5" fillId="20" borderId="1" applyProtection="0"/>
    <xf numFmtId="0" fontId="5" fillId="20" borderId="1" applyProtection="0"/>
    <xf numFmtId="0" fontId="5" fillId="20" borderId="1" applyProtection="0">
      <alignment vertical="center" wrapText="1"/>
    </xf>
    <xf numFmtId="0" fontId="5" fillId="20" borderId="1" applyProtection="0"/>
    <xf numFmtId="0" fontId="5" fillId="20" borderId="1" applyProtection="0"/>
    <xf numFmtId="0" fontId="6" fillId="6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>
      <alignment vertical="center" wrapText="1"/>
    </xf>
    <xf numFmtId="0" fontId="7" fillId="0" borderId="0" applyBorder="0" applyProtection="0"/>
    <xf numFmtId="0" fontId="5" fillId="20" borderId="1" applyProtection="0"/>
    <xf numFmtId="0" fontId="5" fillId="20" borderId="1" applyProtection="0"/>
    <xf numFmtId="0" fontId="5" fillId="20" borderId="1" applyProtection="0"/>
    <xf numFmtId="0" fontId="8" fillId="21" borderId="2" applyProtection="0"/>
    <xf numFmtId="164" fontId="9" fillId="0" borderId="0" applyBorder="0" applyProtection="0"/>
    <xf numFmtId="165" fontId="32" fillId="0" borderId="0" applyBorder="0" applyProtection="0"/>
    <xf numFmtId="0" fontId="10" fillId="0" borderId="0" applyBorder="0" applyProtection="0"/>
    <xf numFmtId="0" fontId="11" fillId="0" borderId="0" applyBorder="0" applyProtection="0"/>
    <xf numFmtId="0" fontId="12" fillId="7" borderId="0" applyBorder="0" applyProtection="0"/>
    <xf numFmtId="0" fontId="6" fillId="6" borderId="0" applyBorder="0" applyProtection="0"/>
    <xf numFmtId="0" fontId="12" fillId="7" borderId="0" applyBorder="0" applyProtection="0"/>
    <xf numFmtId="0" fontId="13" fillId="0" borderId="3" applyProtection="0"/>
    <xf numFmtId="0" fontId="14" fillId="0" borderId="4" applyProtection="0"/>
    <xf numFmtId="0" fontId="15" fillId="0" borderId="5" applyProtection="0"/>
    <xf numFmtId="0" fontId="15" fillId="0" borderId="0" applyBorder="0" applyProtection="0"/>
    <xf numFmtId="0" fontId="16" fillId="0" borderId="0" applyBorder="0" applyProtection="0"/>
    <xf numFmtId="0" fontId="17" fillId="0" borderId="0" applyBorder="0" applyProtection="0"/>
    <xf numFmtId="0" fontId="7" fillId="0" borderId="0" applyBorder="0" applyProtection="0"/>
    <xf numFmtId="0" fontId="18" fillId="10" borderId="1" applyProtection="0"/>
    <xf numFmtId="0" fontId="18" fillId="10" borderId="1" applyProtection="0"/>
    <xf numFmtId="0" fontId="18" fillId="10" borderId="1" applyProtection="0">
      <alignment vertical="center" wrapText="1"/>
    </xf>
    <xf numFmtId="0" fontId="18" fillId="10" borderId="1" applyProtection="0"/>
    <xf numFmtId="0" fontId="18" fillId="10" borderId="1" applyProtection="0"/>
    <xf numFmtId="0" fontId="18" fillId="10" borderId="1" applyProtection="0"/>
    <xf numFmtId="0" fontId="18" fillId="10" borderId="1" applyProtection="0"/>
    <xf numFmtId="0" fontId="19" fillId="20" borderId="6" applyProtection="0"/>
    <xf numFmtId="0" fontId="19" fillId="20" borderId="6" applyProtection="0"/>
    <xf numFmtId="0" fontId="19" fillId="20" borderId="6" applyProtection="0">
      <alignment vertical="center" wrapText="1"/>
    </xf>
    <xf numFmtId="0" fontId="19" fillId="20" borderId="6" applyProtection="0"/>
    <xf numFmtId="0" fontId="20" fillId="0" borderId="7" applyProtection="0"/>
    <xf numFmtId="164" fontId="9" fillId="0" borderId="0" applyBorder="0" applyProtection="0"/>
    <xf numFmtId="164" fontId="32" fillId="0" borderId="0" applyBorder="0" applyProtection="0"/>
    <xf numFmtId="0" fontId="8" fillId="21" borderId="2" applyProtection="0"/>
    <xf numFmtId="0" fontId="20" fillId="0" borderId="7" applyProtection="0"/>
    <xf numFmtId="0" fontId="20" fillId="0" borderId="7" applyProtection="0"/>
    <xf numFmtId="0" fontId="20" fillId="0" borderId="7" applyProtection="0">
      <alignment vertical="center" wrapText="1"/>
    </xf>
    <xf numFmtId="0" fontId="20" fillId="0" borderId="7" applyProtection="0"/>
    <xf numFmtId="0" fontId="21" fillId="0" borderId="8" applyProtection="0"/>
    <xf numFmtId="0" fontId="21" fillId="0" borderId="8" applyProtection="0"/>
    <xf numFmtId="0" fontId="22" fillId="22" borderId="9" applyProtection="0"/>
    <xf numFmtId="0" fontId="23" fillId="23" borderId="0" applyBorder="0" applyProtection="0"/>
    <xf numFmtId="0" fontId="23" fillId="23" borderId="0" applyBorder="0" applyProtection="0"/>
    <xf numFmtId="0" fontId="23" fillId="23" borderId="0" applyBorder="0" applyProtection="0">
      <alignment vertical="center" wrapText="1"/>
    </xf>
    <xf numFmtId="0" fontId="23" fillId="23" borderId="0" applyBorder="0" applyProtection="0"/>
    <xf numFmtId="0" fontId="23" fillId="23" borderId="0" applyBorder="0" applyProtection="0"/>
    <xf numFmtId="0" fontId="23" fillId="23" borderId="0" applyBorder="0" applyProtection="0"/>
    <xf numFmtId="0" fontId="23" fillId="23" borderId="0" applyBorder="0" applyProtection="0"/>
    <xf numFmtId="0" fontId="23" fillId="23" borderId="0" applyBorder="0" applyProtection="0"/>
    <xf numFmtId="0" fontId="24" fillId="0" borderId="0"/>
    <xf numFmtId="0" fontId="24" fillId="0" borderId="0">
      <alignment vertical="center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>
      <alignment vertical="center" wrapText="1"/>
    </xf>
    <xf numFmtId="0" fontId="24" fillId="0" borderId="0"/>
    <xf numFmtId="0" fontId="24" fillId="0" borderId="0">
      <alignment vertical="center" wrapText="1"/>
    </xf>
    <xf numFmtId="0" fontId="24" fillId="0" borderId="0">
      <alignment vertical="center" wrapText="1"/>
    </xf>
    <xf numFmtId="0" fontId="24" fillId="0" borderId="0">
      <alignment vertical="center" wrapText="1"/>
    </xf>
    <xf numFmtId="0" fontId="25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>
      <alignment vertical="center" wrapText="1"/>
    </xf>
    <xf numFmtId="166" fontId="24" fillId="0" borderId="0"/>
    <xf numFmtId="0" fontId="24" fillId="0" borderId="0"/>
    <xf numFmtId="0" fontId="4" fillId="0" borderId="0"/>
    <xf numFmtId="0" fontId="24" fillId="0" borderId="0"/>
    <xf numFmtId="0" fontId="22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4" fillId="0" borderId="0"/>
    <xf numFmtId="0" fontId="24" fillId="0" borderId="0"/>
    <xf numFmtId="166" fontId="24" fillId="0" borderId="0">
      <alignment vertical="center"/>
    </xf>
    <xf numFmtId="0" fontId="32" fillId="0" borderId="0"/>
    <xf numFmtId="0" fontId="4" fillId="0" borderId="0"/>
    <xf numFmtId="0" fontId="4" fillId="0" borderId="0"/>
    <xf numFmtId="0" fontId="4" fillId="0" borderId="0"/>
    <xf numFmtId="0" fontId="24" fillId="0" borderId="0">
      <alignment vertical="center" wrapText="1"/>
    </xf>
    <xf numFmtId="0" fontId="24" fillId="0" borderId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>
      <alignment vertical="center" wrapText="1"/>
    </xf>
    <xf numFmtId="0" fontId="27" fillId="0" borderId="0" applyBorder="0" applyProtection="0"/>
    <xf numFmtId="0" fontId="9" fillId="22" borderId="9" applyProtection="0"/>
    <xf numFmtId="0" fontId="24" fillId="22" borderId="9" applyProtection="0"/>
    <xf numFmtId="0" fontId="22" fillId="22" borderId="9" applyProtection="0"/>
    <xf numFmtId="0" fontId="19" fillId="20" borderId="6" applyProtection="0"/>
    <xf numFmtId="0" fontId="19" fillId="20" borderId="6" applyProtection="0"/>
    <xf numFmtId="0" fontId="19" fillId="20" borderId="6" applyProtection="0"/>
    <xf numFmtId="0" fontId="19" fillId="20" borderId="6" applyProtection="0"/>
    <xf numFmtId="0" fontId="19" fillId="20" borderId="6" applyProtection="0"/>
    <xf numFmtId="0" fontId="24" fillId="0" borderId="0"/>
    <xf numFmtId="0" fontId="26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7" fillId="0" borderId="0" applyBorder="0" applyProtection="0"/>
    <xf numFmtId="0" fontId="13" fillId="0" borderId="3" applyProtection="0"/>
    <xf numFmtId="0" fontId="14" fillId="0" borderId="4" applyProtection="0"/>
    <xf numFmtId="0" fontId="15" fillId="0" borderId="5" applyProtection="0"/>
    <xf numFmtId="0" fontId="15" fillId="0" borderId="0" applyBorder="0" applyProtection="0"/>
    <xf numFmtId="9" fontId="32" fillId="0" borderId="0" applyBorder="0" applyProtection="0"/>
    <xf numFmtId="0" fontId="3" fillId="3" borderId="0" applyBorder="0" applyProtection="0"/>
    <xf numFmtId="0" fontId="3" fillId="4" borderId="0" applyBorder="0" applyProtection="0"/>
    <xf numFmtId="0" fontId="3" fillId="11" borderId="0" applyBorder="0" applyProtection="0"/>
    <xf numFmtId="0" fontId="3" fillId="12" borderId="0" applyBorder="0" applyProtection="0"/>
    <xf numFmtId="0" fontId="3" fillId="2" borderId="0" applyBorder="0" applyProtection="0"/>
    <xf numFmtId="0" fontId="3" fillId="17" borderId="0" applyBorder="0" applyProtection="0"/>
    <xf numFmtId="0" fontId="21" fillId="0" borderId="8" applyProtection="0">
      <alignment vertical="center" wrapText="1"/>
    </xf>
    <xf numFmtId="0" fontId="10" fillId="0" borderId="0" applyBorder="0" applyProtection="0"/>
    <xf numFmtId="0" fontId="18" fillId="10" borderId="1" applyProtection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7" fillId="0" borderId="0" applyBorder="0" applyProtection="0"/>
    <xf numFmtId="0" fontId="27" fillId="0" borderId="0" applyBorder="0" applyProtection="0"/>
    <xf numFmtId="0" fontId="20" fillId="0" borderId="7" applyProtection="0"/>
    <xf numFmtId="0" fontId="20" fillId="0" borderId="7" applyProtection="0"/>
    <xf numFmtId="0" fontId="19" fillId="20" borderId="6" applyProtection="0"/>
    <xf numFmtId="0" fontId="7" fillId="0" borderId="0" applyBorder="0" applyProtection="0"/>
    <xf numFmtId="0" fontId="7" fillId="0" borderId="0" applyBorder="0" applyProtection="0"/>
    <xf numFmtId="0" fontId="24" fillId="0" borderId="0"/>
    <xf numFmtId="0" fontId="28" fillId="0" borderId="0"/>
    <xf numFmtId="0" fontId="24" fillId="0" borderId="0"/>
    <xf numFmtId="0" fontId="26" fillId="0" borderId="0"/>
    <xf numFmtId="0" fontId="24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1" fillId="0" borderId="0"/>
    <xf numFmtId="0" fontId="1" fillId="0" borderId="0"/>
  </cellStyleXfs>
  <cellXfs count="224">
    <xf numFmtId="0" fontId="0" fillId="0" borderId="0" xfId="0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31" fillId="0" borderId="15" xfId="229" applyFont="1" applyBorder="1" applyAlignment="1">
      <alignment horizontal="center" vertical="center"/>
    </xf>
    <xf numFmtId="0" fontId="31" fillId="0" borderId="16" xfId="229" applyFont="1" applyBorder="1" applyAlignment="1">
      <alignment horizontal="center" vertical="center" wrapText="1"/>
    </xf>
    <xf numFmtId="0" fontId="31" fillId="0" borderId="0" xfId="229" applyFont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0" xfId="229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 wrapText="1"/>
    </xf>
    <xf numFmtId="0" fontId="31" fillId="0" borderId="10" xfId="0" applyFont="1" applyBorder="1" applyAlignment="1">
      <alignment horizontal="left" vertical="center" wrapText="1"/>
    </xf>
    <xf numFmtId="2" fontId="33" fillId="0" borderId="14" xfId="0" applyNumberFormat="1" applyFont="1" applyBorder="1" applyAlignment="1">
      <alignment horizontal="center" vertical="center"/>
    </xf>
    <xf numFmtId="0" fontId="33" fillId="0" borderId="16" xfId="229" applyFont="1" applyBorder="1" applyAlignment="1">
      <alignment horizontal="center" vertical="center" wrapText="1"/>
    </xf>
    <xf numFmtId="2" fontId="31" fillId="0" borderId="17" xfId="229" applyNumberFormat="1" applyFont="1" applyBorder="1" applyAlignment="1">
      <alignment horizontal="center" vertical="center"/>
    </xf>
    <xf numFmtId="0" fontId="33" fillId="0" borderId="10" xfId="229" applyFont="1" applyBorder="1" applyAlignment="1">
      <alignment horizontal="center" vertical="center" wrapText="1"/>
    </xf>
    <xf numFmtId="0" fontId="35" fillId="0" borderId="0" xfId="144" applyFont="1" applyAlignment="1">
      <alignment horizontal="right" vertical="top" wrapText="1"/>
    </xf>
    <xf numFmtId="0" fontId="35" fillId="0" borderId="0" xfId="144" applyFont="1" applyAlignment="1">
      <alignment horizontal="center"/>
    </xf>
    <xf numFmtId="0" fontId="26" fillId="0" borderId="0" xfId="233"/>
    <xf numFmtId="0" fontId="38" fillId="0" borderId="0" xfId="233" applyFont="1" applyAlignment="1">
      <alignment horizontal="left"/>
    </xf>
    <xf numFmtId="0" fontId="36" fillId="0" borderId="0" xfId="233" applyFont="1" applyAlignment="1">
      <alignment vertical="top" wrapText="1"/>
    </xf>
    <xf numFmtId="16" fontId="36" fillId="0" borderId="0" xfId="233" applyNumberFormat="1" applyFont="1" applyAlignment="1">
      <alignment vertical="top" wrapText="1"/>
    </xf>
    <xf numFmtId="0" fontId="26" fillId="0" borderId="0" xfId="233" applyAlignment="1">
      <alignment horizontal="center"/>
    </xf>
    <xf numFmtId="0" fontId="40" fillId="0" borderId="0" xfId="233" applyFont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31" fillId="0" borderId="18" xfId="0" applyFont="1" applyBorder="1" applyAlignment="1">
      <alignment horizontal="left" vertical="center" wrapText="1"/>
    </xf>
    <xf numFmtId="2" fontId="33" fillId="0" borderId="19" xfId="0" applyNumberFormat="1" applyFont="1" applyBorder="1" applyAlignment="1">
      <alignment horizontal="center" vertical="center"/>
    </xf>
    <xf numFmtId="0" fontId="31" fillId="0" borderId="18" xfId="229" applyFont="1" applyBorder="1" applyAlignment="1">
      <alignment horizontal="center" vertical="center"/>
    </xf>
    <xf numFmtId="0" fontId="30" fillId="0" borderId="18" xfId="229" applyFont="1" applyBorder="1" applyAlignment="1">
      <alignment horizontal="right" vertical="center" wrapText="1"/>
    </xf>
    <xf numFmtId="0" fontId="30" fillId="0" borderId="18" xfId="229" applyFont="1" applyBorder="1" applyAlignment="1">
      <alignment horizontal="center" vertical="center" wrapText="1"/>
    </xf>
    <xf numFmtId="0" fontId="42" fillId="0" borderId="18" xfId="229" applyFont="1" applyBorder="1" applyAlignment="1">
      <alignment horizontal="center" vertical="center" wrapText="1"/>
    </xf>
    <xf numFmtId="0" fontId="30" fillId="0" borderId="18" xfId="229" applyFont="1" applyBorder="1" applyAlignment="1">
      <alignment horizontal="left" vertical="center" wrapText="1"/>
    </xf>
    <xf numFmtId="0" fontId="31" fillId="0" borderId="18" xfId="229" applyFont="1" applyBorder="1" applyAlignment="1">
      <alignment horizontal="left" vertical="center" wrapText="1"/>
    </xf>
    <xf numFmtId="0" fontId="31" fillId="0" borderId="18" xfId="229" applyFont="1" applyBorder="1" applyAlignment="1">
      <alignment horizontal="center" vertical="center" wrapText="1"/>
    </xf>
    <xf numFmtId="0" fontId="43" fillId="0" borderId="18" xfId="229" applyFont="1" applyBorder="1" applyAlignment="1">
      <alignment horizontal="left" vertical="center" wrapText="1"/>
    </xf>
    <xf numFmtId="0" fontId="44" fillId="0" borderId="18" xfId="0" applyFont="1" applyBorder="1" applyAlignment="1">
      <alignment horizontal="right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43" fillId="0" borderId="18" xfId="229" applyFont="1" applyBorder="1" applyAlignment="1">
      <alignment horizontal="center" vertical="center" wrapText="1"/>
    </xf>
    <xf numFmtId="0" fontId="36" fillId="0" borderId="0" xfId="233" applyFont="1" applyAlignment="1">
      <alignment horizontal="right" vertical="top" wrapText="1"/>
    </xf>
    <xf numFmtId="0" fontId="46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2" fontId="33" fillId="0" borderId="18" xfId="229" applyNumberFormat="1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2" fontId="34" fillId="0" borderId="18" xfId="229" applyNumberFormat="1" applyFont="1" applyBorder="1" applyAlignment="1">
      <alignment horizontal="center" vertical="center"/>
    </xf>
    <xf numFmtId="0" fontId="43" fillId="0" borderId="18" xfId="0" applyFont="1" applyBorder="1" applyAlignment="1">
      <alignment horizontal="left" vertical="center" wrapText="1"/>
    </xf>
    <xf numFmtId="2" fontId="42" fillId="0" borderId="18" xfId="229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40" fillId="0" borderId="0" xfId="233" applyFont="1" applyAlignment="1">
      <alignment horizontal="right" vertical="top" wrapText="1"/>
    </xf>
    <xf numFmtId="0" fontId="40" fillId="0" borderId="0" xfId="233" applyFont="1" applyAlignment="1">
      <alignment horizontal="center" vertical="top" wrapText="1"/>
    </xf>
    <xf numFmtId="0" fontId="35" fillId="0" borderId="0" xfId="233" applyFont="1"/>
    <xf numFmtId="0" fontId="47" fillId="0" borderId="0" xfId="233" applyFont="1" applyAlignment="1">
      <alignment vertical="top" wrapText="1"/>
    </xf>
    <xf numFmtId="4" fontId="48" fillId="24" borderId="32" xfId="233" applyNumberFormat="1" applyFont="1" applyFill="1" applyBorder="1" applyAlignment="1">
      <alignment horizontal="center" vertical="center" wrapText="1"/>
    </xf>
    <xf numFmtId="0" fontId="48" fillId="0" borderId="0" xfId="233" applyFont="1" applyAlignment="1">
      <alignment horizontal="left" vertical="center"/>
    </xf>
    <xf numFmtId="4" fontId="49" fillId="0" borderId="0" xfId="233" applyNumberFormat="1" applyFont="1"/>
    <xf numFmtId="0" fontId="35" fillId="0" borderId="0" xfId="144" applyFont="1" applyAlignment="1">
      <alignment horizontal="right"/>
    </xf>
    <xf numFmtId="0" fontId="37" fillId="0" borderId="33" xfId="233" applyFont="1" applyBorder="1" applyAlignment="1">
      <alignment horizontal="center" vertical="center" wrapText="1"/>
    </xf>
    <xf numFmtId="0" fontId="47" fillId="24" borderId="38" xfId="233" applyFont="1" applyFill="1" applyBorder="1" applyAlignment="1">
      <alignment horizontal="justify" vertical="top" wrapText="1"/>
    </xf>
    <xf numFmtId="0" fontId="47" fillId="24" borderId="39" xfId="233" applyFont="1" applyFill="1" applyBorder="1" applyAlignment="1">
      <alignment horizontal="justify" vertical="top" wrapText="1"/>
    </xf>
    <xf numFmtId="0" fontId="47" fillId="24" borderId="42" xfId="233" applyFont="1" applyFill="1" applyBorder="1" applyAlignment="1">
      <alignment horizontal="justify" vertical="top" wrapText="1"/>
    </xf>
    <xf numFmtId="0" fontId="39" fillId="24" borderId="43" xfId="233" applyFont="1" applyFill="1" applyBorder="1" applyAlignment="1">
      <alignment horizontal="center" vertical="center" wrapText="1"/>
    </xf>
    <xf numFmtId="49" fontId="39" fillId="24" borderId="44" xfId="233" applyNumberFormat="1" applyFont="1" applyFill="1" applyBorder="1" applyAlignment="1">
      <alignment horizontal="center" vertical="center" wrapText="1"/>
    </xf>
    <xf numFmtId="4" fontId="26" fillId="24" borderId="47" xfId="144" applyNumberFormat="1" applyFill="1" applyBorder="1" applyAlignment="1">
      <alignment horizontal="center"/>
    </xf>
    <xf numFmtId="4" fontId="50" fillId="24" borderId="48" xfId="144" applyNumberFormat="1" applyFont="1" applyFill="1" applyBorder="1" applyAlignment="1">
      <alignment horizontal="center"/>
    </xf>
    <xf numFmtId="0" fontId="47" fillId="0" borderId="33" xfId="233" applyFont="1" applyBorder="1" applyAlignment="1">
      <alignment horizontal="justify" vertical="top" wrapText="1"/>
    </xf>
    <xf numFmtId="0" fontId="37" fillId="0" borderId="33" xfId="233" applyFont="1" applyBorder="1" applyAlignment="1">
      <alignment horizontal="right" vertical="top" wrapText="1"/>
    </xf>
    <xf numFmtId="4" fontId="48" fillId="24" borderId="33" xfId="233" applyNumberFormat="1" applyFont="1" applyFill="1" applyBorder="1" applyAlignment="1">
      <alignment horizontal="center" vertical="top" wrapText="1"/>
    </xf>
    <xf numFmtId="0" fontId="37" fillId="0" borderId="33" xfId="233" applyFont="1" applyBorder="1" applyAlignment="1">
      <alignment horizontal="right" vertical="center" wrapText="1"/>
    </xf>
    <xf numFmtId="9" fontId="37" fillId="0" borderId="33" xfId="233" applyNumberFormat="1" applyFont="1" applyBorder="1" applyAlignment="1">
      <alignment horizontal="center" vertical="center" wrapText="1"/>
    </xf>
    <xf numFmtId="0" fontId="35" fillId="24" borderId="0" xfId="233" applyFont="1" applyFill="1"/>
    <xf numFmtId="0" fontId="26" fillId="24" borderId="0" xfId="233" applyFill="1"/>
    <xf numFmtId="0" fontId="51" fillId="0" borderId="49" xfId="144" applyFont="1" applyBorder="1" applyAlignment="1">
      <alignment horizontal="right"/>
    </xf>
    <xf numFmtId="9" fontId="37" fillId="0" borderId="18" xfId="233" applyNumberFormat="1" applyFont="1" applyBorder="1" applyAlignment="1">
      <alignment horizontal="center" vertical="center" wrapText="1"/>
    </xf>
    <xf numFmtId="4" fontId="35" fillId="24" borderId="18" xfId="233" applyNumberFormat="1" applyFont="1" applyFill="1" applyBorder="1" applyAlignment="1">
      <alignment horizontal="center" vertical="top" wrapText="1"/>
    </xf>
    <xf numFmtId="4" fontId="48" fillId="24" borderId="18" xfId="233" applyNumberFormat="1" applyFont="1" applyFill="1" applyBorder="1" applyAlignment="1">
      <alignment horizontal="center" vertical="top" wrapText="1"/>
    </xf>
    <xf numFmtId="0" fontId="37" fillId="0" borderId="18" xfId="233" applyFont="1" applyBorder="1" applyAlignment="1">
      <alignment horizontal="right" vertical="top" wrapText="1"/>
    </xf>
    <xf numFmtId="0" fontId="47" fillId="0" borderId="0" xfId="233" applyFont="1" applyAlignment="1">
      <alignment horizontal="justify"/>
    </xf>
    <xf numFmtId="0" fontId="35" fillId="0" borderId="0" xfId="233" applyFont="1" applyAlignment="1">
      <alignment horizontal="right" vertical="top" wrapText="1"/>
    </xf>
    <xf numFmtId="0" fontId="35" fillId="0" borderId="0" xfId="144" applyFont="1"/>
    <xf numFmtId="0" fontId="35" fillId="0" borderId="0" xfId="144" applyFont="1" applyAlignment="1">
      <alignment horizontal="center" vertical="top" wrapText="1"/>
    </xf>
    <xf numFmtId="0" fontId="35" fillId="0" borderId="0" xfId="233" applyFont="1" applyAlignment="1">
      <alignment vertical="top" wrapText="1"/>
    </xf>
    <xf numFmtId="0" fontId="35" fillId="0" borderId="0" xfId="233" applyFont="1" applyAlignment="1">
      <alignment horizontal="left"/>
    </xf>
    <xf numFmtId="0" fontId="35" fillId="0" borderId="0" xfId="144" applyFont="1" applyAlignment="1">
      <alignment horizontal="left"/>
    </xf>
    <xf numFmtId="0" fontId="26" fillId="0" borderId="0" xfId="144"/>
    <xf numFmtId="0" fontId="26" fillId="0" borderId="0" xfId="232" applyFont="1"/>
    <xf numFmtId="167" fontId="30" fillId="0" borderId="52" xfId="230" applyNumberFormat="1" applyFont="1" applyBorder="1" applyAlignment="1">
      <alignment horizontal="center" vertical="center" textRotation="90" wrapText="1" shrinkToFit="1"/>
    </xf>
    <xf numFmtId="167" fontId="30" fillId="0" borderId="25" xfId="230" applyNumberFormat="1" applyFont="1" applyBorder="1" applyAlignment="1">
      <alignment horizontal="center" vertical="center" textRotation="90" wrapText="1" shrinkToFit="1"/>
    </xf>
    <xf numFmtId="167" fontId="30" fillId="0" borderId="28" xfId="230" applyNumberFormat="1" applyFont="1" applyBorder="1" applyAlignment="1">
      <alignment horizontal="center" vertical="center" textRotation="90" wrapText="1" shrinkToFit="1"/>
    </xf>
    <xf numFmtId="167" fontId="30" fillId="0" borderId="35" xfId="230" applyNumberFormat="1" applyFont="1" applyBorder="1" applyAlignment="1">
      <alignment horizontal="center" vertical="center" textRotation="90" wrapText="1" shrinkToFit="1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4" fontId="31" fillId="0" borderId="15" xfId="229" applyNumberFormat="1" applyFont="1" applyBorder="1" applyAlignment="1">
      <alignment horizontal="center" vertical="center"/>
    </xf>
    <xf numFmtId="4" fontId="31" fillId="0" borderId="17" xfId="229" applyNumberFormat="1" applyFont="1" applyBorder="1" applyAlignment="1">
      <alignment horizontal="center" vertical="center"/>
    </xf>
    <xf numFmtId="4" fontId="31" fillId="0" borderId="57" xfId="229" applyNumberFormat="1" applyFont="1" applyBorder="1" applyAlignment="1">
      <alignment horizontal="center" vertical="center"/>
    </xf>
    <xf numFmtId="4" fontId="31" fillId="0" borderId="16" xfId="229" applyNumberFormat="1" applyFont="1" applyBorder="1" applyAlignment="1">
      <alignment horizontal="center" vertical="center"/>
    </xf>
    <xf numFmtId="4" fontId="31" fillId="0" borderId="58" xfId="229" applyNumberFormat="1" applyFont="1" applyBorder="1" applyAlignment="1">
      <alignment horizontal="center" vertical="center"/>
    </xf>
    <xf numFmtId="4" fontId="31" fillId="0" borderId="59" xfId="229" applyNumberFormat="1" applyFont="1" applyBorder="1" applyAlignment="1">
      <alignment horizontal="center" vertical="center"/>
    </xf>
    <xf numFmtId="4" fontId="31" fillId="0" borderId="50" xfId="229" applyNumberFormat="1" applyFont="1" applyBorder="1" applyAlignment="1">
      <alignment horizontal="center" vertical="center"/>
    </xf>
    <xf numFmtId="2" fontId="31" fillId="0" borderId="60" xfId="0" applyNumberFormat="1" applyFont="1" applyBorder="1" applyAlignment="1">
      <alignment horizontal="center" vertical="center"/>
    </xf>
    <xf numFmtId="4" fontId="31" fillId="0" borderId="61" xfId="234" applyNumberFormat="1" applyFont="1" applyBorder="1" applyAlignment="1">
      <alignment horizontal="center" vertical="center"/>
    </xf>
    <xf numFmtId="4" fontId="31" fillId="0" borderId="30" xfId="0" applyNumberFormat="1" applyFont="1" applyBorder="1" applyAlignment="1">
      <alignment horizontal="center" vertical="center"/>
    </xf>
    <xf numFmtId="4" fontId="31" fillId="0" borderId="33" xfId="234" applyNumberFormat="1" applyFont="1" applyBorder="1" applyAlignment="1">
      <alignment horizontal="center" vertical="center"/>
    </xf>
    <xf numFmtId="4" fontId="31" fillId="0" borderId="24" xfId="234" applyNumberFormat="1" applyFont="1" applyBorder="1" applyAlignment="1">
      <alignment horizontal="center" vertical="center"/>
    </xf>
    <xf numFmtId="4" fontId="31" fillId="0" borderId="62" xfId="234" applyNumberFormat="1" applyFont="1" applyBorder="1" applyAlignment="1">
      <alignment horizontal="center" vertical="center"/>
    </xf>
    <xf numFmtId="4" fontId="31" fillId="0" borderId="63" xfId="234" applyNumberFormat="1" applyFont="1" applyBorder="1" applyAlignment="1">
      <alignment horizontal="center" vertical="center"/>
    </xf>
    <xf numFmtId="4" fontId="31" fillId="0" borderId="30" xfId="234" applyNumberFormat="1" applyFont="1" applyBorder="1" applyAlignment="1">
      <alignment horizontal="center" vertical="center"/>
    </xf>
    <xf numFmtId="2" fontId="29" fillId="0" borderId="55" xfId="0" applyNumberFormat="1" applyFont="1" applyBorder="1" applyAlignment="1">
      <alignment horizontal="center" vertical="center"/>
    </xf>
    <xf numFmtId="2" fontId="29" fillId="0" borderId="12" xfId="0" applyNumberFormat="1" applyFont="1" applyBorder="1" applyAlignment="1">
      <alignment horizontal="center" vertical="center"/>
    </xf>
    <xf numFmtId="2" fontId="29" fillId="0" borderId="53" xfId="0" applyNumberFormat="1" applyFont="1" applyBorder="1" applyAlignment="1">
      <alignment horizontal="center" vertical="center"/>
    </xf>
    <xf numFmtId="0" fontId="26" fillId="0" borderId="0" xfId="235" applyFont="1"/>
    <xf numFmtId="0" fontId="26" fillId="0" borderId="0" xfId="235" applyFont="1" applyAlignment="1">
      <alignment horizontal="right"/>
    </xf>
    <xf numFmtId="0" fontId="36" fillId="0" borderId="0" xfId="235" applyFont="1" applyAlignment="1">
      <alignment horizontal="right"/>
    </xf>
    <xf numFmtId="0" fontId="37" fillId="0" borderId="0" xfId="235" applyFont="1" applyAlignment="1">
      <alignment horizontal="center"/>
    </xf>
    <xf numFmtId="0" fontId="54" fillId="0" borderId="0" xfId="235" applyFont="1" applyAlignment="1">
      <alignment horizontal="right" vertical="center" wrapText="1"/>
    </xf>
    <xf numFmtId="0" fontId="55" fillId="0" borderId="0" xfId="235" applyFont="1" applyAlignment="1">
      <alignment horizontal="right" wrapText="1"/>
    </xf>
    <xf numFmtId="0" fontId="35" fillId="0" borderId="0" xfId="235" applyFont="1" applyAlignment="1">
      <alignment horizontal="right"/>
    </xf>
    <xf numFmtId="0" fontId="38" fillId="24" borderId="0" xfId="235" applyFont="1" applyFill="1" applyAlignment="1">
      <alignment horizontal="right"/>
    </xf>
    <xf numFmtId="0" fontId="1" fillId="0" borderId="0" xfId="235"/>
    <xf numFmtId="0" fontId="26" fillId="0" borderId="0" xfId="236" applyFont="1"/>
    <xf numFmtId="0" fontId="1" fillId="0" borderId="0" xfId="236"/>
    <xf numFmtId="0" fontId="48" fillId="0" borderId="65" xfId="236" applyFont="1" applyBorder="1" applyAlignment="1">
      <alignment horizontal="center" vertical="top" wrapText="1"/>
    </xf>
    <xf numFmtId="0" fontId="48" fillId="0" borderId="66" xfId="236" applyFont="1" applyBorder="1" applyAlignment="1">
      <alignment horizontal="justify" vertical="top" wrapText="1"/>
    </xf>
    <xf numFmtId="4" fontId="48" fillId="24" borderId="67" xfId="236" applyNumberFormat="1" applyFont="1" applyFill="1" applyBorder="1" applyAlignment="1">
      <alignment horizontal="center" vertical="top" wrapText="1"/>
    </xf>
    <xf numFmtId="0" fontId="48" fillId="0" borderId="33" xfId="236" applyFont="1" applyBorder="1" applyAlignment="1">
      <alignment horizontal="center" vertical="center" wrapText="1"/>
    </xf>
    <xf numFmtId="0" fontId="48" fillId="0" borderId="33" xfId="236" applyFont="1" applyBorder="1" applyAlignment="1">
      <alignment horizontal="left" vertical="center" wrapText="1"/>
    </xf>
    <xf numFmtId="4" fontId="48" fillId="24" borderId="33" xfId="236" applyNumberFormat="1" applyFont="1" applyFill="1" applyBorder="1" applyAlignment="1">
      <alignment horizontal="center" vertical="center" wrapText="1"/>
    </xf>
    <xf numFmtId="4" fontId="1" fillId="0" borderId="0" xfId="236" applyNumberFormat="1"/>
    <xf numFmtId="0" fontId="36" fillId="0" borderId="33" xfId="144" applyFont="1" applyBorder="1" applyAlignment="1">
      <alignment horizontal="justify" vertical="top" wrapText="1"/>
    </xf>
    <xf numFmtId="0" fontId="37" fillId="0" borderId="33" xfId="144" applyFont="1" applyBorder="1" applyAlignment="1">
      <alignment horizontal="right" vertical="top" wrapText="1"/>
    </xf>
    <xf numFmtId="4" fontId="48" fillId="0" borderId="33" xfId="144" applyNumberFormat="1" applyFont="1" applyBorder="1" applyAlignment="1">
      <alignment horizontal="center" vertical="top" wrapText="1"/>
    </xf>
    <xf numFmtId="0" fontId="56" fillId="0" borderId="33" xfId="144" applyFont="1" applyBorder="1" applyAlignment="1">
      <alignment horizontal="right"/>
    </xf>
    <xf numFmtId="4" fontId="35" fillId="0" borderId="33" xfId="144" applyNumberFormat="1" applyFont="1" applyBorder="1" applyAlignment="1">
      <alignment horizontal="center" vertical="top" wrapText="1"/>
    </xf>
    <xf numFmtId="0" fontId="57" fillId="24" borderId="0" xfId="236" applyFont="1" applyFill="1" applyAlignment="1">
      <alignment horizontal="right" vertical="top" wrapText="1"/>
    </xf>
    <xf numFmtId="4" fontId="48" fillId="24" borderId="0" xfId="236" applyNumberFormat="1" applyFont="1" applyFill="1" applyAlignment="1">
      <alignment horizontal="center" vertical="top" wrapText="1"/>
    </xf>
    <xf numFmtId="0" fontId="26" fillId="0" borderId="0" xfId="236" applyFont="1" applyAlignment="1">
      <alignment horizontal="justify"/>
    </xf>
    <xf numFmtId="4" fontId="26" fillId="0" borderId="0" xfId="236" applyNumberFormat="1" applyFont="1"/>
    <xf numFmtId="4" fontId="58" fillId="0" borderId="0" xfId="144" applyNumberFormat="1" applyFont="1"/>
    <xf numFmtId="0" fontId="59" fillId="0" borderId="0" xfId="144" applyFont="1" applyAlignment="1">
      <alignment horizontal="center" vertical="top" wrapText="1"/>
    </xf>
    <xf numFmtId="0" fontId="60" fillId="0" borderId="0" xfId="236" applyFont="1"/>
    <xf numFmtId="0" fontId="61" fillId="0" borderId="0" xfId="144" applyFont="1" applyAlignment="1">
      <alignment horizontal="center" vertical="top" wrapText="1"/>
    </xf>
    <xf numFmtId="0" fontId="0" fillId="0" borderId="0" xfId="236" applyFont="1"/>
    <xf numFmtId="0" fontId="61" fillId="0" borderId="0" xfId="144" applyFont="1" applyAlignment="1">
      <alignment horizont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31" fillId="0" borderId="26" xfId="229" applyFont="1" applyBorder="1" applyAlignment="1">
      <alignment horizontal="center" vertical="center"/>
    </xf>
    <xf numFmtId="0" fontId="31" fillId="0" borderId="26" xfId="229" applyFont="1" applyBorder="1" applyAlignment="1">
      <alignment horizontal="left" vertical="center" wrapText="1"/>
    </xf>
    <xf numFmtId="0" fontId="31" fillId="0" borderId="26" xfId="229" applyFont="1" applyBorder="1" applyAlignment="1">
      <alignment horizontal="center" vertical="center" wrapText="1"/>
    </xf>
    <xf numFmtId="2" fontId="33" fillId="0" borderId="26" xfId="229" applyNumberFormat="1" applyFont="1" applyBorder="1" applyAlignment="1">
      <alignment horizontal="center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26" xfId="234" applyNumberFormat="1" applyFont="1" applyBorder="1" applyAlignment="1">
      <alignment horizontal="center" vertical="center"/>
    </xf>
    <xf numFmtId="4" fontId="31" fillId="0" borderId="36" xfId="234" applyNumberFormat="1" applyFont="1" applyBorder="1" applyAlignment="1">
      <alignment horizontal="center" vertical="center"/>
    </xf>
    <xf numFmtId="4" fontId="31" fillId="0" borderId="69" xfId="234" applyNumberFormat="1" applyFont="1" applyBorder="1" applyAlignment="1">
      <alignment horizontal="center" vertical="center"/>
    </xf>
    <xf numFmtId="4" fontId="31" fillId="0" borderId="70" xfId="234" applyNumberFormat="1" applyFont="1" applyBorder="1" applyAlignment="1">
      <alignment horizontal="center" vertical="center"/>
    </xf>
    <xf numFmtId="4" fontId="31" fillId="0" borderId="37" xfId="234" applyNumberFormat="1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0" fontId="34" fillId="0" borderId="26" xfId="0" applyFont="1" applyBorder="1" applyAlignment="1">
      <alignment horizontal="center" vertical="center" wrapText="1"/>
    </xf>
    <xf numFmtId="2" fontId="34" fillId="0" borderId="26" xfId="229" applyNumberFormat="1" applyFont="1" applyBorder="1" applyAlignment="1">
      <alignment horizontal="center" vertical="center"/>
    </xf>
    <xf numFmtId="4" fontId="31" fillId="0" borderId="68" xfId="229" applyNumberFormat="1" applyFont="1" applyBorder="1" applyAlignment="1">
      <alignment horizontal="center" vertical="center"/>
    </xf>
    <xf numFmtId="4" fontId="31" fillId="0" borderId="27" xfId="229" applyNumberFormat="1" applyFont="1" applyBorder="1" applyAlignment="1">
      <alignment horizontal="center" vertical="center"/>
    </xf>
    <xf numFmtId="0" fontId="42" fillId="0" borderId="26" xfId="229" applyFont="1" applyBorder="1" applyAlignment="1">
      <alignment horizontal="center" vertical="center" wrapText="1"/>
    </xf>
    <xf numFmtId="0" fontId="30" fillId="0" borderId="26" xfId="229" applyFont="1" applyBorder="1" applyAlignment="1">
      <alignment horizontal="center" vertical="center" wrapText="1"/>
    </xf>
    <xf numFmtId="0" fontId="36" fillId="0" borderId="25" xfId="236" applyFont="1" applyBorder="1" applyAlignment="1">
      <alignment horizontal="center" vertical="top" wrapText="1"/>
    </xf>
    <xf numFmtId="0" fontId="36" fillId="0" borderId="26" xfId="236" applyFont="1" applyBorder="1" applyAlignment="1">
      <alignment horizontal="center" vertical="top" wrapText="1"/>
    </xf>
    <xf numFmtId="0" fontId="36" fillId="0" borderId="33" xfId="236" applyFont="1" applyBorder="1" applyAlignment="1">
      <alignment horizontal="center" vertical="top" wrapText="1"/>
    </xf>
    <xf numFmtId="0" fontId="53" fillId="24" borderId="24" xfId="235" applyFont="1" applyFill="1" applyBorder="1" applyAlignment="1">
      <alignment horizontal="center"/>
    </xf>
    <xf numFmtId="0" fontId="53" fillId="24" borderId="29" xfId="235" applyFont="1" applyFill="1" applyBorder="1" applyAlignment="1">
      <alignment horizontal="center"/>
    </xf>
    <xf numFmtId="0" fontId="53" fillId="24" borderId="30" xfId="235" applyFont="1" applyFill="1" applyBorder="1" applyAlignment="1">
      <alignment horizontal="center"/>
    </xf>
    <xf numFmtId="0" fontId="54" fillId="0" borderId="0" xfId="235" applyFont="1" applyAlignment="1">
      <alignment horizontal="left" vertical="center" wrapText="1"/>
    </xf>
    <xf numFmtId="0" fontId="55" fillId="24" borderId="0" xfId="144" applyFont="1" applyFill="1" applyAlignment="1">
      <alignment horizontal="left" vertical="top" wrapText="1"/>
    </xf>
    <xf numFmtId="0" fontId="36" fillId="0" borderId="0" xfId="233" applyFont="1" applyAlignment="1">
      <alignment horizontal="right" vertical="top" wrapText="1"/>
    </xf>
    <xf numFmtId="0" fontId="36" fillId="0" borderId="0" xfId="233" applyFont="1" applyAlignment="1">
      <alignment horizontal="left" vertical="top" wrapText="1"/>
    </xf>
    <xf numFmtId="0" fontId="37" fillId="0" borderId="0" xfId="233" applyFont="1" applyAlignment="1">
      <alignment horizontal="center" vertical="top" wrapText="1"/>
    </xf>
    <xf numFmtId="0" fontId="37" fillId="0" borderId="31" xfId="233" applyFont="1" applyBorder="1" applyAlignment="1">
      <alignment horizontal="center" vertical="top" wrapText="1"/>
    </xf>
    <xf numFmtId="0" fontId="40" fillId="0" borderId="0" xfId="144" applyFont="1" applyAlignment="1">
      <alignment horizontal="center"/>
    </xf>
    <xf numFmtId="0" fontId="40" fillId="25" borderId="24" xfId="233" applyFont="1" applyFill="1" applyBorder="1" applyAlignment="1">
      <alignment horizontal="center"/>
    </xf>
    <xf numFmtId="0" fontId="40" fillId="25" borderId="29" xfId="233" applyFont="1" applyFill="1" applyBorder="1" applyAlignment="1">
      <alignment horizontal="center"/>
    </xf>
    <xf numFmtId="0" fontId="40" fillId="25" borderId="30" xfId="233" applyFont="1" applyFill="1" applyBorder="1" applyAlignment="1">
      <alignment horizontal="center"/>
    </xf>
    <xf numFmtId="0" fontId="36" fillId="0" borderId="0" xfId="233" applyFont="1" applyAlignment="1">
      <alignment horizontal="right" vertical="center" wrapText="1"/>
    </xf>
    <xf numFmtId="2" fontId="39" fillId="24" borderId="45" xfId="144" applyNumberFormat="1" applyFont="1" applyFill="1" applyBorder="1" applyAlignment="1">
      <alignment horizontal="left" vertical="center" wrapText="1"/>
    </xf>
    <xf numFmtId="0" fontId="39" fillId="24" borderId="46" xfId="144" applyFont="1" applyFill="1" applyBorder="1" applyAlignment="1">
      <alignment horizontal="left" vertical="center" wrapText="1"/>
    </xf>
    <xf numFmtId="0" fontId="37" fillId="0" borderId="33" xfId="233" applyFont="1" applyBorder="1" applyAlignment="1">
      <alignment horizontal="right" vertical="center" wrapText="1"/>
    </xf>
    <xf numFmtId="0" fontId="37" fillId="0" borderId="18" xfId="233" applyFont="1" applyBorder="1" applyAlignment="1">
      <alignment horizontal="right" vertical="center" wrapText="1"/>
    </xf>
    <xf numFmtId="0" fontId="47" fillId="0" borderId="18" xfId="233" applyFont="1" applyBorder="1" applyAlignment="1">
      <alignment horizontal="justify" vertical="top" wrapText="1"/>
    </xf>
    <xf numFmtId="0" fontId="37" fillId="0" borderId="33" xfId="233" applyFont="1" applyBorder="1" applyAlignment="1">
      <alignment horizontal="center" vertical="center" wrapText="1"/>
    </xf>
    <xf numFmtId="0" fontId="47" fillId="24" borderId="40" xfId="233" applyFont="1" applyFill="1" applyBorder="1" applyAlignment="1">
      <alignment horizontal="center" vertical="top" wrapText="1"/>
    </xf>
    <xf numFmtId="0" fontId="47" fillId="24" borderId="41" xfId="233" applyFont="1" applyFill="1" applyBorder="1" applyAlignment="1">
      <alignment horizontal="center" vertical="top" wrapText="1"/>
    </xf>
    <xf numFmtId="0" fontId="39" fillId="24" borderId="45" xfId="144" applyFont="1" applyFill="1" applyBorder="1" applyAlignment="1">
      <alignment horizontal="left" vertical="center" wrapText="1"/>
    </xf>
    <xf numFmtId="0" fontId="37" fillId="0" borderId="34" xfId="233" applyFont="1" applyBorder="1" applyAlignment="1">
      <alignment horizontal="center" vertical="center" wrapText="1"/>
    </xf>
    <xf numFmtId="0" fontId="37" fillId="0" borderId="35" xfId="233" applyFont="1" applyBorder="1" applyAlignment="1">
      <alignment horizontal="center" vertical="center" wrapText="1"/>
    </xf>
    <xf numFmtId="0" fontId="37" fillId="0" borderId="36" xfId="233" applyFont="1" applyBorder="1" applyAlignment="1">
      <alignment horizontal="center" vertical="center" wrapText="1"/>
    </xf>
    <xf numFmtId="0" fontId="37" fillId="0" borderId="37" xfId="233" applyFont="1" applyBorder="1" applyAlignment="1">
      <alignment horizontal="center" vertical="center" wrapText="1"/>
    </xf>
    <xf numFmtId="167" fontId="30" fillId="0" borderId="16" xfId="230" applyNumberFormat="1" applyFont="1" applyBorder="1" applyAlignment="1">
      <alignment horizontal="center" vertical="center" wrapText="1" shrinkToFit="1"/>
    </xf>
    <xf numFmtId="167" fontId="30" fillId="0" borderId="22" xfId="230" applyNumberFormat="1" applyFont="1" applyBorder="1" applyAlignment="1">
      <alignment horizontal="center" vertical="center" wrapText="1" shrinkToFit="1"/>
    </xf>
    <xf numFmtId="167" fontId="30" fillId="0" borderId="16" xfId="230" applyNumberFormat="1" applyFont="1" applyBorder="1" applyAlignment="1">
      <alignment horizontal="center" vertical="center" textRotation="90" wrapText="1" shrinkToFit="1"/>
    </xf>
    <xf numFmtId="167" fontId="30" fillId="0" borderId="22" xfId="230" applyNumberFormat="1" applyFont="1" applyBorder="1" applyAlignment="1">
      <alignment horizontal="center" vertical="center" textRotation="90" wrapText="1" shrinkToFit="1"/>
    </xf>
    <xf numFmtId="2" fontId="30" fillId="0" borderId="17" xfId="230" applyNumberFormat="1" applyFont="1" applyBorder="1" applyAlignment="1">
      <alignment horizontal="center" vertical="center" textRotation="90" wrapText="1" shrinkToFit="1"/>
    </xf>
    <xf numFmtId="2" fontId="30" fillId="0" borderId="23" xfId="230" applyNumberFormat="1" applyFont="1" applyBorder="1" applyAlignment="1">
      <alignment horizontal="center" vertical="center" textRotation="90" wrapText="1" shrinkToFi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9" fillId="0" borderId="56" xfId="0" applyFont="1" applyBorder="1" applyAlignment="1">
      <alignment horizontal="right" vertical="center"/>
    </xf>
    <xf numFmtId="167" fontId="30" fillId="0" borderId="50" xfId="230" applyNumberFormat="1" applyFont="1" applyBorder="1" applyAlignment="1">
      <alignment horizontal="center" vertical="center"/>
    </xf>
    <xf numFmtId="167" fontId="30" fillId="0" borderId="51" xfId="230" applyNumberFormat="1" applyFont="1" applyBorder="1" applyAlignment="1">
      <alignment horizontal="center" vertical="center" wrapText="1" shrinkToFit="1"/>
    </xf>
    <xf numFmtId="1" fontId="30" fillId="0" borderId="15" xfId="230" applyNumberFormat="1" applyFont="1" applyBorder="1" applyAlignment="1">
      <alignment horizontal="center" vertical="center" textRotation="90" wrapText="1" shrinkToFit="1"/>
    </xf>
    <xf numFmtId="1" fontId="30" fillId="0" borderId="21" xfId="230" applyNumberFormat="1" applyFont="1" applyBorder="1" applyAlignment="1">
      <alignment horizontal="center" vertical="center" textRotation="90" wrapText="1" shrinkToFit="1"/>
    </xf>
    <xf numFmtId="1" fontId="42" fillId="0" borderId="15" xfId="230" applyNumberFormat="1" applyFont="1" applyBorder="1" applyAlignment="1">
      <alignment horizontal="center" vertical="center" textRotation="90" wrapText="1" shrinkToFit="1"/>
    </xf>
    <xf numFmtId="1" fontId="42" fillId="0" borderId="64" xfId="230" applyNumberFormat="1" applyFont="1" applyBorder="1" applyAlignment="1">
      <alignment horizontal="center" vertical="center" textRotation="90" wrapText="1" shrinkToFit="1"/>
    </xf>
    <xf numFmtId="167" fontId="42" fillId="0" borderId="16" xfId="230" applyNumberFormat="1" applyFont="1" applyBorder="1" applyAlignment="1">
      <alignment horizontal="center" vertical="center" wrapText="1" shrinkToFit="1"/>
    </xf>
    <xf numFmtId="167" fontId="42" fillId="0" borderId="71" xfId="230" applyNumberFormat="1" applyFont="1" applyBorder="1" applyAlignment="1">
      <alignment horizontal="center" vertical="center" wrapText="1" shrinkToFit="1"/>
    </xf>
    <xf numFmtId="167" fontId="42" fillId="0" borderId="16" xfId="230" applyNumberFormat="1" applyFont="1" applyBorder="1" applyAlignment="1">
      <alignment horizontal="center" vertical="center" textRotation="90" wrapText="1" shrinkToFit="1"/>
    </xf>
    <xf numFmtId="167" fontId="42" fillId="0" borderId="71" xfId="230" applyNumberFormat="1" applyFont="1" applyBorder="1" applyAlignment="1">
      <alignment horizontal="center" vertical="center" textRotation="90" wrapText="1" shrinkToFit="1"/>
    </xf>
    <xf numFmtId="2" fontId="42" fillId="0" borderId="16" xfId="230" applyNumberFormat="1" applyFont="1" applyBorder="1" applyAlignment="1">
      <alignment horizontal="center" vertical="center" textRotation="90" wrapText="1" shrinkToFit="1"/>
    </xf>
    <xf numFmtId="2" fontId="42" fillId="0" borderId="71" xfId="230" applyNumberFormat="1" applyFont="1" applyBorder="1" applyAlignment="1">
      <alignment horizontal="center" vertical="center" textRotation="90" wrapText="1" shrinkToFit="1"/>
    </xf>
    <xf numFmtId="0" fontId="29" fillId="0" borderId="0" xfId="0" applyFont="1" applyAlignment="1">
      <alignment horizontal="center" vertical="center"/>
    </xf>
    <xf numFmtId="0" fontId="45" fillId="0" borderId="0" xfId="144" applyFont="1" applyAlignment="1">
      <alignment horizontal="center"/>
    </xf>
    <xf numFmtId="1" fontId="42" fillId="0" borderId="52" xfId="230" applyNumberFormat="1" applyFont="1" applyBorder="1" applyAlignment="1">
      <alignment horizontal="center" vertical="center" textRotation="90" wrapText="1" shrinkToFit="1"/>
    </xf>
    <xf numFmtId="167" fontId="42" fillId="0" borderId="25" xfId="230" applyNumberFormat="1" applyFont="1" applyBorder="1" applyAlignment="1">
      <alignment horizontal="center" vertical="center" wrapText="1" shrinkToFit="1"/>
    </xf>
    <xf numFmtId="167" fontId="42" fillId="0" borderId="25" xfId="230" applyNumberFormat="1" applyFont="1" applyBorder="1" applyAlignment="1">
      <alignment horizontal="center" vertical="center" textRotation="90" wrapText="1" shrinkToFit="1"/>
    </xf>
    <xf numFmtId="2" fontId="42" fillId="0" borderId="25" xfId="230" applyNumberFormat="1" applyFont="1" applyBorder="1" applyAlignment="1">
      <alignment horizontal="center" vertical="center" textRotation="90" wrapText="1" shrinkToFit="1"/>
    </xf>
  </cellXfs>
  <cellStyles count="237">
    <cellStyle name="1. izcēlums" xfId="1" xr:uid="{00000000-0005-0000-0000-000000000000}"/>
    <cellStyle name="1. izcēlums 2" xfId="2" xr:uid="{00000000-0005-0000-0000-000001000000}"/>
    <cellStyle name="1. izcēlums 3" xfId="3" xr:uid="{00000000-0005-0000-0000-000002000000}"/>
    <cellStyle name="2. izcēlums" xfId="4" xr:uid="{00000000-0005-0000-0000-000003000000}"/>
    <cellStyle name="20% - Accent1 2" xfId="5" xr:uid="{00000000-0005-0000-0000-000004000000}"/>
    <cellStyle name="20% - Accent2 2" xfId="6" xr:uid="{00000000-0005-0000-0000-000005000000}"/>
    <cellStyle name="20% - Accent3 2" xfId="7" xr:uid="{00000000-0005-0000-0000-000006000000}"/>
    <cellStyle name="20% - Accent4 2" xfId="8" xr:uid="{00000000-0005-0000-0000-000007000000}"/>
    <cellStyle name="20% - Accent5 2" xfId="9" xr:uid="{00000000-0005-0000-0000-000008000000}"/>
    <cellStyle name="20% - Accent6 2" xfId="10" xr:uid="{00000000-0005-0000-0000-000009000000}"/>
    <cellStyle name="20% – rõhk1" xfId="17" xr:uid="{00000000-0005-0000-0000-00000A000000}"/>
    <cellStyle name="20% – rõhk2" xfId="18" xr:uid="{00000000-0005-0000-0000-00000B000000}"/>
    <cellStyle name="20% – rõhk3" xfId="19" xr:uid="{00000000-0005-0000-0000-00000C000000}"/>
    <cellStyle name="20% – rõhk4" xfId="20" xr:uid="{00000000-0005-0000-0000-00000D000000}"/>
    <cellStyle name="20% – rõhk5" xfId="21" xr:uid="{00000000-0005-0000-0000-00000E000000}"/>
    <cellStyle name="20% – rõhk6" xfId="22" xr:uid="{00000000-0005-0000-0000-00000F000000}"/>
    <cellStyle name="20% no 1. izcēluma" xfId="11" xr:uid="{00000000-0005-0000-0000-000010000000}"/>
    <cellStyle name="20% no 2. izcēluma" xfId="12" xr:uid="{00000000-0005-0000-0000-000011000000}"/>
    <cellStyle name="20% no 3. izcēluma" xfId="13" xr:uid="{00000000-0005-0000-0000-000012000000}"/>
    <cellStyle name="20% no 4. izcēluma" xfId="14" xr:uid="{00000000-0005-0000-0000-000013000000}"/>
    <cellStyle name="20% no 5. izcēluma" xfId="15" xr:uid="{00000000-0005-0000-0000-000014000000}"/>
    <cellStyle name="20% no 6. izcēluma" xfId="16" xr:uid="{00000000-0005-0000-0000-000015000000}"/>
    <cellStyle name="3. izcēlums " xfId="23" xr:uid="{00000000-0005-0000-0000-000016000000}"/>
    <cellStyle name="4. izcēlums" xfId="24" xr:uid="{00000000-0005-0000-0000-000017000000}"/>
    <cellStyle name="40% - Accent1 2" xfId="25" xr:uid="{00000000-0005-0000-0000-000018000000}"/>
    <cellStyle name="40% - Accent2 2" xfId="26" xr:uid="{00000000-0005-0000-0000-000019000000}"/>
    <cellStyle name="40% - Accent3 2" xfId="27" xr:uid="{00000000-0005-0000-0000-00001A000000}"/>
    <cellStyle name="40% - Accent4 2" xfId="28" xr:uid="{00000000-0005-0000-0000-00001B000000}"/>
    <cellStyle name="40% - Accent5 2" xfId="29" xr:uid="{00000000-0005-0000-0000-00001C000000}"/>
    <cellStyle name="40% - Accent6 2" xfId="30" xr:uid="{00000000-0005-0000-0000-00001D000000}"/>
    <cellStyle name="40% – rõhk1" xfId="37" xr:uid="{00000000-0005-0000-0000-00001E000000}"/>
    <cellStyle name="40% – rõhk2" xfId="38" xr:uid="{00000000-0005-0000-0000-00001F000000}"/>
    <cellStyle name="40% – rõhk3" xfId="39" xr:uid="{00000000-0005-0000-0000-000020000000}"/>
    <cellStyle name="40% – rõhk4" xfId="40" xr:uid="{00000000-0005-0000-0000-000021000000}"/>
    <cellStyle name="40% – rõhk5" xfId="41" xr:uid="{00000000-0005-0000-0000-000022000000}"/>
    <cellStyle name="40% – rõhk6" xfId="42" xr:uid="{00000000-0005-0000-0000-000023000000}"/>
    <cellStyle name="40% no 1. izcēluma" xfId="31" xr:uid="{00000000-0005-0000-0000-000024000000}"/>
    <cellStyle name="40% no 2. izcēluma" xfId="32" xr:uid="{00000000-0005-0000-0000-000025000000}"/>
    <cellStyle name="40% no 3. izcēluma" xfId="33" xr:uid="{00000000-0005-0000-0000-000026000000}"/>
    <cellStyle name="40% no 4. izcēluma" xfId="34" xr:uid="{00000000-0005-0000-0000-000027000000}"/>
    <cellStyle name="40% no 5. izcēluma" xfId="35" xr:uid="{00000000-0005-0000-0000-000028000000}"/>
    <cellStyle name="40% no 6. izcēluma" xfId="36" xr:uid="{00000000-0005-0000-0000-000029000000}"/>
    <cellStyle name="5. izcēlums" xfId="43" xr:uid="{00000000-0005-0000-0000-00002A000000}"/>
    <cellStyle name="6. izcēlums" xfId="44" xr:uid="{00000000-0005-0000-0000-00002B000000}"/>
    <cellStyle name="60% - Accent1 2" xfId="45" xr:uid="{00000000-0005-0000-0000-00002C000000}"/>
    <cellStyle name="60% - Accent2 2" xfId="46" xr:uid="{00000000-0005-0000-0000-00002D000000}"/>
    <cellStyle name="60% - Accent3 2" xfId="47" xr:uid="{00000000-0005-0000-0000-00002E000000}"/>
    <cellStyle name="60% - Accent4 2" xfId="48" xr:uid="{00000000-0005-0000-0000-00002F000000}"/>
    <cellStyle name="60% - Accent5 2" xfId="49" xr:uid="{00000000-0005-0000-0000-000030000000}"/>
    <cellStyle name="60% - Accent6 2" xfId="50" xr:uid="{00000000-0005-0000-0000-000031000000}"/>
    <cellStyle name="60% – rõhk1" xfId="57" xr:uid="{00000000-0005-0000-0000-000032000000}"/>
    <cellStyle name="60% – rõhk2" xfId="58" xr:uid="{00000000-0005-0000-0000-000033000000}"/>
    <cellStyle name="60% – rõhk3" xfId="59" xr:uid="{00000000-0005-0000-0000-000034000000}"/>
    <cellStyle name="60% – rõhk4" xfId="60" xr:uid="{00000000-0005-0000-0000-000035000000}"/>
    <cellStyle name="60% – rõhk5" xfId="61" xr:uid="{00000000-0005-0000-0000-000036000000}"/>
    <cellStyle name="60% – rõhk6" xfId="62" xr:uid="{00000000-0005-0000-0000-000037000000}"/>
    <cellStyle name="60% no 1. izcēluma" xfId="51" xr:uid="{00000000-0005-0000-0000-000038000000}"/>
    <cellStyle name="60% no 2. izcēluma" xfId="52" xr:uid="{00000000-0005-0000-0000-000039000000}"/>
    <cellStyle name="60% no 3. izcēluma" xfId="53" xr:uid="{00000000-0005-0000-0000-00003A000000}"/>
    <cellStyle name="60% no 4. izcēluma" xfId="54" xr:uid="{00000000-0005-0000-0000-00003B000000}"/>
    <cellStyle name="60% no 5. izcēluma" xfId="55" xr:uid="{00000000-0005-0000-0000-00003C000000}"/>
    <cellStyle name="60% no 6. izcēluma" xfId="56" xr:uid="{00000000-0005-0000-0000-00003D000000}"/>
    <cellStyle name="Accent1 2" xfId="63" xr:uid="{00000000-0005-0000-0000-00003E000000}"/>
    <cellStyle name="Accent1 2 2" xfId="64" xr:uid="{00000000-0005-0000-0000-00003F000000}"/>
    <cellStyle name="Accent2 2" xfId="65" xr:uid="{00000000-0005-0000-0000-000040000000}"/>
    <cellStyle name="Accent2 2 2" xfId="66" xr:uid="{00000000-0005-0000-0000-000041000000}"/>
    <cellStyle name="Accent3 2" xfId="67" xr:uid="{00000000-0005-0000-0000-000042000000}"/>
    <cellStyle name="Accent4 2" xfId="68" xr:uid="{00000000-0005-0000-0000-000043000000}"/>
    <cellStyle name="Accent5 2" xfId="69" xr:uid="{00000000-0005-0000-0000-000044000000}"/>
    <cellStyle name="Accent6 2" xfId="70" xr:uid="{00000000-0005-0000-0000-000045000000}"/>
    <cellStyle name="Aprēķināšana" xfId="71" xr:uid="{00000000-0005-0000-0000-000046000000}"/>
    <cellStyle name="Aprēķināšana 2" xfId="72" xr:uid="{00000000-0005-0000-0000-000047000000}"/>
    <cellStyle name="Aprēķināšana 2 2" xfId="73" xr:uid="{00000000-0005-0000-0000-000048000000}"/>
    <cellStyle name="Aprēķināšana 3" xfId="74" xr:uid="{00000000-0005-0000-0000-000049000000}"/>
    <cellStyle name="Arvutus" xfId="75" xr:uid="{00000000-0005-0000-0000-00004A000000}"/>
    <cellStyle name="Bad 2" xfId="76" xr:uid="{00000000-0005-0000-0000-00004B000000}"/>
    <cellStyle name="Brīdinājuma teksts" xfId="77" xr:uid="{00000000-0005-0000-0000-00004C000000}"/>
    <cellStyle name="Brīdinājuma teksts 2" xfId="78" xr:uid="{00000000-0005-0000-0000-00004D000000}"/>
    <cellStyle name="Brīdinājuma teksts 2 2" xfId="79" xr:uid="{00000000-0005-0000-0000-00004E000000}"/>
    <cellStyle name="Brīdinājuma teksts 3" xfId="80" xr:uid="{00000000-0005-0000-0000-00004F000000}"/>
    <cellStyle name="Calculation 2" xfId="81" xr:uid="{00000000-0005-0000-0000-000050000000}"/>
    <cellStyle name="Calculation 3" xfId="82" xr:uid="{00000000-0005-0000-0000-000051000000}"/>
    <cellStyle name="Calculation 4" xfId="83" xr:uid="{00000000-0005-0000-0000-000052000000}"/>
    <cellStyle name="Check Cell 2" xfId="84" xr:uid="{00000000-0005-0000-0000-000053000000}"/>
    <cellStyle name="Comma 3" xfId="85" xr:uid="{00000000-0005-0000-0000-000054000000}"/>
    <cellStyle name="Currency 2" xfId="86" xr:uid="{00000000-0005-0000-0000-000055000000}"/>
    <cellStyle name="Excel Built-in Normal" xfId="230" xr:uid="{00000000-0005-0000-0000-000056000000}"/>
    <cellStyle name="Explanatory Text 2" xfId="87" xr:uid="{00000000-0005-0000-0000-000057000000}"/>
    <cellStyle name="Explanatory Text 2 2" xfId="88" xr:uid="{00000000-0005-0000-0000-000058000000}"/>
    <cellStyle name="Good 2" xfId="89" xr:uid="{00000000-0005-0000-0000-000059000000}"/>
    <cellStyle name="Halb" xfId="90" xr:uid="{00000000-0005-0000-0000-00005A000000}"/>
    <cellStyle name="Hea" xfId="91" xr:uid="{00000000-0005-0000-0000-00005B000000}"/>
    <cellStyle name="Heading 1 2" xfId="92" xr:uid="{00000000-0005-0000-0000-00005C000000}"/>
    <cellStyle name="Heading 2 2" xfId="93" xr:uid="{00000000-0005-0000-0000-00005D000000}"/>
    <cellStyle name="Heading 3 2" xfId="94" xr:uid="{00000000-0005-0000-0000-00005E000000}"/>
    <cellStyle name="Heading 4 2" xfId="95" xr:uid="{00000000-0005-0000-0000-00005F000000}"/>
    <cellStyle name="Hipersaite 2" xfId="96" xr:uid="{00000000-0005-0000-0000-000060000000}"/>
    <cellStyle name="Hipersaite 3" xfId="97" xr:uid="{00000000-0005-0000-0000-000061000000}"/>
    <cellStyle name="Hoiatustekst" xfId="98" xr:uid="{00000000-0005-0000-0000-000062000000}"/>
    <cellStyle name="Ievade" xfId="99" xr:uid="{00000000-0005-0000-0000-000063000000}"/>
    <cellStyle name="Ievade 2" xfId="100" xr:uid="{00000000-0005-0000-0000-000064000000}"/>
    <cellStyle name="Ievade 2 2" xfId="101" xr:uid="{00000000-0005-0000-0000-000065000000}"/>
    <cellStyle name="Ievade 3" xfId="102" xr:uid="{00000000-0005-0000-0000-000066000000}"/>
    <cellStyle name="Input 2" xfId="103" xr:uid="{00000000-0005-0000-0000-000067000000}"/>
    <cellStyle name="Input 3" xfId="104" xr:uid="{00000000-0005-0000-0000-000068000000}"/>
    <cellStyle name="Input 4" xfId="105" xr:uid="{00000000-0005-0000-0000-000069000000}"/>
    <cellStyle name="Izvade" xfId="106" xr:uid="{00000000-0005-0000-0000-00006A000000}"/>
    <cellStyle name="Izvade 2" xfId="107" xr:uid="{00000000-0005-0000-0000-00006B000000}"/>
    <cellStyle name="Izvade 2 2" xfId="108" xr:uid="{00000000-0005-0000-0000-00006C000000}"/>
    <cellStyle name="Izvade 3" xfId="109" xr:uid="{00000000-0005-0000-0000-00006D000000}"/>
    <cellStyle name="Kokku" xfId="110" xr:uid="{00000000-0005-0000-0000-00006E000000}"/>
    <cellStyle name="Komats 2" xfId="111" xr:uid="{00000000-0005-0000-0000-00006F000000}"/>
    <cellStyle name="Komats 3" xfId="112" xr:uid="{00000000-0005-0000-0000-000070000000}"/>
    <cellStyle name="Kontrolli lahtrit" xfId="113" xr:uid="{00000000-0005-0000-0000-000071000000}"/>
    <cellStyle name="Kopsumma" xfId="114" xr:uid="{00000000-0005-0000-0000-000072000000}"/>
    <cellStyle name="Kopsumma 2" xfId="115" xr:uid="{00000000-0005-0000-0000-000073000000}"/>
    <cellStyle name="Kopsumma 2 2" xfId="116" xr:uid="{00000000-0005-0000-0000-000074000000}"/>
    <cellStyle name="Kopsumma 3" xfId="117" xr:uid="{00000000-0005-0000-0000-000075000000}"/>
    <cellStyle name="Lingitud lahter" xfId="118" xr:uid="{00000000-0005-0000-0000-000076000000}"/>
    <cellStyle name="Linked Cell 2" xfId="119" xr:uid="{00000000-0005-0000-0000-000077000000}"/>
    <cellStyle name="Märkus" xfId="120" xr:uid="{00000000-0005-0000-0000-000078000000}"/>
    <cellStyle name="Neitrāls" xfId="121" xr:uid="{00000000-0005-0000-0000-000079000000}"/>
    <cellStyle name="Neitrāls 2" xfId="122" xr:uid="{00000000-0005-0000-0000-00007A000000}"/>
    <cellStyle name="Neitrāls 2 2" xfId="123" xr:uid="{00000000-0005-0000-0000-00007B000000}"/>
    <cellStyle name="Neitrāls 3" xfId="124" xr:uid="{00000000-0005-0000-0000-00007C000000}"/>
    <cellStyle name="Neutraalne" xfId="125" xr:uid="{00000000-0005-0000-0000-00007D000000}"/>
    <cellStyle name="Neutral 2" xfId="126" xr:uid="{00000000-0005-0000-0000-00007E000000}"/>
    <cellStyle name="Neutral 3" xfId="127" xr:uid="{00000000-0005-0000-0000-00007F000000}"/>
    <cellStyle name="Neutral 4" xfId="128" xr:uid="{00000000-0005-0000-0000-000080000000}"/>
    <cellStyle name="Normaallaad 2" xfId="129" xr:uid="{00000000-0005-0000-0000-000081000000}"/>
    <cellStyle name="Normal 10" xfId="130" xr:uid="{00000000-0005-0000-0000-000083000000}"/>
    <cellStyle name="Normal 10 10" xfId="131" xr:uid="{00000000-0005-0000-0000-000084000000}"/>
    <cellStyle name="Normal 10 2" xfId="132" xr:uid="{00000000-0005-0000-0000-000085000000}"/>
    <cellStyle name="Normal 11" xfId="133" xr:uid="{00000000-0005-0000-0000-000086000000}"/>
    <cellStyle name="Normal 11 7 2" xfId="134" xr:uid="{00000000-0005-0000-0000-000087000000}"/>
    <cellStyle name="Normal 12 2" xfId="135" xr:uid="{00000000-0005-0000-0000-000088000000}"/>
    <cellStyle name="Normal 12 3" xfId="136" xr:uid="{00000000-0005-0000-0000-000089000000}"/>
    <cellStyle name="Normal 13" xfId="137" xr:uid="{00000000-0005-0000-0000-00008A000000}"/>
    <cellStyle name="Normal 14" xfId="138" xr:uid="{00000000-0005-0000-0000-00008B000000}"/>
    <cellStyle name="Normal 15" xfId="139" xr:uid="{00000000-0005-0000-0000-00008C000000}"/>
    <cellStyle name="Normal 18" xfId="140" xr:uid="{00000000-0005-0000-0000-00008D000000}"/>
    <cellStyle name="Normal 19" xfId="141" xr:uid="{00000000-0005-0000-0000-00008E000000}"/>
    <cellStyle name="Normal 2" xfId="142" xr:uid="{00000000-0005-0000-0000-00008F000000}"/>
    <cellStyle name="Normal 2 10 2 2" xfId="143" xr:uid="{00000000-0005-0000-0000-000090000000}"/>
    <cellStyle name="Normal 2 15" xfId="144" xr:uid="{00000000-0005-0000-0000-000091000000}"/>
    <cellStyle name="Normal 2 2" xfId="145" xr:uid="{00000000-0005-0000-0000-000092000000}"/>
    <cellStyle name="Normal 2 2 2" xfId="146" xr:uid="{00000000-0005-0000-0000-000093000000}"/>
    <cellStyle name="Normal 2 2 3" xfId="147" xr:uid="{00000000-0005-0000-0000-000094000000}"/>
    <cellStyle name="Normal 2 2 4" xfId="233" xr:uid="{00000000-0005-0000-0000-000095000000}"/>
    <cellStyle name="Normal 2 3" xfId="148" xr:uid="{00000000-0005-0000-0000-000096000000}"/>
    <cellStyle name="Normal 2 4" xfId="149" xr:uid="{00000000-0005-0000-0000-000097000000}"/>
    <cellStyle name="Normal 2 5" xfId="150" xr:uid="{00000000-0005-0000-0000-000098000000}"/>
    <cellStyle name="Normal 2_U1" xfId="153" xr:uid="{00000000-0005-0000-0000-000099000000}"/>
    <cellStyle name="Normal 24" xfId="151" xr:uid="{00000000-0005-0000-0000-00009A000000}"/>
    <cellStyle name="Normal 28" xfId="152" xr:uid="{00000000-0005-0000-0000-00009B000000}"/>
    <cellStyle name="Normal 3" xfId="154" xr:uid="{00000000-0005-0000-0000-00009C000000}"/>
    <cellStyle name="Normal 3 2" xfId="155" xr:uid="{00000000-0005-0000-0000-00009D000000}"/>
    <cellStyle name="Normal 3 3" xfId="156" xr:uid="{00000000-0005-0000-0000-00009E000000}"/>
    <cellStyle name="Normal 3 3 2" xfId="157" xr:uid="{00000000-0005-0000-0000-00009F000000}"/>
    <cellStyle name="Normal 3 4" xfId="158" xr:uid="{00000000-0005-0000-0000-0000A0000000}"/>
    <cellStyle name="Normal 3 5" xfId="159" xr:uid="{00000000-0005-0000-0000-0000A1000000}"/>
    <cellStyle name="Normal 34" xfId="160" xr:uid="{00000000-0005-0000-0000-0000A2000000}"/>
    <cellStyle name="Normal 35" xfId="161" xr:uid="{00000000-0005-0000-0000-0000A3000000}"/>
    <cellStyle name="Normal 37" xfId="162" xr:uid="{00000000-0005-0000-0000-0000A4000000}"/>
    <cellStyle name="Normal 4" xfId="163" xr:uid="{00000000-0005-0000-0000-0000A5000000}"/>
    <cellStyle name="Normal 4 2" xfId="164" xr:uid="{00000000-0005-0000-0000-0000A6000000}"/>
    <cellStyle name="Normal 45 2" xfId="165" xr:uid="{00000000-0005-0000-0000-0000A7000000}"/>
    <cellStyle name="Normal 46 2" xfId="166" xr:uid="{00000000-0005-0000-0000-0000A8000000}"/>
    <cellStyle name="Normal 5" xfId="167" xr:uid="{00000000-0005-0000-0000-0000A9000000}"/>
    <cellStyle name="Normal 5 2" xfId="231" xr:uid="{00000000-0005-0000-0000-0000AA000000}"/>
    <cellStyle name="Normal 5 2 2" xfId="168" xr:uid="{00000000-0005-0000-0000-0000AB000000}"/>
    <cellStyle name="Normal 5 2 3" xfId="232" xr:uid="{00000000-0005-0000-0000-0000AC000000}"/>
    <cellStyle name="Normal 5 2 3 2" xfId="236" xr:uid="{AB94835A-E0E3-401D-B27B-544861C57DF6}"/>
    <cellStyle name="Normal 5 2 4" xfId="235" xr:uid="{4D19C4E4-DF4B-4027-B60F-84D1BED8FB67}"/>
    <cellStyle name="Normal 6" xfId="169" xr:uid="{00000000-0005-0000-0000-0000AD000000}"/>
    <cellStyle name="Normal 7" xfId="170" xr:uid="{00000000-0005-0000-0000-0000AE000000}"/>
    <cellStyle name="Normal 8" xfId="171" xr:uid="{00000000-0005-0000-0000-0000AF000000}"/>
    <cellStyle name="Normal 9" xfId="172" xr:uid="{00000000-0005-0000-0000-0000B0000000}"/>
    <cellStyle name="Normal 9 2" xfId="173" xr:uid="{00000000-0005-0000-0000-0000B1000000}"/>
    <cellStyle name="Nosaukums" xfId="174" xr:uid="{00000000-0005-0000-0000-0000B2000000}"/>
    <cellStyle name="Nosaukums 2" xfId="175" xr:uid="{00000000-0005-0000-0000-0000B3000000}"/>
    <cellStyle name="Nosaukums 2 2" xfId="176" xr:uid="{00000000-0005-0000-0000-0000B4000000}"/>
    <cellStyle name="Nosaukums 3" xfId="177" xr:uid="{00000000-0005-0000-0000-0000B5000000}"/>
    <cellStyle name="Note 2" xfId="178" xr:uid="{00000000-0005-0000-0000-0000B6000000}"/>
    <cellStyle name="Note 2 2" xfId="179" xr:uid="{00000000-0005-0000-0000-0000B7000000}"/>
    <cellStyle name="Note 2 3" xfId="180" xr:uid="{00000000-0005-0000-0000-0000B8000000}"/>
    <cellStyle name="Output 2" xfId="181" xr:uid="{00000000-0005-0000-0000-0000B9000000}"/>
    <cellStyle name="Output 2 2" xfId="182" xr:uid="{00000000-0005-0000-0000-0000BA000000}"/>
    <cellStyle name="Output 3" xfId="183" xr:uid="{00000000-0005-0000-0000-0000BB000000}"/>
    <cellStyle name="Output 4" xfId="184" xr:uid="{00000000-0005-0000-0000-0000BC000000}"/>
    <cellStyle name="Output 5" xfId="185" xr:uid="{00000000-0005-0000-0000-0000BD000000}"/>
    <cellStyle name="Parastais 3" xfId="186" xr:uid="{00000000-0005-0000-0000-0000BE000000}"/>
    <cellStyle name="Parastais_Pērses iela, Baldone, Zvārdes, Mārupe" xfId="187" xr:uid="{00000000-0005-0000-0000-0000BF000000}"/>
    <cellStyle name="Parasts" xfId="0" builtinId="0"/>
    <cellStyle name="Parasts 2" xfId="188" xr:uid="{00000000-0005-0000-0000-0000C0000000}"/>
    <cellStyle name="Parasts 2 2" xfId="189" xr:uid="{00000000-0005-0000-0000-0000C1000000}"/>
    <cellStyle name="Parasts 2 2 2" xfId="190" xr:uid="{00000000-0005-0000-0000-0000C2000000}"/>
    <cellStyle name="Parasts 3" xfId="191" xr:uid="{00000000-0005-0000-0000-0000C3000000}"/>
    <cellStyle name="Parasts 3 2" xfId="192" xr:uid="{00000000-0005-0000-0000-0000C4000000}"/>
    <cellStyle name="Parasts 4" xfId="193" xr:uid="{00000000-0005-0000-0000-0000C5000000}"/>
    <cellStyle name="Parasts 5" xfId="194" xr:uid="{00000000-0005-0000-0000-0000C6000000}"/>
    <cellStyle name="Parasts 6" xfId="195" xr:uid="{00000000-0005-0000-0000-0000C7000000}"/>
    <cellStyle name="Parasts 7" xfId="196" xr:uid="{00000000-0005-0000-0000-0000C8000000}"/>
    <cellStyle name="Pealkiri" xfId="197" xr:uid="{00000000-0005-0000-0000-0000C9000000}"/>
    <cellStyle name="Pealkiri 1" xfId="198" xr:uid="{00000000-0005-0000-0000-0000CA000000}"/>
    <cellStyle name="Pealkiri 2" xfId="199" xr:uid="{00000000-0005-0000-0000-0000CB000000}"/>
    <cellStyle name="Pealkiri 3" xfId="200" xr:uid="{00000000-0005-0000-0000-0000CC000000}"/>
    <cellStyle name="Pealkiri 4" xfId="201" xr:uid="{00000000-0005-0000-0000-0000CD000000}"/>
    <cellStyle name="Percent 2" xfId="202" xr:uid="{00000000-0005-0000-0000-0000CE000000}"/>
    <cellStyle name="Rõhk1" xfId="203" xr:uid="{00000000-0005-0000-0000-0000CF000000}"/>
    <cellStyle name="Rõhk2" xfId="204" xr:uid="{00000000-0005-0000-0000-0000D0000000}"/>
    <cellStyle name="Rõhk3" xfId="205" xr:uid="{00000000-0005-0000-0000-0000D1000000}"/>
    <cellStyle name="Rõhk4" xfId="206" xr:uid="{00000000-0005-0000-0000-0000D2000000}"/>
    <cellStyle name="Rõhk5" xfId="207" xr:uid="{00000000-0005-0000-0000-0000D3000000}"/>
    <cellStyle name="Rõhk6" xfId="208" xr:uid="{00000000-0005-0000-0000-0000D4000000}"/>
    <cellStyle name="Saistītā šūna" xfId="209" xr:uid="{00000000-0005-0000-0000-0000D5000000}"/>
    <cellStyle name="Selgitav tekst" xfId="210" xr:uid="{00000000-0005-0000-0000-0000D6000000}"/>
    <cellStyle name="Sisestus" xfId="211" xr:uid="{00000000-0005-0000-0000-0000D7000000}"/>
    <cellStyle name="Stils 1" xfId="212" xr:uid="{00000000-0005-0000-0000-0000D8000000}"/>
    <cellStyle name="Stils 1 2" xfId="213" xr:uid="{00000000-0005-0000-0000-0000D9000000}"/>
    <cellStyle name="Style 1" xfId="214" xr:uid="{00000000-0005-0000-0000-0000DA000000}"/>
    <cellStyle name="Style 1 2" xfId="215" xr:uid="{00000000-0005-0000-0000-0000DB000000}"/>
    <cellStyle name="Style 1 2 2" xfId="216" xr:uid="{00000000-0005-0000-0000-0000DC000000}"/>
    <cellStyle name="Style 1 3" xfId="217" xr:uid="{00000000-0005-0000-0000-0000DD000000}"/>
    <cellStyle name="Style 1_TS" xfId="218" xr:uid="{00000000-0005-0000-0000-0000DE000000}"/>
    <cellStyle name="Title 2" xfId="219" xr:uid="{00000000-0005-0000-0000-0000DF000000}"/>
    <cellStyle name="Title 3" xfId="220" xr:uid="{00000000-0005-0000-0000-0000E0000000}"/>
    <cellStyle name="Total 2" xfId="221" xr:uid="{00000000-0005-0000-0000-0000E1000000}"/>
    <cellStyle name="Total 3" xfId="222" xr:uid="{00000000-0005-0000-0000-0000E2000000}"/>
    <cellStyle name="Väljund" xfId="223" xr:uid="{00000000-0005-0000-0000-0000E3000000}"/>
    <cellStyle name="Warning Text 2" xfId="224" xr:uid="{00000000-0005-0000-0000-0000E4000000}"/>
    <cellStyle name="Warning Text 3" xfId="225" xr:uid="{00000000-0005-0000-0000-0000E5000000}"/>
    <cellStyle name="Обычный 2" xfId="226" xr:uid="{00000000-0005-0000-0000-0000E6000000}"/>
    <cellStyle name="Обычный 2 2" xfId="227" xr:uid="{00000000-0005-0000-0000-0000E7000000}"/>
    <cellStyle name="Обычный_01.DPN_PINKI_TIPOGRAFIJA_KONTROLTAME_VADIMS-na sertifikat 2" xfId="228" xr:uid="{00000000-0005-0000-0000-0000E8000000}"/>
    <cellStyle name="Обычный_33. OZOLNIEKU NOVADA DOME_OZO SKOLA_TELPU, GAITENU, KAPNU TELPU REMONTS_TAME_VADIMS_2011_02_25_melnraksts" xfId="229" xr:uid="{00000000-0005-0000-0000-0000E9000000}"/>
    <cellStyle name="Обычный_33. OZOLNIEKU NOVADA DOME_OZO SKOLA_TELPU, GAITENU, KAPNU TELPU REMONTS_TAME_VADIMS_2011_02_25_melnraksts_09. ELITE BRAIN_ZIKI_KUTS BUVNIECIBA_TAME_2013_08_01+EL labots" xfId="234" xr:uid="{52B61DD7-A033-440E-9221-FFF7D4468FCC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FF972F"/>
      <rgbColor rgb="FF800080"/>
      <rgbColor rgb="FF008080"/>
      <rgbColor rgb="FFC0C0C0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C0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414142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tt&#299;st&#299;bas%20noda&#316;a\Projekti\S-2025-0002%20Ulbrokas%20baseina%20EE%20un%20jumta%20parbuve\01_Projektesana\Tames\2025_02_20%20T&#256;ME%20Ulbrokas%20peldbaseins%20Preciz&#275;ts%2003.02.2025%20(1)%20(2).xlsx" TargetMode="External"/><Relationship Id="rId1" Type="http://schemas.openxmlformats.org/officeDocument/2006/relationships/externalLinkPath" Target="file:///O:\Att&#299;st&#299;bas%20noda&#316;a\Projekti\S-2025-0002%20Ulbrokas%20baseina%20EE%20un%20jumta%20parbuve\01_Projektesana\Tames\2025_02_20%20T&#256;ME%20Ulbrokas%20peldbaseins%20Preciz&#275;ts%2003.02.2025%20(1)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kolas%20iela%208.%20t&#257;me\VConsulting_Plaksnisu_24.9_5.%20Labota%2003.1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  <sheetName val="Taul4"/>
      <sheetName val="Sat,rād_12"/>
      <sheetName val="_veids211"/>
      <sheetName val="kops2"/>
      <sheetName val="2,2"/>
      <sheetName val="Sat,rād_13"/>
      <sheetName val="_veids212"/>
      <sheetName val="Sat,rād_14"/>
      <sheetName val="_veids213"/>
      <sheetName val="Sat,rād_16"/>
      <sheetName val="_veids215"/>
      <sheetName val="Sat,rād_15"/>
      <sheetName val="_veids214"/>
      <sheetName val="Sat,rād_17"/>
      <sheetName val="_veids216"/>
      <sheetName val="Sat,rād_18"/>
      <sheetName val="_veids217"/>
      <sheetName val="Sat,rād_19"/>
      <sheetName val="_veids218"/>
      <sheetName val="Sat,rād_20"/>
      <sheetName val="_veids219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5-1"/>
      <sheetName val="5-5"/>
      <sheetName val="2k.1-1"/>
      <sheetName val="2k.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tame"/>
      <sheetName val="kops"/>
      <sheetName val="Būvlaukums"/>
      <sheetName val="Demontāža"/>
      <sheetName val="Fasāde"/>
      <sheetName val="Jumts"/>
    </sheetNames>
    <sheetDataSet>
      <sheetData sheetId="0">
        <row r="14">
          <cell r="B14" t="str">
            <v>Pasūtījuma Nr.</v>
          </cell>
        </row>
        <row r="16">
          <cell r="D16" t="str">
            <v xml:space="preserve">Tāme sastādīta:  2025.gada 20. janvārī </v>
          </cell>
        </row>
        <row r="21">
          <cell r="C21" t="str">
            <v>Ulbrokas sporta kompleksa peldbaseina jumta nesošo konstrukciju atjaunošana</v>
          </cell>
        </row>
      </sheetData>
      <sheetData sheetId="1"/>
      <sheetData sheetId="2">
        <row r="4">
          <cell r="D4" t="str">
            <v>BŪVLAUKUMA SAGATAVOŠANA UN UZTURĒŠANA</v>
          </cell>
        </row>
      </sheetData>
      <sheetData sheetId="3">
        <row r="4">
          <cell r="D4" t="str">
            <v>DEMONTĀŽAS  DARBI</v>
          </cell>
        </row>
      </sheetData>
      <sheetData sheetId="4">
        <row r="4">
          <cell r="D4" t="str">
            <v>FASĀDES APDARE</v>
          </cell>
        </row>
      </sheetData>
      <sheetData sheetId="5">
        <row r="4">
          <cell r="D4" t="str">
            <v>JUMTS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1,12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4">
          <cell r="H14">
            <v>4149.7799999999988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FD20F-6CE6-43E3-A6EB-0E4466194A84}">
  <sheetPr>
    <tabColor rgb="FF00B0F0"/>
  </sheetPr>
  <dimension ref="B1:H45"/>
  <sheetViews>
    <sheetView showZeros="0" topLeftCell="A3" zoomScale="70" zoomScaleNormal="70" zoomScaleSheetLayoutView="100" workbookViewId="0">
      <selection activeCell="D33" sqref="D33"/>
    </sheetView>
  </sheetViews>
  <sheetFormatPr defaultColWidth="9.109375" defaultRowHeight="14.4" x14ac:dyDescent="0.3"/>
  <cols>
    <col min="1" max="1" width="2.33203125" style="121" customWidth="1"/>
    <col min="2" max="2" width="26.109375" style="113" customWidth="1"/>
    <col min="3" max="3" width="42" style="113" customWidth="1"/>
    <col min="4" max="4" width="20.33203125" style="113" customWidth="1"/>
    <col min="5" max="5" width="9.109375" style="113"/>
    <col min="6" max="7" width="9.109375" style="121"/>
    <col min="8" max="8" width="10" style="121" bestFit="1" customWidth="1"/>
    <col min="9" max="16384" width="9.109375" style="121"/>
  </cols>
  <sheetData>
    <row r="1" spans="2:4" x14ac:dyDescent="0.3">
      <c r="D1" s="114"/>
    </row>
    <row r="2" spans="2:4" ht="15.6" x14ac:dyDescent="0.3">
      <c r="D2" s="115" t="s">
        <v>168</v>
      </c>
    </row>
    <row r="3" spans="2:4" ht="15.6" x14ac:dyDescent="0.3">
      <c r="D3" s="115" t="s">
        <v>169</v>
      </c>
    </row>
    <row r="4" spans="2:4" x14ac:dyDescent="0.3">
      <c r="D4" s="114" t="s">
        <v>170</v>
      </c>
    </row>
    <row r="5" spans="2:4" ht="15.6" x14ac:dyDescent="0.3">
      <c r="D5" s="115"/>
    </row>
    <row r="6" spans="2:4" ht="15.6" x14ac:dyDescent="0.3">
      <c r="D6" s="115" t="s">
        <v>171</v>
      </c>
    </row>
    <row r="7" spans="2:4" ht="15.6" x14ac:dyDescent="0.3">
      <c r="D7" s="115" t="s">
        <v>172</v>
      </c>
    </row>
    <row r="8" spans="2:4" ht="15.6" x14ac:dyDescent="0.3">
      <c r="B8" s="116"/>
    </row>
    <row r="9" spans="2:4" ht="21" x14ac:dyDescent="0.4">
      <c r="B9" s="168" t="s">
        <v>173</v>
      </c>
      <c r="C9" s="169"/>
      <c r="D9" s="170"/>
    </row>
    <row r="10" spans="2:4" ht="15.6" x14ac:dyDescent="0.3">
      <c r="D10" s="115"/>
    </row>
    <row r="11" spans="2:4" ht="15.6" x14ac:dyDescent="0.3">
      <c r="B11" s="117" t="s">
        <v>139</v>
      </c>
      <c r="C11" s="171" t="s">
        <v>140</v>
      </c>
      <c r="D11" s="171"/>
    </row>
    <row r="12" spans="2:4" ht="42.45" customHeight="1" x14ac:dyDescent="0.3">
      <c r="B12" s="117" t="s">
        <v>26</v>
      </c>
      <c r="C12" s="171" t="s">
        <v>42</v>
      </c>
      <c r="D12" s="171"/>
    </row>
    <row r="13" spans="2:4" ht="32.25" customHeight="1" x14ac:dyDescent="0.3">
      <c r="B13" s="117" t="s">
        <v>25</v>
      </c>
      <c r="C13" s="171" t="s">
        <v>107</v>
      </c>
      <c r="D13" s="171"/>
    </row>
    <row r="14" spans="2:4" ht="15.6" x14ac:dyDescent="0.3">
      <c r="B14" s="118" t="s">
        <v>174</v>
      </c>
      <c r="C14" s="172"/>
      <c r="D14" s="172"/>
    </row>
    <row r="15" spans="2:4" ht="15.6" x14ac:dyDescent="0.3">
      <c r="D15" s="115"/>
    </row>
    <row r="16" spans="2:4" x14ac:dyDescent="0.3">
      <c r="D16" s="119" t="s">
        <v>175</v>
      </c>
    </row>
    <row r="17" spans="2:8" ht="15.6" x14ac:dyDescent="0.3">
      <c r="B17" s="120" t="s">
        <v>176</v>
      </c>
    </row>
    <row r="18" spans="2:8" s="123" customFormat="1" x14ac:dyDescent="0.3">
      <c r="B18" s="165" t="s">
        <v>177</v>
      </c>
      <c r="C18" s="167" t="s">
        <v>178</v>
      </c>
      <c r="D18" s="165" t="s">
        <v>179</v>
      </c>
      <c r="E18" s="122"/>
    </row>
    <row r="19" spans="2:8" s="123" customFormat="1" ht="19.649999999999999" customHeight="1" x14ac:dyDescent="0.3">
      <c r="B19" s="166"/>
      <c r="C19" s="167"/>
      <c r="D19" s="166"/>
      <c r="E19" s="122"/>
    </row>
    <row r="20" spans="2:8" s="123" customFormat="1" x14ac:dyDescent="0.3">
      <c r="B20" s="124"/>
      <c r="C20" s="125"/>
      <c r="D20" s="126"/>
      <c r="E20" s="122"/>
    </row>
    <row r="21" spans="2:8" s="123" customFormat="1" ht="27.6" x14ac:dyDescent="0.3">
      <c r="B21" s="127">
        <v>1</v>
      </c>
      <c r="C21" s="128" t="s">
        <v>42</v>
      </c>
      <c r="D21" s="129" t="e">
        <f>kops!E29</f>
        <v>#VALUE!</v>
      </c>
      <c r="E21" s="122"/>
      <c r="H21" s="130"/>
    </row>
    <row r="22" spans="2:8" s="123" customFormat="1" x14ac:dyDescent="0.3">
      <c r="B22" s="127"/>
      <c r="C22" s="128"/>
      <c r="D22" s="129"/>
      <c r="E22" s="122"/>
    </row>
    <row r="23" spans="2:8" s="85" customFormat="1" ht="15.6" x14ac:dyDescent="0.25">
      <c r="B23" s="131"/>
      <c r="C23" s="132" t="s">
        <v>180</v>
      </c>
      <c r="D23" s="133" t="e">
        <f>SUM(D20:D22)</f>
        <v>#VALUE!</v>
      </c>
    </row>
    <row r="24" spans="2:8" s="85" customFormat="1" ht="15" x14ac:dyDescent="0.25">
      <c r="B24" s="131"/>
      <c r="C24" s="134"/>
      <c r="D24" s="135"/>
    </row>
    <row r="25" spans="2:8" s="85" customFormat="1" ht="15.6" x14ac:dyDescent="0.25">
      <c r="B25" s="131"/>
      <c r="C25" s="132" t="s">
        <v>151</v>
      </c>
      <c r="D25" s="133" t="e">
        <f>SUM(D23:D24)</f>
        <v>#VALUE!</v>
      </c>
    </row>
    <row r="26" spans="2:8" s="123" customFormat="1" ht="16.8" x14ac:dyDescent="0.3">
      <c r="B26" s="136"/>
      <c r="C26" s="136"/>
      <c r="D26" s="137"/>
      <c r="E26" s="85"/>
    </row>
    <row r="27" spans="2:8" s="123" customFormat="1" ht="16.8" x14ac:dyDescent="0.3">
      <c r="B27" s="136"/>
      <c r="C27" s="136"/>
      <c r="D27" s="137"/>
      <c r="E27" s="85"/>
    </row>
    <row r="28" spans="2:8" s="85" customFormat="1" ht="15" x14ac:dyDescent="0.25">
      <c r="B28" s="131"/>
      <c r="C28" s="134" t="s">
        <v>181</v>
      </c>
      <c r="D28" s="133" t="e">
        <f>0.21*D25</f>
        <v>#VALUE!</v>
      </c>
    </row>
    <row r="29" spans="2:8" s="123" customFormat="1" ht="16.8" x14ac:dyDescent="0.3">
      <c r="B29" s="136"/>
      <c r="C29" s="136"/>
      <c r="D29" s="137"/>
      <c r="E29" s="85"/>
    </row>
    <row r="30" spans="2:8" s="123" customFormat="1" ht="16.8" x14ac:dyDescent="0.3">
      <c r="B30" s="136"/>
      <c r="C30" s="136"/>
      <c r="D30" s="137"/>
      <c r="E30" s="85"/>
    </row>
    <row r="31" spans="2:8" s="123" customFormat="1" ht="16.8" x14ac:dyDescent="0.3">
      <c r="B31" s="136"/>
      <c r="C31" s="136"/>
      <c r="D31" s="137"/>
      <c r="E31" s="85"/>
    </row>
    <row r="32" spans="2:8" s="123" customFormat="1" x14ac:dyDescent="0.3">
      <c r="B32" s="138"/>
      <c r="C32" s="122"/>
      <c r="D32" s="139"/>
      <c r="E32" s="85"/>
    </row>
    <row r="33" spans="2:5" s="85" customFormat="1" ht="13.8" x14ac:dyDescent="0.25">
      <c r="B33" s="17" t="s">
        <v>156</v>
      </c>
      <c r="C33" s="80"/>
      <c r="D33" s="140"/>
    </row>
    <row r="34" spans="2:5" s="85" customFormat="1" ht="13.8" x14ac:dyDescent="0.25">
      <c r="B34" s="80"/>
      <c r="C34" s="81"/>
      <c r="D34" s="81"/>
      <c r="E34" s="81"/>
    </row>
    <row r="35" spans="2:5" s="85" customFormat="1" ht="13.8" x14ac:dyDescent="0.25">
      <c r="B35" s="17"/>
      <c r="C35" s="18"/>
      <c r="D35" s="141"/>
      <c r="E35" s="141"/>
    </row>
    <row r="36" spans="2:5" s="85" customFormat="1" ht="13.8" x14ac:dyDescent="0.25">
      <c r="B36" s="17"/>
      <c r="C36" s="18"/>
      <c r="D36" s="141"/>
      <c r="E36" s="141"/>
    </row>
    <row r="37" spans="2:5" s="85" customFormat="1" ht="13.8" x14ac:dyDescent="0.25">
      <c r="B37" s="17"/>
      <c r="C37" s="18"/>
      <c r="D37" s="141"/>
      <c r="E37" s="141"/>
    </row>
    <row r="38" spans="2:5" s="85" customFormat="1" ht="13.8" x14ac:dyDescent="0.25">
      <c r="B38" s="84"/>
      <c r="D38" s="18"/>
      <c r="E38" s="18"/>
    </row>
    <row r="39" spans="2:5" s="123" customFormat="1" x14ac:dyDescent="0.3">
      <c r="B39" s="17"/>
      <c r="C39" s="142"/>
      <c r="D39" s="122"/>
      <c r="E39" s="122"/>
    </row>
    <row r="40" spans="2:5" s="85" customFormat="1" ht="13.8" x14ac:dyDescent="0.25">
      <c r="B40" s="80"/>
      <c r="C40" s="143"/>
      <c r="D40" s="81"/>
      <c r="E40" s="81"/>
    </row>
    <row r="41" spans="2:5" s="85" customFormat="1" ht="13.8" x14ac:dyDescent="0.25">
      <c r="B41" s="17"/>
      <c r="C41" s="18"/>
      <c r="D41" s="141"/>
      <c r="E41" s="141"/>
    </row>
    <row r="42" spans="2:5" s="123" customFormat="1" x14ac:dyDescent="0.3">
      <c r="B42" s="144"/>
      <c r="C42" s="122"/>
      <c r="D42" s="122"/>
      <c r="E42" s="122"/>
    </row>
    <row r="43" spans="2:5" x14ac:dyDescent="0.3">
      <c r="B43" s="17"/>
      <c r="C43" s="142"/>
    </row>
    <row r="44" spans="2:5" x14ac:dyDescent="0.3">
      <c r="B44" s="80"/>
      <c r="C44" s="143"/>
    </row>
    <row r="45" spans="2:5" x14ac:dyDescent="0.3">
      <c r="C45" s="145"/>
    </row>
  </sheetData>
  <mergeCells count="8">
    <mergeCell ref="B18:B19"/>
    <mergeCell ref="C18:C19"/>
    <mergeCell ref="D18:D19"/>
    <mergeCell ref="B9:D9"/>
    <mergeCell ref="C11:D11"/>
    <mergeCell ref="C12:D12"/>
    <mergeCell ref="C13:D13"/>
    <mergeCell ref="C14:D14"/>
  </mergeCells>
  <pageMargins left="0.52" right="0.56999999999999995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I40"/>
  <sheetViews>
    <sheetView showZeros="0" tabSelected="1" topLeftCell="A12" zoomScale="70" zoomScaleNormal="70" zoomScaleSheetLayoutView="100" workbookViewId="0">
      <selection activeCell="F34" sqref="F34"/>
    </sheetView>
  </sheetViews>
  <sheetFormatPr defaultColWidth="9.109375" defaultRowHeight="13.2" x14ac:dyDescent="0.25"/>
  <cols>
    <col min="1" max="1" width="10.33203125" style="19" customWidth="1"/>
    <col min="2" max="2" width="12.6640625" style="19" customWidth="1"/>
    <col min="3" max="3" width="32.6640625" style="19" customWidth="1"/>
    <col min="4" max="4" width="10" style="19" customWidth="1"/>
    <col min="5" max="5" width="13.33203125" style="19" customWidth="1"/>
    <col min="6" max="6" width="13.6640625" style="19" customWidth="1"/>
    <col min="7" max="7" width="17.6640625" style="19" customWidth="1"/>
    <col min="8" max="8" width="12.88671875" style="19" customWidth="1"/>
    <col min="9" max="9" width="16" style="19" customWidth="1"/>
    <col min="10" max="16384" width="9.109375" style="19"/>
  </cols>
  <sheetData>
    <row r="1" spans="1:9" ht="17.399999999999999" x14ac:dyDescent="0.3">
      <c r="A1" s="24"/>
    </row>
    <row r="2" spans="1:9" ht="18" customHeight="1" x14ac:dyDescent="0.3">
      <c r="A2" s="177" t="s">
        <v>138</v>
      </c>
      <c r="B2" s="177"/>
      <c r="C2" s="177"/>
      <c r="D2" s="177"/>
      <c r="E2" s="177"/>
      <c r="F2" s="177"/>
      <c r="G2" s="177"/>
      <c r="H2" s="177"/>
      <c r="I2" s="177"/>
    </row>
    <row r="3" spans="1:9" ht="18" customHeight="1" x14ac:dyDescent="0.25">
      <c r="C3" s="50"/>
      <c r="D3" s="51"/>
      <c r="F3" s="21"/>
      <c r="G3" s="21"/>
      <c r="H3" s="21"/>
      <c r="I3" s="21"/>
    </row>
    <row r="4" spans="1:9" ht="17.399999999999999" x14ac:dyDescent="0.25">
      <c r="C4" s="50"/>
      <c r="D4" s="51"/>
      <c r="F4" s="21"/>
      <c r="G4" s="21"/>
      <c r="H4" s="21"/>
      <c r="I4" s="21"/>
    </row>
    <row r="5" spans="1:9" ht="15.9" customHeight="1" x14ac:dyDescent="0.25">
      <c r="A5" s="23"/>
    </row>
    <row r="6" spans="1:9" ht="15.6" customHeight="1" x14ac:dyDescent="0.3">
      <c r="A6" s="178" t="str">
        <f>[2]Koptame!C21</f>
        <v>Ulbrokas sporta kompleksa peldbaseina jumta nesošo konstrukciju atjaunošana</v>
      </c>
      <c r="B6" s="179"/>
      <c r="C6" s="179"/>
      <c r="D6" s="179"/>
      <c r="E6" s="179"/>
      <c r="F6" s="179"/>
      <c r="G6" s="179"/>
      <c r="H6" s="179"/>
      <c r="I6" s="180"/>
    </row>
    <row r="7" spans="1:9" ht="30.6" customHeight="1" x14ac:dyDescent="0.25">
      <c r="A7" s="23"/>
    </row>
    <row r="8" spans="1:9" ht="15" x14ac:dyDescent="0.25">
      <c r="A8" s="181" t="s">
        <v>139</v>
      </c>
      <c r="B8" s="181"/>
      <c r="C8" s="174" t="s">
        <v>140</v>
      </c>
      <c r="D8" s="174"/>
      <c r="E8" s="174"/>
      <c r="F8" s="174"/>
      <c r="G8" s="174"/>
      <c r="H8" s="174"/>
      <c r="I8" s="174"/>
    </row>
    <row r="9" spans="1:9" ht="15" x14ac:dyDescent="0.25">
      <c r="A9" s="173" t="s">
        <v>26</v>
      </c>
      <c r="B9" s="173"/>
      <c r="C9" s="174" t="s">
        <v>42</v>
      </c>
      <c r="D9" s="174"/>
      <c r="E9" s="174"/>
      <c r="F9" s="174"/>
      <c r="G9" s="174"/>
      <c r="H9" s="174"/>
      <c r="I9" s="174"/>
    </row>
    <row r="10" spans="1:9" ht="51.45" customHeight="1" x14ac:dyDescent="0.25">
      <c r="A10" s="173" t="s">
        <v>25</v>
      </c>
      <c r="B10" s="173"/>
      <c r="C10" s="174" t="s">
        <v>107</v>
      </c>
      <c r="D10" s="174"/>
      <c r="E10" s="174"/>
      <c r="F10" s="174"/>
      <c r="G10" s="174"/>
      <c r="H10" s="174"/>
      <c r="I10" s="174"/>
    </row>
    <row r="11" spans="1:9" ht="13.2" customHeight="1" x14ac:dyDescent="0.25">
      <c r="A11" s="173" t="str">
        <f>[2]Koptame!B14</f>
        <v>Pasūtījuma Nr.</v>
      </c>
      <c r="B11" s="173"/>
      <c r="C11" s="22"/>
      <c r="D11" s="21"/>
      <c r="F11" s="52"/>
      <c r="G11" s="52"/>
      <c r="H11" s="52"/>
      <c r="I11" s="52"/>
    </row>
    <row r="12" spans="1:9" ht="26.25" customHeight="1" x14ac:dyDescent="0.25">
      <c r="A12" s="41"/>
      <c r="B12" s="41"/>
      <c r="C12" s="21"/>
      <c r="D12" s="21"/>
      <c r="F12" s="52"/>
      <c r="G12" s="52"/>
      <c r="H12" s="52"/>
      <c r="I12" s="52"/>
    </row>
    <row r="13" spans="1:9" ht="17.399999999999999" x14ac:dyDescent="0.25">
      <c r="A13" s="53"/>
      <c r="F13" s="175" t="s">
        <v>141</v>
      </c>
      <c r="G13" s="176"/>
      <c r="H13" s="54" t="e">
        <f>E29</f>
        <v>#VALUE!</v>
      </c>
      <c r="I13" s="55"/>
    </row>
    <row r="14" spans="1:9" ht="17.399999999999999" x14ac:dyDescent="0.25">
      <c r="A14" s="53"/>
      <c r="F14" s="175" t="s">
        <v>142</v>
      </c>
      <c r="G14" s="176"/>
      <c r="H14" s="54">
        <f>I25</f>
        <v>0</v>
      </c>
      <c r="I14" s="55"/>
    </row>
    <row r="15" spans="1:9" ht="12.75" customHeight="1" x14ac:dyDescent="0.25">
      <c r="H15" s="56" t="e">
        <f>H14+[3]kops2!H14+#REF!+#REF!</f>
        <v>#REF!</v>
      </c>
    </row>
    <row r="16" spans="1:9" ht="13.8" x14ac:dyDescent="0.25">
      <c r="G16" s="57"/>
      <c r="H16" s="57" t="str">
        <f>[2]Koptame!D16</f>
        <v xml:space="preserve">Tāme sastādīta:  2025.gada 20. janvārī </v>
      </c>
    </row>
    <row r="17" spans="1:9" ht="15" x14ac:dyDescent="0.25">
      <c r="A17" s="20"/>
    </row>
    <row r="18" spans="1:9" ht="15.6" x14ac:dyDescent="0.25">
      <c r="A18" s="187" t="s">
        <v>27</v>
      </c>
      <c r="B18" s="187" t="s">
        <v>143</v>
      </c>
      <c r="C18" s="191" t="s">
        <v>144</v>
      </c>
      <c r="D18" s="192"/>
      <c r="E18" s="187" t="s">
        <v>145</v>
      </c>
      <c r="F18" s="187" t="s">
        <v>146</v>
      </c>
      <c r="G18" s="187"/>
      <c r="H18" s="187"/>
      <c r="I18" s="187" t="s">
        <v>147</v>
      </c>
    </row>
    <row r="19" spans="1:9" ht="31.2" x14ac:dyDescent="0.25">
      <c r="A19" s="187"/>
      <c r="B19" s="187"/>
      <c r="C19" s="193"/>
      <c r="D19" s="194"/>
      <c r="E19" s="187"/>
      <c r="F19" s="58" t="s">
        <v>148</v>
      </c>
      <c r="G19" s="58" t="s">
        <v>149</v>
      </c>
      <c r="H19" s="58" t="s">
        <v>150</v>
      </c>
      <c r="I19" s="187"/>
    </row>
    <row r="20" spans="1:9" ht="17.399999999999999" x14ac:dyDescent="0.25">
      <c r="A20" s="59"/>
      <c r="B20" s="60"/>
      <c r="C20" s="188"/>
      <c r="D20" s="189"/>
      <c r="E20" s="60"/>
      <c r="F20" s="60"/>
      <c r="G20" s="60"/>
      <c r="H20" s="60"/>
      <c r="I20" s="61"/>
    </row>
    <row r="21" spans="1:9" x14ac:dyDescent="0.25">
      <c r="A21" s="62">
        <v>1</v>
      </c>
      <c r="B21" s="63" t="s">
        <v>28</v>
      </c>
      <c r="C21" s="190" t="str">
        <f>[2]Būvlaukums!D4</f>
        <v>BŪVLAUKUMA SAGATAVOŠANA UN UZTURĒŠANA</v>
      </c>
      <c r="D21" s="183"/>
      <c r="E21" s="64"/>
      <c r="F21" s="64"/>
      <c r="G21" s="64"/>
      <c r="H21" s="64"/>
      <c r="I21" s="65"/>
    </row>
    <row r="22" spans="1:9" x14ac:dyDescent="0.25">
      <c r="A22" s="62">
        <v>2</v>
      </c>
      <c r="B22" s="63" t="s">
        <v>29</v>
      </c>
      <c r="C22" s="190" t="str">
        <f>[2]Demontāža!D4</f>
        <v>DEMONTĀŽAS  DARBI</v>
      </c>
      <c r="D22" s="183"/>
      <c r="E22" s="64"/>
      <c r="F22" s="64"/>
      <c r="G22" s="64"/>
      <c r="H22" s="64"/>
      <c r="I22" s="65"/>
    </row>
    <row r="23" spans="1:9" x14ac:dyDescent="0.25">
      <c r="A23" s="62">
        <v>3</v>
      </c>
      <c r="B23" s="63" t="s">
        <v>118</v>
      </c>
      <c r="C23" s="190" t="str">
        <f>[2]Fasāde!D4</f>
        <v>FASĀDES APDARE</v>
      </c>
      <c r="D23" s="183"/>
      <c r="E23" s="64"/>
      <c r="F23" s="64"/>
      <c r="G23" s="64"/>
      <c r="H23" s="64"/>
      <c r="I23" s="65"/>
    </row>
    <row r="24" spans="1:9" x14ac:dyDescent="0.25">
      <c r="A24" s="62">
        <v>4</v>
      </c>
      <c r="B24" s="63" t="s">
        <v>30</v>
      </c>
      <c r="C24" s="182" t="str">
        <f>[2]Jumts!D4</f>
        <v>JUMTS</v>
      </c>
      <c r="D24" s="183"/>
      <c r="E24" s="64"/>
      <c r="F24" s="64"/>
      <c r="G24" s="64"/>
      <c r="H24" s="64"/>
      <c r="I24" s="65"/>
    </row>
    <row r="25" spans="1:9" ht="17.399999999999999" x14ac:dyDescent="0.25">
      <c r="A25" s="66"/>
      <c r="B25" s="66"/>
      <c r="C25" s="67" t="s">
        <v>151</v>
      </c>
      <c r="D25" s="67"/>
      <c r="E25" s="68">
        <f>SUM(E21:E24)</f>
        <v>0</v>
      </c>
      <c r="F25" s="68">
        <f>SUM(F21:F24)</f>
        <v>0</v>
      </c>
      <c r="G25" s="68">
        <f>SUM(G21:G24)</f>
        <v>0</v>
      </c>
      <c r="H25" s="68">
        <f>SUM(H21:H24)</f>
        <v>0</v>
      </c>
      <c r="I25" s="68">
        <f>SUM(I21:I24)</f>
        <v>0</v>
      </c>
    </row>
    <row r="26" spans="1:9" ht="15.6" x14ac:dyDescent="0.25">
      <c r="A26" s="184" t="s">
        <v>152</v>
      </c>
      <c r="B26" s="184"/>
      <c r="C26" s="184"/>
      <c r="D26" s="70" t="s">
        <v>157</v>
      </c>
      <c r="E26" s="68" t="e">
        <f>ROUND(E25*D26,2)</f>
        <v>#VALUE!</v>
      </c>
      <c r="F26" s="71"/>
      <c r="G26" s="72"/>
      <c r="H26" s="72"/>
      <c r="I26" s="72"/>
    </row>
    <row r="27" spans="1:9" ht="15.6" x14ac:dyDescent="0.3">
      <c r="A27" s="69"/>
      <c r="B27" s="69"/>
      <c r="C27" s="73" t="s">
        <v>153</v>
      </c>
      <c r="D27" s="74" t="s">
        <v>158</v>
      </c>
      <c r="E27" s="75" t="e">
        <f>E26*0.1</f>
        <v>#VALUE!</v>
      </c>
      <c r="F27" s="71"/>
      <c r="G27" s="72"/>
      <c r="H27" s="72"/>
      <c r="I27" s="72"/>
    </row>
    <row r="28" spans="1:9" ht="15.6" x14ac:dyDescent="0.25">
      <c r="A28" s="185" t="s">
        <v>154</v>
      </c>
      <c r="B28" s="185"/>
      <c r="C28" s="185"/>
      <c r="D28" s="74" t="s">
        <v>158</v>
      </c>
      <c r="E28" s="76" t="e">
        <f>ROUND(E25*D28,2)</f>
        <v>#VALUE!</v>
      </c>
      <c r="F28" s="71"/>
      <c r="G28" s="72"/>
      <c r="H28" s="72"/>
      <c r="I28" s="72"/>
    </row>
    <row r="29" spans="1:9" ht="17.399999999999999" x14ac:dyDescent="0.25">
      <c r="A29" s="186"/>
      <c r="B29" s="186"/>
      <c r="C29" s="77" t="s">
        <v>155</v>
      </c>
      <c r="D29" s="77"/>
      <c r="E29" s="76" t="e">
        <f>E28+E26+E25</f>
        <v>#VALUE!</v>
      </c>
      <c r="F29" s="71"/>
      <c r="G29" s="72"/>
      <c r="H29" s="72"/>
      <c r="I29" s="72"/>
    </row>
    <row r="30" spans="1:9" ht="17.399999999999999" x14ac:dyDescent="0.3">
      <c r="A30" s="78"/>
    </row>
    <row r="31" spans="1:9" ht="17.399999999999999" x14ac:dyDescent="0.3">
      <c r="A31" s="78"/>
    </row>
    <row r="32" spans="1:9" ht="13.8" x14ac:dyDescent="0.25">
      <c r="A32" s="79"/>
      <c r="B32" s="17" t="s">
        <v>156</v>
      </c>
      <c r="C32" s="80"/>
      <c r="F32" s="52"/>
    </row>
    <row r="33" spans="1:6" ht="13.8" x14ac:dyDescent="0.25">
      <c r="A33" s="52"/>
      <c r="B33" s="80"/>
      <c r="C33" s="81"/>
      <c r="D33" s="82"/>
      <c r="E33" s="82"/>
      <c r="F33" s="52"/>
    </row>
    <row r="34" spans="1:6" ht="13.8" x14ac:dyDescent="0.25">
      <c r="A34" s="83"/>
      <c r="B34" s="17"/>
      <c r="C34" s="18"/>
      <c r="D34" s="52"/>
      <c r="E34" s="52"/>
      <c r="F34" s="52"/>
    </row>
    <row r="35" spans="1:6" ht="13.8" x14ac:dyDescent="0.25">
      <c r="B35" s="17"/>
      <c r="C35" s="18"/>
    </row>
    <row r="36" spans="1:6" ht="13.8" x14ac:dyDescent="0.25">
      <c r="B36" s="17"/>
    </row>
    <row r="37" spans="1:6" ht="13.8" x14ac:dyDescent="0.25">
      <c r="B37" s="84"/>
      <c r="C37" s="85"/>
    </row>
    <row r="38" spans="1:6" ht="13.8" x14ac:dyDescent="0.25">
      <c r="B38" s="17">
        <f>[2]Koptame!B39</f>
        <v>0</v>
      </c>
      <c r="C38" s="86"/>
    </row>
    <row r="39" spans="1:6" ht="13.8" x14ac:dyDescent="0.25">
      <c r="B39" s="80"/>
      <c r="C39" s="81">
        <f>[2]Koptame!C40</f>
        <v>0</v>
      </c>
    </row>
    <row r="40" spans="1:6" ht="13.8" x14ac:dyDescent="0.25">
      <c r="B40" s="17"/>
      <c r="C40" s="18">
        <f>[2]Koptame!C41</f>
        <v>0</v>
      </c>
    </row>
  </sheetData>
  <mergeCells count="25">
    <mergeCell ref="C24:D24"/>
    <mergeCell ref="A26:C26"/>
    <mergeCell ref="A28:C28"/>
    <mergeCell ref="A29:B29"/>
    <mergeCell ref="I18:I19"/>
    <mergeCell ref="C20:D20"/>
    <mergeCell ref="C21:D21"/>
    <mergeCell ref="C22:D22"/>
    <mergeCell ref="C23:D23"/>
    <mergeCell ref="A18:A19"/>
    <mergeCell ref="B18:B19"/>
    <mergeCell ref="C18:D19"/>
    <mergeCell ref="E18:E19"/>
    <mergeCell ref="F18:H18"/>
    <mergeCell ref="A2:I2"/>
    <mergeCell ref="A6:I6"/>
    <mergeCell ref="C8:I8"/>
    <mergeCell ref="A9:B9"/>
    <mergeCell ref="C9:I9"/>
    <mergeCell ref="A8:B8"/>
    <mergeCell ref="A10:B10"/>
    <mergeCell ref="C10:I10"/>
    <mergeCell ref="A11:B11"/>
    <mergeCell ref="F13:G13"/>
    <mergeCell ref="F14:G14"/>
  </mergeCells>
  <phoneticPr fontId="41" type="noConversion"/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2:AMI38"/>
  <sheetViews>
    <sheetView zoomScale="55" zoomScaleNormal="55" zoomScaleSheetLayoutView="115" workbookViewId="0">
      <selection activeCell="A38" sqref="A38:XFD38"/>
    </sheetView>
  </sheetViews>
  <sheetFormatPr defaultColWidth="9.109375" defaultRowHeight="14.4" x14ac:dyDescent="0.3"/>
  <cols>
    <col min="1" max="1" width="9.109375" style="2"/>
    <col min="2" max="2" width="39" style="2" customWidth="1"/>
    <col min="3" max="3" width="7.88671875" style="2" customWidth="1"/>
    <col min="4" max="4" width="8.44140625" style="2" customWidth="1"/>
    <col min="5" max="1009" width="9.109375" style="2"/>
  </cols>
  <sheetData>
    <row r="2" spans="1:1023" x14ac:dyDescent="0.3">
      <c r="A2" s="204" t="s">
        <v>187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023" x14ac:dyDescent="0.3">
      <c r="A3" s="203" t="s">
        <v>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1:1023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023" x14ac:dyDescent="0.3">
      <c r="A5" s="201" t="s">
        <v>182</v>
      </c>
      <c r="B5" s="201"/>
      <c r="C5" s="202" t="s">
        <v>140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</row>
    <row r="6" spans="1:1023" x14ac:dyDescent="0.3">
      <c r="A6" s="201" t="s">
        <v>183</v>
      </c>
      <c r="B6" s="201"/>
      <c r="C6" s="202" t="s">
        <v>42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</row>
    <row r="7" spans="1:1023" x14ac:dyDescent="0.3">
      <c r="A7" s="201" t="s">
        <v>184</v>
      </c>
      <c r="B7" s="201"/>
      <c r="C7" s="202" t="s">
        <v>107</v>
      </c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</row>
    <row r="8" spans="1:1023" x14ac:dyDescent="0.3">
      <c r="A8" s="201" t="s">
        <v>185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</row>
    <row r="9" spans="1:1023" x14ac:dyDescent="0.3">
      <c r="A9" s="201" t="s">
        <v>186</v>
      </c>
      <c r="B9" s="201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</row>
    <row r="10" spans="1:1023" ht="13.5" customHeight="1" thickBot="1" x14ac:dyDescent="0.35"/>
    <row r="11" spans="1:1023" ht="15" customHeight="1" thickBot="1" x14ac:dyDescent="0.35">
      <c r="A11" s="208" t="s">
        <v>3</v>
      </c>
      <c r="B11" s="195" t="s">
        <v>4</v>
      </c>
      <c r="C11" s="197" t="s">
        <v>5</v>
      </c>
      <c r="D11" s="199" t="s">
        <v>6</v>
      </c>
      <c r="E11" s="206" t="s">
        <v>159</v>
      </c>
      <c r="F11" s="206"/>
      <c r="G11" s="206"/>
      <c r="H11" s="206"/>
      <c r="I11" s="206"/>
      <c r="J11" s="206"/>
      <c r="K11" s="207" t="s">
        <v>160</v>
      </c>
      <c r="L11" s="207"/>
      <c r="M11" s="207"/>
      <c r="N11" s="207"/>
      <c r="O11" s="207"/>
    </row>
    <row r="12" spans="1:1023" ht="80.25" customHeight="1" thickBot="1" x14ac:dyDescent="0.35">
      <c r="A12" s="209"/>
      <c r="B12" s="196"/>
      <c r="C12" s="198"/>
      <c r="D12" s="200"/>
      <c r="E12" s="87" t="s">
        <v>161</v>
      </c>
      <c r="F12" s="88" t="s">
        <v>162</v>
      </c>
      <c r="G12" s="88" t="s">
        <v>163</v>
      </c>
      <c r="H12" s="88" t="s">
        <v>164</v>
      </c>
      <c r="I12" s="88" t="s">
        <v>165</v>
      </c>
      <c r="J12" s="89" t="s">
        <v>166</v>
      </c>
      <c r="K12" s="90" t="s">
        <v>147</v>
      </c>
      <c r="L12" s="88" t="s">
        <v>163</v>
      </c>
      <c r="M12" s="88" t="s">
        <v>164</v>
      </c>
      <c r="N12" s="88" t="s">
        <v>165</v>
      </c>
      <c r="O12" s="89" t="s">
        <v>167</v>
      </c>
    </row>
    <row r="13" spans="1:1023" ht="15" thickBot="1" x14ac:dyDescent="0.35">
      <c r="A13" s="37">
        <v>1</v>
      </c>
      <c r="B13" s="38">
        <v>2</v>
      </c>
      <c r="C13" s="38">
        <v>3</v>
      </c>
      <c r="D13" s="39">
        <v>4</v>
      </c>
      <c r="E13" s="37">
        <v>6</v>
      </c>
      <c r="F13" s="38">
        <v>7</v>
      </c>
      <c r="G13" s="38">
        <v>8</v>
      </c>
      <c r="H13" s="38">
        <v>9</v>
      </c>
      <c r="I13" s="39">
        <v>10</v>
      </c>
      <c r="J13" s="91">
        <v>11</v>
      </c>
      <c r="K13" s="92">
        <v>12</v>
      </c>
      <c r="L13" s="93">
        <v>13</v>
      </c>
      <c r="M13" s="38">
        <v>14</v>
      </c>
      <c r="N13" s="38">
        <v>15</v>
      </c>
      <c r="O13" s="94">
        <v>16</v>
      </c>
    </row>
    <row r="14" spans="1:1023" s="5" customFormat="1" ht="17.25" customHeight="1" x14ac:dyDescent="0.3">
      <c r="A14" s="3"/>
      <c r="B14" s="14" t="s">
        <v>7</v>
      </c>
      <c r="C14" s="4"/>
      <c r="D14" s="15"/>
      <c r="E14" s="95"/>
      <c r="F14" s="96"/>
      <c r="G14" s="97"/>
      <c r="H14" s="98"/>
      <c r="I14" s="99"/>
      <c r="J14" s="100"/>
      <c r="K14" s="101"/>
      <c r="L14" s="97"/>
      <c r="M14" s="98"/>
      <c r="N14" s="99"/>
      <c r="O14" s="101"/>
    </row>
    <row r="15" spans="1:1023" s="8" customFormat="1" ht="34.950000000000003" customHeight="1" x14ac:dyDescent="0.3">
      <c r="A15" s="6">
        <v>1</v>
      </c>
      <c r="B15" s="12" t="s">
        <v>106</v>
      </c>
      <c r="C15" s="7" t="s">
        <v>8</v>
      </c>
      <c r="D15" s="13">
        <v>267</v>
      </c>
      <c r="E15" s="102"/>
      <c r="F15" s="103"/>
      <c r="G15" s="104">
        <f>ROUND(E15*F15,2)</f>
        <v>0</v>
      </c>
      <c r="H15" s="105"/>
      <c r="I15" s="106"/>
      <c r="J15" s="107">
        <f>SUM(G15:I15)</f>
        <v>0</v>
      </c>
      <c r="K15" s="108">
        <f>ROUND(D15*E15,2)</f>
        <v>0</v>
      </c>
      <c r="L15" s="109">
        <f>ROUND(D15*G15,2)</f>
        <v>0</v>
      </c>
      <c r="M15" s="109">
        <f t="shared" ref="M15:N15" si="0">ROUND(E15*H15,2)</f>
        <v>0</v>
      </c>
      <c r="N15" s="109">
        <f t="shared" si="0"/>
        <v>0</v>
      </c>
      <c r="O15" s="108">
        <f>SUM(L15:N15)</f>
        <v>0</v>
      </c>
    </row>
    <row r="16" spans="1:1023" s="8" customFormat="1" ht="18.600000000000001" customHeight="1" x14ac:dyDescent="0.3">
      <c r="A16" s="6">
        <f>A15+1</f>
        <v>2</v>
      </c>
      <c r="B16" s="9" t="s">
        <v>35</v>
      </c>
      <c r="C16" s="7" t="s">
        <v>9</v>
      </c>
      <c r="D16" s="13">
        <v>1</v>
      </c>
      <c r="E16" s="102"/>
      <c r="F16" s="103"/>
      <c r="G16" s="104">
        <f t="shared" ref="G16:G37" si="1">ROUND(E16*F16,2)</f>
        <v>0</v>
      </c>
      <c r="H16" s="105"/>
      <c r="I16" s="106"/>
      <c r="J16" s="107">
        <f t="shared" ref="J16:J37" si="2">SUM(G16:I16)</f>
        <v>0</v>
      </c>
      <c r="K16" s="108">
        <f t="shared" ref="K16:K37" si="3">ROUND(D16*E16,2)</f>
        <v>0</v>
      </c>
      <c r="L16" s="109">
        <f t="shared" ref="L16:L37" si="4">ROUND(D16*G16,2)</f>
        <v>0</v>
      </c>
      <c r="M16" s="109">
        <f t="shared" ref="M16:M37" si="5">ROUND(E16*H16,2)</f>
        <v>0</v>
      </c>
      <c r="N16" s="109">
        <f t="shared" ref="N16:N37" si="6">ROUND(F16*I16,2)</f>
        <v>0</v>
      </c>
      <c r="O16" s="108">
        <f t="shared" ref="O16:O37" si="7">SUM(L16:N16)</f>
        <v>0</v>
      </c>
    </row>
    <row r="17" spans="1:15" s="8" customFormat="1" ht="31.35" customHeight="1" x14ac:dyDescent="0.3">
      <c r="A17" s="6">
        <f t="shared" ref="A17:A37" si="8">A16+1</f>
        <v>3</v>
      </c>
      <c r="B17" s="12" t="s">
        <v>11</v>
      </c>
      <c r="C17" s="7" t="s">
        <v>9</v>
      </c>
      <c r="D17" s="13">
        <v>1</v>
      </c>
      <c r="E17" s="102"/>
      <c r="F17" s="103"/>
      <c r="G17" s="104">
        <f t="shared" si="1"/>
        <v>0</v>
      </c>
      <c r="H17" s="105"/>
      <c r="I17" s="106"/>
      <c r="J17" s="107">
        <f t="shared" si="2"/>
        <v>0</v>
      </c>
      <c r="K17" s="108">
        <f t="shared" si="3"/>
        <v>0</v>
      </c>
      <c r="L17" s="109">
        <f t="shared" si="4"/>
        <v>0</v>
      </c>
      <c r="M17" s="109">
        <f t="shared" si="5"/>
        <v>0</v>
      </c>
      <c r="N17" s="109">
        <f t="shared" si="6"/>
        <v>0</v>
      </c>
      <c r="O17" s="108">
        <f t="shared" si="7"/>
        <v>0</v>
      </c>
    </row>
    <row r="18" spans="1:15" s="8" customFormat="1" ht="31.35" customHeight="1" x14ac:dyDescent="0.3">
      <c r="A18" s="6">
        <f t="shared" si="8"/>
        <v>4</v>
      </c>
      <c r="B18" s="12" t="s">
        <v>31</v>
      </c>
      <c r="C18" s="7" t="s">
        <v>9</v>
      </c>
      <c r="D18" s="13">
        <v>1</v>
      </c>
      <c r="E18" s="102"/>
      <c r="F18" s="103"/>
      <c r="G18" s="104">
        <f t="shared" si="1"/>
        <v>0</v>
      </c>
      <c r="H18" s="105"/>
      <c r="I18" s="106"/>
      <c r="J18" s="107">
        <f t="shared" si="2"/>
        <v>0</v>
      </c>
      <c r="K18" s="108">
        <f t="shared" si="3"/>
        <v>0</v>
      </c>
      <c r="L18" s="109">
        <f t="shared" si="4"/>
        <v>0</v>
      </c>
      <c r="M18" s="109">
        <f t="shared" si="5"/>
        <v>0</v>
      </c>
      <c r="N18" s="109">
        <f t="shared" si="6"/>
        <v>0</v>
      </c>
      <c r="O18" s="108">
        <f t="shared" si="7"/>
        <v>0</v>
      </c>
    </row>
    <row r="19" spans="1:15" s="8" customFormat="1" ht="31.35" customHeight="1" x14ac:dyDescent="0.3">
      <c r="A19" s="6">
        <f t="shared" si="8"/>
        <v>5</v>
      </c>
      <c r="B19" s="12" t="s">
        <v>32</v>
      </c>
      <c r="C19" s="7" t="s">
        <v>9</v>
      </c>
      <c r="D19" s="13">
        <v>1</v>
      </c>
      <c r="E19" s="102"/>
      <c r="F19" s="103"/>
      <c r="G19" s="104">
        <f t="shared" si="1"/>
        <v>0</v>
      </c>
      <c r="H19" s="105"/>
      <c r="I19" s="106"/>
      <c r="J19" s="107">
        <f t="shared" si="2"/>
        <v>0</v>
      </c>
      <c r="K19" s="108">
        <f t="shared" si="3"/>
        <v>0</v>
      </c>
      <c r="L19" s="109">
        <f t="shared" si="4"/>
        <v>0</v>
      </c>
      <c r="M19" s="109">
        <f t="shared" si="5"/>
        <v>0</v>
      </c>
      <c r="N19" s="109">
        <f t="shared" si="6"/>
        <v>0</v>
      </c>
      <c r="O19" s="108">
        <f t="shared" si="7"/>
        <v>0</v>
      </c>
    </row>
    <row r="20" spans="1:15" s="8" customFormat="1" ht="16.5" customHeight="1" x14ac:dyDescent="0.3">
      <c r="A20" s="6">
        <f t="shared" si="8"/>
        <v>6</v>
      </c>
      <c r="B20" s="12" t="s">
        <v>12</v>
      </c>
      <c r="C20" s="7" t="s">
        <v>9</v>
      </c>
      <c r="D20" s="13">
        <v>1</v>
      </c>
      <c r="E20" s="102"/>
      <c r="F20" s="103"/>
      <c r="G20" s="104">
        <f t="shared" si="1"/>
        <v>0</v>
      </c>
      <c r="H20" s="105"/>
      <c r="I20" s="106"/>
      <c r="J20" s="107">
        <f t="shared" si="2"/>
        <v>0</v>
      </c>
      <c r="K20" s="108">
        <f t="shared" si="3"/>
        <v>0</v>
      </c>
      <c r="L20" s="109">
        <f t="shared" si="4"/>
        <v>0</v>
      </c>
      <c r="M20" s="109">
        <f t="shared" si="5"/>
        <v>0</v>
      </c>
      <c r="N20" s="109">
        <f t="shared" si="6"/>
        <v>0</v>
      </c>
      <c r="O20" s="108">
        <f t="shared" si="7"/>
        <v>0</v>
      </c>
    </row>
    <row r="21" spans="1:15" s="8" customFormat="1" ht="30.6" customHeight="1" x14ac:dyDescent="0.3">
      <c r="A21" s="6">
        <f t="shared" si="8"/>
        <v>7</v>
      </c>
      <c r="B21" s="12" t="s">
        <v>13</v>
      </c>
      <c r="C21" s="7" t="s">
        <v>9</v>
      </c>
      <c r="D21" s="13">
        <v>1</v>
      </c>
      <c r="E21" s="102"/>
      <c r="F21" s="103"/>
      <c r="G21" s="104">
        <f t="shared" si="1"/>
        <v>0</v>
      </c>
      <c r="H21" s="105"/>
      <c r="I21" s="106"/>
      <c r="J21" s="107">
        <f t="shared" si="2"/>
        <v>0</v>
      </c>
      <c r="K21" s="108">
        <f t="shared" si="3"/>
        <v>0</v>
      </c>
      <c r="L21" s="109">
        <f t="shared" si="4"/>
        <v>0</v>
      </c>
      <c r="M21" s="109">
        <f t="shared" si="5"/>
        <v>0</v>
      </c>
      <c r="N21" s="109">
        <f t="shared" si="6"/>
        <v>0</v>
      </c>
      <c r="O21" s="108">
        <f t="shared" si="7"/>
        <v>0</v>
      </c>
    </row>
    <row r="22" spans="1:15" s="8" customFormat="1" ht="18.600000000000001" customHeight="1" x14ac:dyDescent="0.3">
      <c r="A22" s="6">
        <f t="shared" si="8"/>
        <v>8</v>
      </c>
      <c r="B22" s="12" t="s">
        <v>14</v>
      </c>
      <c r="C22" s="7" t="s">
        <v>9</v>
      </c>
      <c r="D22" s="13">
        <v>1</v>
      </c>
      <c r="E22" s="102"/>
      <c r="F22" s="103"/>
      <c r="G22" s="104">
        <f t="shared" si="1"/>
        <v>0</v>
      </c>
      <c r="H22" s="105"/>
      <c r="I22" s="106"/>
      <c r="J22" s="107">
        <f t="shared" si="2"/>
        <v>0</v>
      </c>
      <c r="K22" s="108">
        <f t="shared" si="3"/>
        <v>0</v>
      </c>
      <c r="L22" s="109">
        <f t="shared" si="4"/>
        <v>0</v>
      </c>
      <c r="M22" s="109">
        <f t="shared" si="5"/>
        <v>0</v>
      </c>
      <c r="N22" s="109">
        <f t="shared" si="6"/>
        <v>0</v>
      </c>
      <c r="O22" s="108">
        <f t="shared" si="7"/>
        <v>0</v>
      </c>
    </row>
    <row r="23" spans="1:15" s="8" customFormat="1" ht="18.600000000000001" customHeight="1" x14ac:dyDescent="0.3">
      <c r="A23" s="6">
        <f t="shared" si="8"/>
        <v>9</v>
      </c>
      <c r="B23" s="12" t="s">
        <v>39</v>
      </c>
      <c r="C23" s="7" t="s">
        <v>9</v>
      </c>
      <c r="D23" s="13">
        <v>1</v>
      </c>
      <c r="E23" s="102"/>
      <c r="F23" s="103"/>
      <c r="G23" s="104">
        <f t="shared" si="1"/>
        <v>0</v>
      </c>
      <c r="H23" s="105"/>
      <c r="I23" s="106"/>
      <c r="J23" s="107">
        <f t="shared" si="2"/>
        <v>0</v>
      </c>
      <c r="K23" s="108">
        <f t="shared" si="3"/>
        <v>0</v>
      </c>
      <c r="L23" s="109">
        <f t="shared" si="4"/>
        <v>0</v>
      </c>
      <c r="M23" s="109">
        <f t="shared" si="5"/>
        <v>0</v>
      </c>
      <c r="N23" s="109">
        <f t="shared" si="6"/>
        <v>0</v>
      </c>
      <c r="O23" s="108">
        <f t="shared" si="7"/>
        <v>0</v>
      </c>
    </row>
    <row r="24" spans="1:15" s="8" customFormat="1" ht="26.4" x14ac:dyDescent="0.3">
      <c r="A24" s="6">
        <f t="shared" si="8"/>
        <v>10</v>
      </c>
      <c r="B24" s="12" t="s">
        <v>15</v>
      </c>
      <c r="C24" s="7" t="s">
        <v>16</v>
      </c>
      <c r="D24" s="13">
        <v>600</v>
      </c>
      <c r="E24" s="102"/>
      <c r="F24" s="103"/>
      <c r="G24" s="104">
        <f t="shared" si="1"/>
        <v>0</v>
      </c>
      <c r="H24" s="105"/>
      <c r="I24" s="106"/>
      <c r="J24" s="107">
        <f t="shared" si="2"/>
        <v>0</v>
      </c>
      <c r="K24" s="108">
        <f t="shared" si="3"/>
        <v>0</v>
      </c>
      <c r="L24" s="109">
        <f t="shared" si="4"/>
        <v>0</v>
      </c>
      <c r="M24" s="109">
        <f t="shared" si="5"/>
        <v>0</v>
      </c>
      <c r="N24" s="109">
        <f t="shared" si="6"/>
        <v>0</v>
      </c>
      <c r="O24" s="108">
        <f t="shared" si="7"/>
        <v>0</v>
      </c>
    </row>
    <row r="25" spans="1:15" s="8" customFormat="1" ht="29.4" customHeight="1" x14ac:dyDescent="0.3">
      <c r="A25" s="6">
        <f>A24+1</f>
        <v>11</v>
      </c>
      <c r="B25" s="12" t="s">
        <v>36</v>
      </c>
      <c r="C25" s="7" t="s">
        <v>9</v>
      </c>
      <c r="D25" s="13">
        <v>1</v>
      </c>
      <c r="E25" s="102"/>
      <c r="F25" s="103"/>
      <c r="G25" s="104">
        <f t="shared" si="1"/>
        <v>0</v>
      </c>
      <c r="H25" s="105"/>
      <c r="I25" s="106"/>
      <c r="J25" s="107">
        <f t="shared" si="2"/>
        <v>0</v>
      </c>
      <c r="K25" s="108">
        <f t="shared" si="3"/>
        <v>0</v>
      </c>
      <c r="L25" s="109">
        <f t="shared" si="4"/>
        <v>0</v>
      </c>
      <c r="M25" s="109">
        <f t="shared" si="5"/>
        <v>0</v>
      </c>
      <c r="N25" s="109">
        <f t="shared" si="6"/>
        <v>0</v>
      </c>
      <c r="O25" s="108">
        <f t="shared" si="7"/>
        <v>0</v>
      </c>
    </row>
    <row r="26" spans="1:15" s="8" customFormat="1" ht="30" customHeight="1" x14ac:dyDescent="0.3">
      <c r="A26" s="6">
        <f t="shared" si="8"/>
        <v>12</v>
      </c>
      <c r="B26" s="12" t="s">
        <v>37</v>
      </c>
      <c r="C26" s="7" t="s">
        <v>9</v>
      </c>
      <c r="D26" s="13">
        <v>1</v>
      </c>
      <c r="E26" s="102"/>
      <c r="F26" s="103"/>
      <c r="G26" s="104">
        <f t="shared" si="1"/>
        <v>0</v>
      </c>
      <c r="H26" s="105"/>
      <c r="I26" s="106"/>
      <c r="J26" s="107">
        <f t="shared" si="2"/>
        <v>0</v>
      </c>
      <c r="K26" s="108">
        <f t="shared" si="3"/>
        <v>0</v>
      </c>
      <c r="L26" s="109">
        <f t="shared" si="4"/>
        <v>0</v>
      </c>
      <c r="M26" s="109">
        <f t="shared" si="5"/>
        <v>0</v>
      </c>
      <c r="N26" s="109">
        <f t="shared" si="6"/>
        <v>0</v>
      </c>
      <c r="O26" s="108">
        <f t="shared" si="7"/>
        <v>0</v>
      </c>
    </row>
    <row r="27" spans="1:15" s="8" customFormat="1" ht="13.2" x14ac:dyDescent="0.3">
      <c r="A27" s="6">
        <f t="shared" si="8"/>
        <v>13</v>
      </c>
      <c r="B27" s="26"/>
      <c r="C27" s="25"/>
      <c r="D27" s="27"/>
      <c r="E27" s="102"/>
      <c r="F27" s="103"/>
      <c r="G27" s="104">
        <f t="shared" si="1"/>
        <v>0</v>
      </c>
      <c r="H27" s="105"/>
      <c r="I27" s="106"/>
      <c r="J27" s="107">
        <f t="shared" si="2"/>
        <v>0</v>
      </c>
      <c r="K27" s="108">
        <f t="shared" si="3"/>
        <v>0</v>
      </c>
      <c r="L27" s="109">
        <f t="shared" si="4"/>
        <v>0</v>
      </c>
      <c r="M27" s="109">
        <f t="shared" si="5"/>
        <v>0</v>
      </c>
      <c r="N27" s="109">
        <f t="shared" si="6"/>
        <v>0</v>
      </c>
      <c r="O27" s="108">
        <f t="shared" si="7"/>
        <v>0</v>
      </c>
    </row>
    <row r="28" spans="1:15" s="5" customFormat="1" ht="18.600000000000001" customHeight="1" x14ac:dyDescent="0.3">
      <c r="A28" s="6">
        <f t="shared" si="8"/>
        <v>14</v>
      </c>
      <c r="B28" s="16" t="s">
        <v>17</v>
      </c>
      <c r="C28" s="10"/>
      <c r="D28" s="13"/>
      <c r="E28" s="102"/>
      <c r="F28" s="103"/>
      <c r="G28" s="104">
        <f t="shared" si="1"/>
        <v>0</v>
      </c>
      <c r="H28" s="105"/>
      <c r="I28" s="106"/>
      <c r="J28" s="107">
        <f t="shared" si="2"/>
        <v>0</v>
      </c>
      <c r="K28" s="108">
        <f t="shared" si="3"/>
        <v>0</v>
      </c>
      <c r="L28" s="109">
        <f t="shared" si="4"/>
        <v>0</v>
      </c>
      <c r="M28" s="109">
        <f t="shared" si="5"/>
        <v>0</v>
      </c>
      <c r="N28" s="109">
        <f t="shared" si="6"/>
        <v>0</v>
      </c>
      <c r="O28" s="108">
        <f t="shared" si="7"/>
        <v>0</v>
      </c>
    </row>
    <row r="29" spans="1:15" s="8" customFormat="1" ht="18.600000000000001" customHeight="1" x14ac:dyDescent="0.3">
      <c r="A29" s="6">
        <f t="shared" si="8"/>
        <v>15</v>
      </c>
      <c r="B29" s="9" t="s">
        <v>18</v>
      </c>
      <c r="C29" s="7" t="s">
        <v>10</v>
      </c>
      <c r="D29" s="13">
        <v>1</v>
      </c>
      <c r="E29" s="102"/>
      <c r="F29" s="103"/>
      <c r="G29" s="104">
        <f t="shared" si="1"/>
        <v>0</v>
      </c>
      <c r="H29" s="105"/>
      <c r="I29" s="106"/>
      <c r="J29" s="107">
        <f t="shared" si="2"/>
        <v>0</v>
      </c>
      <c r="K29" s="108">
        <f t="shared" si="3"/>
        <v>0</v>
      </c>
      <c r="L29" s="109">
        <f t="shared" si="4"/>
        <v>0</v>
      </c>
      <c r="M29" s="109">
        <f t="shared" si="5"/>
        <v>0</v>
      </c>
      <c r="N29" s="109">
        <f t="shared" si="6"/>
        <v>0</v>
      </c>
      <c r="O29" s="108">
        <f t="shared" si="7"/>
        <v>0</v>
      </c>
    </row>
    <row r="30" spans="1:15" s="8" customFormat="1" ht="18.600000000000001" customHeight="1" x14ac:dyDescent="0.3">
      <c r="A30" s="6">
        <f t="shared" si="8"/>
        <v>16</v>
      </c>
      <c r="B30" s="9" t="s">
        <v>19</v>
      </c>
      <c r="C30" s="7" t="s">
        <v>9</v>
      </c>
      <c r="D30" s="13">
        <v>1</v>
      </c>
      <c r="E30" s="102"/>
      <c r="F30" s="103"/>
      <c r="G30" s="104">
        <f t="shared" si="1"/>
        <v>0</v>
      </c>
      <c r="H30" s="105"/>
      <c r="I30" s="106"/>
      <c r="J30" s="107">
        <f t="shared" si="2"/>
        <v>0</v>
      </c>
      <c r="K30" s="108">
        <f t="shared" si="3"/>
        <v>0</v>
      </c>
      <c r="L30" s="109">
        <f t="shared" si="4"/>
        <v>0</v>
      </c>
      <c r="M30" s="109">
        <f t="shared" si="5"/>
        <v>0</v>
      </c>
      <c r="N30" s="109">
        <f t="shared" si="6"/>
        <v>0</v>
      </c>
      <c r="O30" s="108">
        <f t="shared" si="7"/>
        <v>0</v>
      </c>
    </row>
    <row r="31" spans="1:15" s="8" customFormat="1" ht="18.600000000000001" customHeight="1" x14ac:dyDescent="0.3">
      <c r="A31" s="6">
        <f t="shared" si="8"/>
        <v>17</v>
      </c>
      <c r="B31" s="9" t="s">
        <v>33</v>
      </c>
      <c r="C31" s="7" t="s">
        <v>9</v>
      </c>
      <c r="D31" s="13">
        <v>1</v>
      </c>
      <c r="E31" s="102"/>
      <c r="F31" s="103"/>
      <c r="G31" s="104">
        <f t="shared" si="1"/>
        <v>0</v>
      </c>
      <c r="H31" s="105"/>
      <c r="I31" s="106"/>
      <c r="J31" s="107">
        <f t="shared" si="2"/>
        <v>0</v>
      </c>
      <c r="K31" s="108">
        <f t="shared" si="3"/>
        <v>0</v>
      </c>
      <c r="L31" s="109">
        <f t="shared" si="4"/>
        <v>0</v>
      </c>
      <c r="M31" s="109">
        <f t="shared" si="5"/>
        <v>0</v>
      </c>
      <c r="N31" s="109">
        <f t="shared" si="6"/>
        <v>0</v>
      </c>
      <c r="O31" s="108">
        <f t="shared" si="7"/>
        <v>0</v>
      </c>
    </row>
    <row r="32" spans="1:15" s="8" customFormat="1" ht="18.600000000000001" customHeight="1" x14ac:dyDescent="0.3">
      <c r="A32" s="6">
        <f t="shared" si="8"/>
        <v>18</v>
      </c>
      <c r="B32" s="9" t="s">
        <v>34</v>
      </c>
      <c r="C32" s="7" t="s">
        <v>9</v>
      </c>
      <c r="D32" s="13">
        <v>1</v>
      </c>
      <c r="E32" s="102"/>
      <c r="F32" s="103"/>
      <c r="G32" s="104">
        <f t="shared" si="1"/>
        <v>0</v>
      </c>
      <c r="H32" s="105"/>
      <c r="I32" s="106"/>
      <c r="J32" s="107">
        <f t="shared" si="2"/>
        <v>0</v>
      </c>
      <c r="K32" s="108">
        <f t="shared" si="3"/>
        <v>0</v>
      </c>
      <c r="L32" s="109">
        <f t="shared" si="4"/>
        <v>0</v>
      </c>
      <c r="M32" s="109">
        <f t="shared" si="5"/>
        <v>0</v>
      </c>
      <c r="N32" s="109">
        <f t="shared" si="6"/>
        <v>0</v>
      </c>
      <c r="O32" s="108">
        <f t="shared" si="7"/>
        <v>0</v>
      </c>
    </row>
    <row r="33" spans="1:1023" s="8" customFormat="1" ht="21" customHeight="1" x14ac:dyDescent="0.3">
      <c r="A33" s="6">
        <f t="shared" si="8"/>
        <v>19</v>
      </c>
      <c r="B33" s="9" t="s">
        <v>20</v>
      </c>
      <c r="C33" s="7" t="s">
        <v>9</v>
      </c>
      <c r="D33" s="13">
        <v>1</v>
      </c>
      <c r="E33" s="102"/>
      <c r="F33" s="103"/>
      <c r="G33" s="104">
        <f t="shared" si="1"/>
        <v>0</v>
      </c>
      <c r="H33" s="105"/>
      <c r="I33" s="106"/>
      <c r="J33" s="107">
        <f t="shared" si="2"/>
        <v>0</v>
      </c>
      <c r="K33" s="108">
        <f t="shared" si="3"/>
        <v>0</v>
      </c>
      <c r="L33" s="109">
        <f t="shared" si="4"/>
        <v>0</v>
      </c>
      <c r="M33" s="109">
        <f t="shared" si="5"/>
        <v>0</v>
      </c>
      <c r="N33" s="109">
        <f t="shared" si="6"/>
        <v>0</v>
      </c>
      <c r="O33" s="108">
        <f t="shared" si="7"/>
        <v>0</v>
      </c>
    </row>
    <row r="34" spans="1:1023" s="8" customFormat="1" ht="23.25" customHeight="1" x14ac:dyDescent="0.3">
      <c r="A34" s="6">
        <f t="shared" si="8"/>
        <v>20</v>
      </c>
      <c r="B34" s="9" t="s">
        <v>21</v>
      </c>
      <c r="C34" s="7" t="s">
        <v>16</v>
      </c>
      <c r="D34" s="13">
        <v>600</v>
      </c>
      <c r="E34" s="102"/>
      <c r="F34" s="103"/>
      <c r="G34" s="104">
        <f t="shared" si="1"/>
        <v>0</v>
      </c>
      <c r="H34" s="105"/>
      <c r="I34" s="106"/>
      <c r="J34" s="107">
        <f t="shared" si="2"/>
        <v>0</v>
      </c>
      <c r="K34" s="108">
        <f t="shared" si="3"/>
        <v>0</v>
      </c>
      <c r="L34" s="109">
        <f t="shared" si="4"/>
        <v>0</v>
      </c>
      <c r="M34" s="109">
        <f t="shared" si="5"/>
        <v>0</v>
      </c>
      <c r="N34" s="109">
        <f t="shared" si="6"/>
        <v>0</v>
      </c>
      <c r="O34" s="108">
        <f t="shared" si="7"/>
        <v>0</v>
      </c>
    </row>
    <row r="35" spans="1:1023" s="8" customFormat="1" ht="23.25" customHeight="1" x14ac:dyDescent="0.3">
      <c r="A35" s="6">
        <f t="shared" si="8"/>
        <v>21</v>
      </c>
      <c r="B35" s="12" t="s">
        <v>40</v>
      </c>
      <c r="C35" s="7" t="s">
        <v>9</v>
      </c>
      <c r="D35" s="13">
        <v>1</v>
      </c>
      <c r="E35" s="102"/>
      <c r="F35" s="103"/>
      <c r="G35" s="104">
        <f t="shared" si="1"/>
        <v>0</v>
      </c>
      <c r="H35" s="105"/>
      <c r="I35" s="106"/>
      <c r="J35" s="107">
        <f t="shared" si="2"/>
        <v>0</v>
      </c>
      <c r="K35" s="108">
        <f t="shared" si="3"/>
        <v>0</v>
      </c>
      <c r="L35" s="109">
        <f t="shared" si="4"/>
        <v>0</v>
      </c>
      <c r="M35" s="109">
        <f t="shared" si="5"/>
        <v>0</v>
      </c>
      <c r="N35" s="109">
        <f t="shared" si="6"/>
        <v>0</v>
      </c>
      <c r="O35" s="108">
        <f t="shared" si="7"/>
        <v>0</v>
      </c>
    </row>
    <row r="36" spans="1:1023" s="8" customFormat="1" ht="23.25" customHeight="1" x14ac:dyDescent="0.3">
      <c r="A36" s="6">
        <f t="shared" si="8"/>
        <v>22</v>
      </c>
      <c r="B36" s="12" t="s">
        <v>41</v>
      </c>
      <c r="C36" s="7" t="s">
        <v>9</v>
      </c>
      <c r="D36" s="13">
        <v>1</v>
      </c>
      <c r="E36" s="102"/>
      <c r="F36" s="103"/>
      <c r="G36" s="104">
        <f t="shared" si="1"/>
        <v>0</v>
      </c>
      <c r="H36" s="105"/>
      <c r="I36" s="106"/>
      <c r="J36" s="107">
        <f t="shared" si="2"/>
        <v>0</v>
      </c>
      <c r="K36" s="108">
        <f t="shared" si="3"/>
        <v>0</v>
      </c>
      <c r="L36" s="109">
        <f t="shared" si="4"/>
        <v>0</v>
      </c>
      <c r="M36" s="109">
        <f t="shared" si="5"/>
        <v>0</v>
      </c>
      <c r="N36" s="109">
        <f t="shared" si="6"/>
        <v>0</v>
      </c>
      <c r="O36" s="108">
        <f t="shared" si="7"/>
        <v>0</v>
      </c>
    </row>
    <row r="37" spans="1:1023" s="8" customFormat="1" ht="26.4" customHeight="1" thickBot="1" x14ac:dyDescent="0.35">
      <c r="A37" s="6">
        <f t="shared" si="8"/>
        <v>23</v>
      </c>
      <c r="B37" s="11" t="s">
        <v>22</v>
      </c>
      <c r="C37" s="7" t="s">
        <v>23</v>
      </c>
      <c r="D37" s="13">
        <v>9</v>
      </c>
      <c r="E37" s="102"/>
      <c r="F37" s="103"/>
      <c r="G37" s="104">
        <f t="shared" si="1"/>
        <v>0</v>
      </c>
      <c r="H37" s="105"/>
      <c r="I37" s="106"/>
      <c r="J37" s="107">
        <f t="shared" si="2"/>
        <v>0</v>
      </c>
      <c r="K37" s="108">
        <f t="shared" si="3"/>
        <v>0</v>
      </c>
      <c r="L37" s="109">
        <f t="shared" si="4"/>
        <v>0</v>
      </c>
      <c r="M37" s="109">
        <f t="shared" si="5"/>
        <v>0</v>
      </c>
      <c r="N37" s="109">
        <f t="shared" si="6"/>
        <v>0</v>
      </c>
      <c r="O37" s="108">
        <f t="shared" si="7"/>
        <v>0</v>
      </c>
    </row>
    <row r="38" spans="1:1023" ht="14.85" customHeight="1" thickBot="1" x14ac:dyDescent="0.35">
      <c r="A38" s="146"/>
      <c r="B38" s="147"/>
      <c r="C38" s="205" t="s">
        <v>188</v>
      </c>
      <c r="D38" s="205"/>
      <c r="E38" s="205"/>
      <c r="F38" s="205"/>
      <c r="G38" s="205"/>
      <c r="H38" s="205"/>
      <c r="I38" s="205"/>
      <c r="J38" s="205"/>
      <c r="K38" s="110">
        <f>SUM(K15:K37)</f>
        <v>0</v>
      </c>
      <c r="L38" s="111">
        <f>SUM(L15:L37)</f>
        <v>0</v>
      </c>
      <c r="M38" s="111">
        <f t="shared" ref="M38" si="9">SUM(M15:M37)</f>
        <v>0</v>
      </c>
      <c r="N38" s="111">
        <f>SUM(N15:N37)</f>
        <v>0</v>
      </c>
      <c r="O38" s="112">
        <f>SUM(O15:O37)</f>
        <v>0</v>
      </c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</row>
  </sheetData>
  <mergeCells count="19">
    <mergeCell ref="A3:O3"/>
    <mergeCell ref="A2:O2"/>
    <mergeCell ref="C38:J38"/>
    <mergeCell ref="E11:J11"/>
    <mergeCell ref="K11:O11"/>
    <mergeCell ref="A5:B5"/>
    <mergeCell ref="C5:O5"/>
    <mergeCell ref="A6:B6"/>
    <mergeCell ref="C6:O6"/>
    <mergeCell ref="A7:B7"/>
    <mergeCell ref="C7:O7"/>
    <mergeCell ref="A8:B8"/>
    <mergeCell ref="C8:O8"/>
    <mergeCell ref="A11:A12"/>
    <mergeCell ref="B11:B12"/>
    <mergeCell ref="C11:C12"/>
    <mergeCell ref="D11:D12"/>
    <mergeCell ref="A9:B9"/>
    <mergeCell ref="C9:O9"/>
  </mergeCells>
  <pageMargins left="0.25" right="0.25" top="0.75" bottom="0.75" header="0.51180555555555496" footer="0.51180555555555496"/>
  <pageSetup paperSize="9" scale="86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2:AMI22"/>
  <sheetViews>
    <sheetView zoomScale="55" zoomScaleNormal="55" zoomScaleSheetLayoutView="145" workbookViewId="0">
      <selection activeCell="E12" sqref="E12:O17"/>
    </sheetView>
  </sheetViews>
  <sheetFormatPr defaultColWidth="9.109375" defaultRowHeight="14.4" x14ac:dyDescent="0.3"/>
  <cols>
    <col min="1" max="1" width="7.88671875" style="2" customWidth="1"/>
    <col min="2" max="2" width="32.88671875" style="2" customWidth="1"/>
    <col min="3" max="3" width="7.88671875" style="2" customWidth="1"/>
    <col min="4" max="1010" width="9.109375" style="2"/>
  </cols>
  <sheetData>
    <row r="2" spans="1:1023" x14ac:dyDescent="0.3">
      <c r="A2" s="204" t="s">
        <v>189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ALV2"/>
    </row>
    <row r="3" spans="1:1023" x14ac:dyDescent="0.3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ALV3"/>
    </row>
    <row r="4" spans="1:1023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ALV4"/>
    </row>
    <row r="5" spans="1:1023" x14ac:dyDescent="0.3">
      <c r="A5" s="201" t="s">
        <v>182</v>
      </c>
      <c r="B5" s="201"/>
      <c r="C5" s="202" t="s">
        <v>140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</row>
    <row r="6" spans="1:1023" x14ac:dyDescent="0.3">
      <c r="A6" s="201" t="s">
        <v>183</v>
      </c>
      <c r="B6" s="201"/>
      <c r="C6" s="202" t="s">
        <v>42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</row>
    <row r="7" spans="1:1023" x14ac:dyDescent="0.3">
      <c r="A7" s="201" t="s">
        <v>184</v>
      </c>
      <c r="B7" s="201"/>
      <c r="C7" s="202" t="s">
        <v>107</v>
      </c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</row>
    <row r="8" spans="1:1023" x14ac:dyDescent="0.3">
      <c r="A8" s="201" t="s">
        <v>185</v>
      </c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</row>
    <row r="9" spans="1:1023" x14ac:dyDescent="0.3">
      <c r="A9" s="201" t="s">
        <v>186</v>
      </c>
      <c r="B9" s="201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</row>
    <row r="10" spans="1:1023" ht="13.5" customHeight="1" x14ac:dyDescent="0.3">
      <c r="ALV10"/>
    </row>
    <row r="11" spans="1:1023" ht="15" thickBot="1" x14ac:dyDescent="0.35"/>
    <row r="12" spans="1:1023" ht="15" customHeight="1" x14ac:dyDescent="0.3">
      <c r="A12" s="210" t="s">
        <v>3</v>
      </c>
      <c r="B12" s="212" t="s">
        <v>4</v>
      </c>
      <c r="C12" s="214" t="s">
        <v>5</v>
      </c>
      <c r="D12" s="216" t="s">
        <v>6</v>
      </c>
      <c r="E12" s="206" t="s">
        <v>159</v>
      </c>
      <c r="F12" s="206"/>
      <c r="G12" s="206"/>
      <c r="H12" s="206"/>
      <c r="I12" s="206"/>
      <c r="J12" s="206"/>
      <c r="K12" s="207" t="s">
        <v>160</v>
      </c>
      <c r="L12" s="207"/>
      <c r="M12" s="207"/>
      <c r="N12" s="207"/>
      <c r="O12" s="207"/>
    </row>
    <row r="13" spans="1:1023" ht="76.5" customHeight="1" thickBot="1" x14ac:dyDescent="0.35">
      <c r="A13" s="211"/>
      <c r="B13" s="213"/>
      <c r="C13" s="215"/>
      <c r="D13" s="217"/>
      <c r="E13" s="87" t="s">
        <v>161</v>
      </c>
      <c r="F13" s="88" t="s">
        <v>162</v>
      </c>
      <c r="G13" s="88" t="s">
        <v>163</v>
      </c>
      <c r="H13" s="88" t="s">
        <v>164</v>
      </c>
      <c r="I13" s="88" t="s">
        <v>165</v>
      </c>
      <c r="J13" s="89" t="s">
        <v>166</v>
      </c>
      <c r="K13" s="90" t="s">
        <v>147</v>
      </c>
      <c r="L13" s="88" t="s">
        <v>163</v>
      </c>
      <c r="M13" s="88" t="s">
        <v>164</v>
      </c>
      <c r="N13" s="88" t="s">
        <v>165</v>
      </c>
      <c r="O13" s="89" t="s">
        <v>167</v>
      </c>
    </row>
    <row r="14" spans="1:1023" ht="15" thickBot="1" x14ac:dyDescent="0.35">
      <c r="A14" s="37">
        <v>1</v>
      </c>
      <c r="B14" s="38">
        <v>2</v>
      </c>
      <c r="C14" s="38">
        <v>3</v>
      </c>
      <c r="D14" s="38">
        <v>4</v>
      </c>
      <c r="E14" s="37">
        <v>6</v>
      </c>
      <c r="F14" s="38">
        <v>7</v>
      </c>
      <c r="G14" s="38">
        <v>8</v>
      </c>
      <c r="H14" s="38">
        <v>9</v>
      </c>
      <c r="I14" s="39">
        <v>10</v>
      </c>
      <c r="J14" s="91">
        <v>11</v>
      </c>
      <c r="K14" s="92">
        <v>12</v>
      </c>
      <c r="L14" s="93">
        <v>13</v>
      </c>
      <c r="M14" s="38">
        <v>14</v>
      </c>
      <c r="N14" s="38">
        <v>15</v>
      </c>
      <c r="O14" s="94">
        <v>16</v>
      </c>
    </row>
    <row r="15" spans="1:1023" s="5" customFormat="1" ht="25.5" customHeight="1" x14ac:dyDescent="0.3">
      <c r="A15" s="148">
        <v>1</v>
      </c>
      <c r="B15" s="149" t="s">
        <v>102</v>
      </c>
      <c r="C15" s="150" t="s">
        <v>16</v>
      </c>
      <c r="D15" s="151">
        <v>826.21</v>
      </c>
      <c r="E15" s="95"/>
      <c r="F15" s="96"/>
      <c r="G15" s="104">
        <f>ROUND(E15*F15,2)</f>
        <v>0</v>
      </c>
      <c r="H15" s="105"/>
      <c r="I15" s="106"/>
      <c r="J15" s="107">
        <f>SUM(G15:I15)</f>
        <v>0</v>
      </c>
      <c r="K15" s="108">
        <f>ROUND(D15*E15,2)</f>
        <v>0</v>
      </c>
      <c r="L15" s="109">
        <f>ROUND(D15*G15,2)</f>
        <v>0</v>
      </c>
      <c r="M15" s="109">
        <f t="shared" ref="M15" si="0">ROUND(E15*H15,2)</f>
        <v>0</v>
      </c>
      <c r="N15" s="109">
        <f>ROUND(F15*I15,2)</f>
        <v>0</v>
      </c>
      <c r="O15" s="108">
        <f>SUM(L15:N15)</f>
        <v>0</v>
      </c>
    </row>
    <row r="16" spans="1:1023" s="5" customFormat="1" ht="18.600000000000001" customHeight="1" x14ac:dyDescent="0.3">
      <c r="A16" s="28">
        <f>A15+1</f>
        <v>2</v>
      </c>
      <c r="B16" s="33" t="s">
        <v>96</v>
      </c>
      <c r="C16" s="34" t="s">
        <v>16</v>
      </c>
      <c r="D16" s="44">
        <v>51.21</v>
      </c>
      <c r="E16" s="102"/>
      <c r="F16" s="103"/>
      <c r="G16" s="104">
        <f>ROUND(E16*F16,2)</f>
        <v>0</v>
      </c>
      <c r="H16" s="105"/>
      <c r="I16" s="106"/>
      <c r="J16" s="107">
        <f>SUM(G16:I16)</f>
        <v>0</v>
      </c>
      <c r="K16" s="108">
        <f>ROUND(D16*E16,2)</f>
        <v>0</v>
      </c>
      <c r="L16" s="109">
        <f>ROUND(D16*G16,2)</f>
        <v>0</v>
      </c>
      <c r="M16" s="109">
        <f t="shared" ref="M16:N17" si="1">ROUND(E16*H16,2)</f>
        <v>0</v>
      </c>
      <c r="N16" s="109">
        <f t="shared" si="1"/>
        <v>0</v>
      </c>
      <c r="O16" s="108">
        <f>SUM(L16:N16)</f>
        <v>0</v>
      </c>
    </row>
    <row r="17" spans="1:1023" s="5" customFormat="1" ht="24" customHeight="1" x14ac:dyDescent="0.3">
      <c r="A17" s="28">
        <f t="shared" ref="A17:A21" si="2">A16+1</f>
        <v>3</v>
      </c>
      <c r="B17" s="33" t="s">
        <v>103</v>
      </c>
      <c r="C17" s="34" t="s">
        <v>38</v>
      </c>
      <c r="D17" s="44">
        <v>1</v>
      </c>
      <c r="E17" s="102"/>
      <c r="F17" s="103"/>
      <c r="G17" s="104">
        <f t="shared" ref="G17:G21" si="3">ROUND(E17*F17,2)</f>
        <v>0</v>
      </c>
      <c r="H17" s="105"/>
      <c r="I17" s="106"/>
      <c r="J17" s="107">
        <f t="shared" ref="J17:J21" si="4">SUM(G17:I17)</f>
        <v>0</v>
      </c>
      <c r="K17" s="108">
        <f t="shared" ref="K17:K21" si="5">ROUND(D17*E17,2)</f>
        <v>0</v>
      </c>
      <c r="L17" s="109">
        <f t="shared" ref="L17:L21" si="6">ROUND(D17*G17,2)</f>
        <v>0</v>
      </c>
      <c r="M17" s="109">
        <f t="shared" si="1"/>
        <v>0</v>
      </c>
      <c r="N17" s="109">
        <f t="shared" si="1"/>
        <v>0</v>
      </c>
      <c r="O17" s="108">
        <f t="shared" ref="O17:O21" si="7">SUM(L17:N17)</f>
        <v>0</v>
      </c>
    </row>
    <row r="18" spans="1:1023" s="5" customFormat="1" ht="18.600000000000001" customHeight="1" x14ac:dyDescent="0.3">
      <c r="A18" s="28">
        <f t="shared" si="2"/>
        <v>4</v>
      </c>
      <c r="B18" s="33" t="s">
        <v>99</v>
      </c>
      <c r="C18" s="34" t="s">
        <v>16</v>
      </c>
      <c r="D18" s="44">
        <v>450.39</v>
      </c>
      <c r="E18" s="102"/>
      <c r="F18" s="103"/>
      <c r="G18" s="104">
        <f t="shared" si="3"/>
        <v>0</v>
      </c>
      <c r="H18" s="105"/>
      <c r="I18" s="106"/>
      <c r="J18" s="107">
        <f t="shared" si="4"/>
        <v>0</v>
      </c>
      <c r="K18" s="108">
        <f t="shared" si="5"/>
        <v>0</v>
      </c>
      <c r="L18" s="109">
        <f t="shared" si="6"/>
        <v>0</v>
      </c>
      <c r="M18" s="109">
        <f t="shared" ref="M18:M21" si="8">ROUND(E18*H18,2)</f>
        <v>0</v>
      </c>
      <c r="N18" s="109">
        <f t="shared" ref="N18:N21" si="9">ROUND(F18*I18,2)</f>
        <v>0</v>
      </c>
      <c r="O18" s="108">
        <f t="shared" si="7"/>
        <v>0</v>
      </c>
    </row>
    <row r="19" spans="1:1023" s="5" customFormat="1" ht="18.600000000000001" customHeight="1" x14ac:dyDescent="0.3">
      <c r="A19" s="28">
        <f t="shared" si="2"/>
        <v>5</v>
      </c>
      <c r="B19" s="33" t="s">
        <v>100</v>
      </c>
      <c r="C19" s="34" t="s">
        <v>43</v>
      </c>
      <c r="D19" s="44">
        <v>66.599999999999994</v>
      </c>
      <c r="E19" s="102"/>
      <c r="F19" s="103"/>
      <c r="G19" s="104">
        <f t="shared" si="3"/>
        <v>0</v>
      </c>
      <c r="H19" s="105"/>
      <c r="I19" s="106"/>
      <c r="J19" s="107">
        <f t="shared" si="4"/>
        <v>0</v>
      </c>
      <c r="K19" s="108">
        <f t="shared" si="5"/>
        <v>0</v>
      </c>
      <c r="L19" s="109">
        <f t="shared" si="6"/>
        <v>0</v>
      </c>
      <c r="M19" s="109">
        <f t="shared" si="8"/>
        <v>0</v>
      </c>
      <c r="N19" s="109">
        <f t="shared" si="9"/>
        <v>0</v>
      </c>
      <c r="O19" s="108">
        <f t="shared" si="7"/>
        <v>0</v>
      </c>
    </row>
    <row r="20" spans="1:1023" s="5" customFormat="1" ht="18.600000000000001" customHeight="1" x14ac:dyDescent="0.3">
      <c r="A20" s="28">
        <f t="shared" si="2"/>
        <v>6</v>
      </c>
      <c r="B20" s="33" t="s">
        <v>101</v>
      </c>
      <c r="C20" s="34" t="s">
        <v>43</v>
      </c>
      <c r="D20" s="44">
        <v>116.65</v>
      </c>
      <c r="E20" s="102"/>
      <c r="F20" s="103"/>
      <c r="G20" s="104">
        <f t="shared" si="3"/>
        <v>0</v>
      </c>
      <c r="H20" s="105"/>
      <c r="I20" s="106"/>
      <c r="J20" s="107">
        <f t="shared" si="4"/>
        <v>0</v>
      </c>
      <c r="K20" s="108">
        <f t="shared" si="5"/>
        <v>0</v>
      </c>
      <c r="L20" s="109">
        <f t="shared" si="6"/>
        <v>0</v>
      </c>
      <c r="M20" s="109">
        <f t="shared" si="8"/>
        <v>0</v>
      </c>
      <c r="N20" s="109">
        <f t="shared" si="9"/>
        <v>0</v>
      </c>
      <c r="O20" s="108">
        <f t="shared" si="7"/>
        <v>0</v>
      </c>
    </row>
    <row r="21" spans="1:1023" s="5" customFormat="1" ht="79.8" thickBot="1" x14ac:dyDescent="0.35">
      <c r="A21" s="28">
        <f t="shared" si="2"/>
        <v>7</v>
      </c>
      <c r="B21" s="33" t="s">
        <v>119</v>
      </c>
      <c r="C21" s="34" t="s">
        <v>16</v>
      </c>
      <c r="D21" s="44">
        <v>138</v>
      </c>
      <c r="E21" s="102"/>
      <c r="F21" s="103"/>
      <c r="G21" s="104">
        <f t="shared" si="3"/>
        <v>0</v>
      </c>
      <c r="H21" s="105"/>
      <c r="I21" s="106"/>
      <c r="J21" s="107">
        <f t="shared" si="4"/>
        <v>0</v>
      </c>
      <c r="K21" s="108">
        <f t="shared" si="5"/>
        <v>0</v>
      </c>
      <c r="L21" s="109">
        <f t="shared" si="6"/>
        <v>0</v>
      </c>
      <c r="M21" s="109">
        <f t="shared" si="8"/>
        <v>0</v>
      </c>
      <c r="N21" s="109">
        <f t="shared" si="9"/>
        <v>0</v>
      </c>
      <c r="O21" s="108">
        <f t="shared" si="7"/>
        <v>0</v>
      </c>
    </row>
    <row r="22" spans="1:1023" ht="14.85" customHeight="1" thickBot="1" x14ac:dyDescent="0.35">
      <c r="A22" s="146"/>
      <c r="B22" s="147"/>
      <c r="C22" s="205" t="s">
        <v>188</v>
      </c>
      <c r="D22" s="205"/>
      <c r="E22" s="205"/>
      <c r="F22" s="205"/>
      <c r="G22" s="205"/>
      <c r="H22" s="205"/>
      <c r="I22" s="205"/>
      <c r="J22" s="205"/>
      <c r="K22" s="110">
        <f>SUM(L15:L21)</f>
        <v>0</v>
      </c>
      <c r="L22" s="110">
        <f t="shared" ref="L22:O22" si="10">SUM(M15:M21)</f>
        <v>0</v>
      </c>
      <c r="M22" s="110">
        <f t="shared" si="10"/>
        <v>0</v>
      </c>
      <c r="N22" s="110">
        <f t="shared" si="10"/>
        <v>0</v>
      </c>
      <c r="O22" s="110">
        <f t="shared" si="10"/>
        <v>0</v>
      </c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</row>
  </sheetData>
  <mergeCells count="19">
    <mergeCell ref="A8:B8"/>
    <mergeCell ref="C8:O8"/>
    <mergeCell ref="A9:B9"/>
    <mergeCell ref="C9:O9"/>
    <mergeCell ref="E12:J12"/>
    <mergeCell ref="K12:O12"/>
    <mergeCell ref="C22:J22"/>
    <mergeCell ref="A2:O2"/>
    <mergeCell ref="A3:O3"/>
    <mergeCell ref="A5:B5"/>
    <mergeCell ref="C5:O5"/>
    <mergeCell ref="A12:A13"/>
    <mergeCell ref="B12:B13"/>
    <mergeCell ref="C12:C13"/>
    <mergeCell ref="D12:D13"/>
    <mergeCell ref="A6:B6"/>
    <mergeCell ref="C6:O6"/>
    <mergeCell ref="A7:B7"/>
    <mergeCell ref="C7:O7"/>
  </mergeCells>
  <pageMargins left="0.25" right="0.25" top="0.75" bottom="0.75" header="0.51180555555555496" footer="0.51180555555555496"/>
  <pageSetup paperSize="9" scale="91" firstPageNumber="0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1:AMI58"/>
  <sheetViews>
    <sheetView zoomScale="55" zoomScaleNormal="55" zoomScaleSheetLayoutView="145" workbookViewId="0">
      <selection activeCell="S8" sqref="S8"/>
    </sheetView>
  </sheetViews>
  <sheetFormatPr defaultColWidth="9.109375" defaultRowHeight="14.4" x14ac:dyDescent="0.3"/>
  <cols>
    <col min="1" max="1" width="9.109375" style="2"/>
    <col min="2" max="2" width="33.6640625" style="2" customWidth="1"/>
    <col min="3" max="3" width="7.33203125" style="2" customWidth="1"/>
    <col min="4" max="4" width="7.6640625" style="2" customWidth="1"/>
    <col min="5" max="1002" width="9.109375" style="2"/>
  </cols>
  <sheetData>
    <row r="1" spans="1:15" x14ac:dyDescent="0.3">
      <c r="A1" s="1"/>
      <c r="B1" s="218"/>
      <c r="C1" s="218"/>
      <c r="D1" s="218"/>
    </row>
    <row r="2" spans="1:15" ht="17.399999999999999" x14ac:dyDescent="0.3">
      <c r="A2" s="219" t="s">
        <v>136</v>
      </c>
      <c r="B2" s="219"/>
      <c r="C2" s="219"/>
    </row>
    <row r="3" spans="1:15" x14ac:dyDescent="0.3">
      <c r="A3" s="218" t="s">
        <v>2</v>
      </c>
      <c r="B3" s="218"/>
      <c r="C3" s="218"/>
      <c r="D3" s="218"/>
    </row>
    <row r="4" spans="1:15" ht="15" thickBot="1" x14ac:dyDescent="0.35"/>
    <row r="5" spans="1:15" ht="15" customHeight="1" x14ac:dyDescent="0.3">
      <c r="A5" s="210" t="s">
        <v>3</v>
      </c>
      <c r="B5" s="212" t="s">
        <v>4</v>
      </c>
      <c r="C5" s="214" t="s">
        <v>5</v>
      </c>
      <c r="D5" s="216" t="s">
        <v>6</v>
      </c>
      <c r="E5" s="206" t="s">
        <v>159</v>
      </c>
      <c r="F5" s="206"/>
      <c r="G5" s="206"/>
      <c r="H5" s="206"/>
      <c r="I5" s="206"/>
      <c r="J5" s="206"/>
      <c r="K5" s="207" t="s">
        <v>160</v>
      </c>
      <c r="L5" s="207"/>
      <c r="M5" s="207"/>
      <c r="N5" s="207"/>
      <c r="O5" s="207"/>
    </row>
    <row r="6" spans="1:15" ht="56.4" customHeight="1" thickBot="1" x14ac:dyDescent="0.35">
      <c r="A6" s="220"/>
      <c r="B6" s="221"/>
      <c r="C6" s="222"/>
      <c r="D6" s="223"/>
      <c r="E6" s="87" t="s">
        <v>161</v>
      </c>
      <c r="F6" s="88" t="s">
        <v>162</v>
      </c>
      <c r="G6" s="88" t="s">
        <v>163</v>
      </c>
      <c r="H6" s="88" t="s">
        <v>164</v>
      </c>
      <c r="I6" s="88" t="s">
        <v>165</v>
      </c>
      <c r="J6" s="89" t="s">
        <v>166</v>
      </c>
      <c r="K6" s="90" t="s">
        <v>147</v>
      </c>
      <c r="L6" s="88" t="s">
        <v>163</v>
      </c>
      <c r="M6" s="88" t="s">
        <v>164</v>
      </c>
      <c r="N6" s="88" t="s">
        <v>165</v>
      </c>
      <c r="O6" s="89" t="s">
        <v>167</v>
      </c>
    </row>
    <row r="7" spans="1:15" ht="15" thickBot="1" x14ac:dyDescent="0.35">
      <c r="A7" s="37">
        <v>1</v>
      </c>
      <c r="B7" s="38">
        <v>2</v>
      </c>
      <c r="C7" s="38">
        <v>3</v>
      </c>
      <c r="D7" s="38">
        <v>4</v>
      </c>
      <c r="E7" s="37">
        <v>6</v>
      </c>
      <c r="F7" s="38">
        <v>7</v>
      </c>
      <c r="G7" s="38">
        <v>8</v>
      </c>
      <c r="H7" s="38">
        <v>9</v>
      </c>
      <c r="I7" s="39">
        <v>10</v>
      </c>
      <c r="J7" s="91">
        <v>11</v>
      </c>
      <c r="K7" s="92">
        <v>12</v>
      </c>
      <c r="L7" s="93">
        <v>13</v>
      </c>
      <c r="M7" s="38">
        <v>14</v>
      </c>
      <c r="N7" s="38">
        <v>15</v>
      </c>
      <c r="O7" s="94">
        <v>16</v>
      </c>
    </row>
    <row r="8" spans="1:15" ht="39.6" x14ac:dyDescent="0.3">
      <c r="A8" s="158"/>
      <c r="B8" s="159" t="s">
        <v>120</v>
      </c>
      <c r="C8" s="49"/>
      <c r="D8" s="160"/>
      <c r="E8" s="161"/>
      <c r="F8" s="162"/>
      <c r="G8" s="152">
        <f>ROUND(E8*F8,2)</f>
        <v>0</v>
      </c>
      <c r="H8" s="153"/>
      <c r="I8" s="154"/>
      <c r="J8" s="155">
        <f>SUM(G8:I8)</f>
        <v>0</v>
      </c>
      <c r="K8" s="156">
        <f>ROUND(D8*E8,2)</f>
        <v>0</v>
      </c>
      <c r="L8" s="157">
        <f>ROUND(D8*G8,2)</f>
        <v>0</v>
      </c>
      <c r="M8" s="157">
        <f t="shared" ref="M8:N10" si="0">ROUND(E8*H8,2)</f>
        <v>0</v>
      </c>
      <c r="N8" s="157">
        <f>ROUND(F8*I8,2)</f>
        <v>0</v>
      </c>
      <c r="O8" s="156">
        <f>SUM(L8:N8)</f>
        <v>0</v>
      </c>
    </row>
    <row r="9" spans="1:15" x14ac:dyDescent="0.3">
      <c r="A9" s="43">
        <v>1</v>
      </c>
      <c r="B9" s="47" t="s">
        <v>97</v>
      </c>
      <c r="C9" s="45" t="s">
        <v>16</v>
      </c>
      <c r="D9" s="46">
        <v>450.39</v>
      </c>
      <c r="E9" s="102"/>
      <c r="F9" s="103"/>
      <c r="G9" s="104">
        <f>ROUND(E9*F9,2)</f>
        <v>0</v>
      </c>
      <c r="H9" s="105"/>
      <c r="I9" s="106"/>
      <c r="J9" s="107">
        <f>SUM(G9:I9)</f>
        <v>0</v>
      </c>
      <c r="K9" s="108">
        <f>ROUND(D9*E9,2)</f>
        <v>0</v>
      </c>
      <c r="L9" s="109">
        <f>ROUND(D9*G9,2)</f>
        <v>0</v>
      </c>
      <c r="M9" s="109">
        <f t="shared" si="0"/>
        <v>0</v>
      </c>
      <c r="N9" s="109">
        <f t="shared" si="0"/>
        <v>0</v>
      </c>
      <c r="O9" s="108">
        <f>SUM(L9:N9)</f>
        <v>0</v>
      </c>
    </row>
    <row r="10" spans="1:15" s="5" customFormat="1" ht="39.75" customHeight="1" x14ac:dyDescent="0.3">
      <c r="A10" s="28">
        <f>A9+1</f>
        <v>2</v>
      </c>
      <c r="B10" s="32" t="s">
        <v>77</v>
      </c>
      <c r="C10" s="30" t="s">
        <v>16</v>
      </c>
      <c r="D10" s="46">
        <v>450.49</v>
      </c>
      <c r="E10" s="102"/>
      <c r="F10" s="103"/>
      <c r="G10" s="104">
        <f t="shared" ref="G10" si="1">ROUND(E10*F10,2)</f>
        <v>0</v>
      </c>
      <c r="H10" s="105"/>
      <c r="I10" s="106"/>
      <c r="J10" s="107">
        <f t="shared" ref="J10" si="2">SUM(G10:I10)</f>
        <v>0</v>
      </c>
      <c r="K10" s="108">
        <f t="shared" ref="K10" si="3">ROUND(D10*E10,2)</f>
        <v>0</v>
      </c>
      <c r="L10" s="109">
        <f t="shared" ref="L10" si="4">ROUND(D10*G10,2)</f>
        <v>0</v>
      </c>
      <c r="M10" s="109">
        <f t="shared" si="0"/>
        <v>0</v>
      </c>
      <c r="N10" s="109">
        <f t="shared" si="0"/>
        <v>0</v>
      </c>
      <c r="O10" s="108">
        <f t="shared" ref="O10" si="5">SUM(L10:N10)</f>
        <v>0</v>
      </c>
    </row>
    <row r="11" spans="1:15" s="5" customFormat="1" ht="14.25" customHeight="1" x14ac:dyDescent="0.3">
      <c r="A11" s="28">
        <f t="shared" ref="A11:A57" si="6">A10+1</f>
        <v>3</v>
      </c>
      <c r="B11" s="32" t="s">
        <v>75</v>
      </c>
      <c r="C11" s="30" t="s">
        <v>16</v>
      </c>
      <c r="D11" s="46">
        <v>450.49</v>
      </c>
      <c r="E11" s="102"/>
      <c r="F11" s="103"/>
      <c r="G11" s="104">
        <f t="shared" ref="G11:G57" si="7">ROUND(E11*F11,2)</f>
        <v>0</v>
      </c>
      <c r="H11" s="105"/>
      <c r="I11" s="106"/>
      <c r="J11" s="107">
        <f t="shared" ref="J11:J57" si="8">SUM(G11:I11)</f>
        <v>0</v>
      </c>
      <c r="K11" s="108">
        <f t="shared" ref="K11:K57" si="9">ROUND(D11*E11,2)</f>
        <v>0</v>
      </c>
      <c r="L11" s="109">
        <f t="shared" ref="L11:L57" si="10">ROUND(D11*G11,2)</f>
        <v>0</v>
      </c>
      <c r="M11" s="109">
        <f t="shared" ref="M11:M57" si="11">ROUND(E11*H11,2)</f>
        <v>0</v>
      </c>
      <c r="N11" s="109">
        <f t="shared" ref="N11:N57" si="12">ROUND(F11*I11,2)</f>
        <v>0</v>
      </c>
      <c r="O11" s="108">
        <f t="shared" ref="O11:O57" si="13">SUM(L11:N11)</f>
        <v>0</v>
      </c>
    </row>
    <row r="12" spans="1:15" s="5" customFormat="1" ht="14.25" customHeight="1" x14ac:dyDescent="0.3">
      <c r="A12" s="28">
        <f t="shared" si="6"/>
        <v>4</v>
      </c>
      <c r="B12" s="29" t="s">
        <v>78</v>
      </c>
      <c r="C12" s="30" t="s">
        <v>79</v>
      </c>
      <c r="D12" s="46">
        <f>D11*8</f>
        <v>3603.92</v>
      </c>
      <c r="E12" s="102"/>
      <c r="F12" s="103"/>
      <c r="G12" s="104">
        <f t="shared" si="7"/>
        <v>0</v>
      </c>
      <c r="H12" s="105"/>
      <c r="I12" s="106"/>
      <c r="J12" s="107">
        <f t="shared" si="8"/>
        <v>0</v>
      </c>
      <c r="K12" s="108">
        <f t="shared" si="9"/>
        <v>0</v>
      </c>
      <c r="L12" s="109">
        <f t="shared" si="10"/>
        <v>0</v>
      </c>
      <c r="M12" s="109">
        <f t="shared" si="11"/>
        <v>0</v>
      </c>
      <c r="N12" s="109">
        <f t="shared" si="12"/>
        <v>0</v>
      </c>
      <c r="O12" s="108">
        <f t="shared" si="13"/>
        <v>0</v>
      </c>
    </row>
    <row r="13" spans="1:15" s="5" customFormat="1" ht="39.6" x14ac:dyDescent="0.3">
      <c r="A13" s="28">
        <f t="shared" si="6"/>
        <v>5</v>
      </c>
      <c r="B13" s="29" t="s">
        <v>108</v>
      </c>
      <c r="C13" s="30" t="s">
        <v>16</v>
      </c>
      <c r="D13" s="46">
        <f>D11*1.25</f>
        <v>563.11249999999995</v>
      </c>
      <c r="E13" s="102"/>
      <c r="F13" s="103"/>
      <c r="G13" s="104">
        <f t="shared" si="7"/>
        <v>0</v>
      </c>
      <c r="H13" s="105"/>
      <c r="I13" s="106"/>
      <c r="J13" s="107">
        <f t="shared" si="8"/>
        <v>0</v>
      </c>
      <c r="K13" s="108">
        <f t="shared" si="9"/>
        <v>0</v>
      </c>
      <c r="L13" s="109">
        <f t="shared" si="10"/>
        <v>0</v>
      </c>
      <c r="M13" s="109">
        <f t="shared" si="11"/>
        <v>0</v>
      </c>
      <c r="N13" s="109">
        <f t="shared" si="12"/>
        <v>0</v>
      </c>
      <c r="O13" s="108">
        <f t="shared" si="13"/>
        <v>0</v>
      </c>
    </row>
    <row r="14" spans="1:15" s="5" customFormat="1" ht="26.85" customHeight="1" x14ac:dyDescent="0.3">
      <c r="A14" s="28">
        <f t="shared" si="6"/>
        <v>6</v>
      </c>
      <c r="B14" s="32" t="s">
        <v>109</v>
      </c>
      <c r="C14" s="30" t="s">
        <v>16</v>
      </c>
      <c r="D14" s="46">
        <v>450.49</v>
      </c>
      <c r="E14" s="102"/>
      <c r="F14" s="103"/>
      <c r="G14" s="104">
        <f t="shared" si="7"/>
        <v>0</v>
      </c>
      <c r="H14" s="105"/>
      <c r="I14" s="106"/>
      <c r="J14" s="107">
        <f t="shared" si="8"/>
        <v>0</v>
      </c>
      <c r="K14" s="108">
        <f t="shared" si="9"/>
        <v>0</v>
      </c>
      <c r="L14" s="109">
        <f t="shared" si="10"/>
        <v>0</v>
      </c>
      <c r="M14" s="109">
        <f t="shared" si="11"/>
        <v>0</v>
      </c>
      <c r="N14" s="109">
        <f t="shared" si="12"/>
        <v>0</v>
      </c>
      <c r="O14" s="108">
        <f t="shared" si="13"/>
        <v>0</v>
      </c>
    </row>
    <row r="15" spans="1:15" s="5" customFormat="1" ht="26.85" customHeight="1" x14ac:dyDescent="0.3">
      <c r="A15" s="28">
        <f t="shared" si="6"/>
        <v>7</v>
      </c>
      <c r="B15" s="36" t="s">
        <v>110</v>
      </c>
      <c r="C15" s="30" t="s">
        <v>112</v>
      </c>
      <c r="D15" s="46">
        <f>D14*6</f>
        <v>2702.94</v>
      </c>
      <c r="E15" s="102"/>
      <c r="F15" s="103"/>
      <c r="G15" s="104">
        <f t="shared" si="7"/>
        <v>0</v>
      </c>
      <c r="H15" s="105"/>
      <c r="I15" s="106"/>
      <c r="J15" s="107">
        <f t="shared" si="8"/>
        <v>0</v>
      </c>
      <c r="K15" s="108">
        <f t="shared" si="9"/>
        <v>0</v>
      </c>
      <c r="L15" s="109">
        <f t="shared" si="10"/>
        <v>0</v>
      </c>
      <c r="M15" s="109">
        <f t="shared" si="11"/>
        <v>0</v>
      </c>
      <c r="N15" s="109">
        <f t="shared" si="12"/>
        <v>0</v>
      </c>
      <c r="O15" s="108">
        <f t="shared" si="13"/>
        <v>0</v>
      </c>
    </row>
    <row r="16" spans="1:15" s="5" customFormat="1" ht="26.85" customHeight="1" x14ac:dyDescent="0.3">
      <c r="A16" s="28">
        <f t="shared" si="6"/>
        <v>8</v>
      </c>
      <c r="B16" s="36" t="s">
        <v>124</v>
      </c>
      <c r="C16" s="30" t="s">
        <v>112</v>
      </c>
      <c r="D16" s="46">
        <f>D15</f>
        <v>2702.94</v>
      </c>
      <c r="E16" s="102"/>
      <c r="F16" s="103"/>
      <c r="G16" s="104">
        <f t="shared" si="7"/>
        <v>0</v>
      </c>
      <c r="H16" s="105"/>
      <c r="I16" s="106"/>
      <c r="J16" s="107">
        <f t="shared" si="8"/>
        <v>0</v>
      </c>
      <c r="K16" s="108">
        <f t="shared" si="9"/>
        <v>0</v>
      </c>
      <c r="L16" s="109">
        <f t="shared" si="10"/>
        <v>0</v>
      </c>
      <c r="M16" s="109">
        <f t="shared" si="11"/>
        <v>0</v>
      </c>
      <c r="N16" s="109">
        <f t="shared" si="12"/>
        <v>0</v>
      </c>
      <c r="O16" s="108">
        <f t="shared" si="13"/>
        <v>0</v>
      </c>
    </row>
    <row r="17" spans="1:15" s="5" customFormat="1" ht="26.85" customHeight="1" x14ac:dyDescent="0.3">
      <c r="A17" s="28">
        <f t="shared" si="6"/>
        <v>9</v>
      </c>
      <c r="B17" s="36" t="s">
        <v>111</v>
      </c>
      <c r="C17" s="30" t="s">
        <v>112</v>
      </c>
      <c r="D17" s="46">
        <f>D16</f>
        <v>2702.94</v>
      </c>
      <c r="E17" s="102"/>
      <c r="F17" s="103"/>
      <c r="G17" s="104">
        <f t="shared" si="7"/>
        <v>0</v>
      </c>
      <c r="H17" s="105"/>
      <c r="I17" s="106"/>
      <c r="J17" s="107">
        <f t="shared" si="8"/>
        <v>0</v>
      </c>
      <c r="K17" s="108">
        <f t="shared" si="9"/>
        <v>0</v>
      </c>
      <c r="L17" s="109">
        <f t="shared" si="10"/>
        <v>0</v>
      </c>
      <c r="M17" s="109">
        <f t="shared" si="11"/>
        <v>0</v>
      </c>
      <c r="N17" s="109">
        <f t="shared" si="12"/>
        <v>0</v>
      </c>
      <c r="O17" s="108">
        <f t="shared" si="13"/>
        <v>0</v>
      </c>
    </row>
    <row r="18" spans="1:15" s="5" customFormat="1" ht="26.85" customHeight="1" x14ac:dyDescent="0.3">
      <c r="A18" s="28">
        <f t="shared" si="6"/>
        <v>10</v>
      </c>
      <c r="B18" s="36" t="s">
        <v>122</v>
      </c>
      <c r="C18" s="30" t="s">
        <v>113</v>
      </c>
      <c r="D18" s="46">
        <v>975.63</v>
      </c>
      <c r="E18" s="102"/>
      <c r="F18" s="103"/>
      <c r="G18" s="104">
        <f t="shared" si="7"/>
        <v>0</v>
      </c>
      <c r="H18" s="105"/>
      <c r="I18" s="106"/>
      <c r="J18" s="107">
        <f t="shared" si="8"/>
        <v>0</v>
      </c>
      <c r="K18" s="108">
        <f t="shared" si="9"/>
        <v>0</v>
      </c>
      <c r="L18" s="109">
        <f t="shared" si="10"/>
        <v>0</v>
      </c>
      <c r="M18" s="109">
        <f t="shared" si="11"/>
        <v>0</v>
      </c>
      <c r="N18" s="109">
        <f t="shared" si="12"/>
        <v>0</v>
      </c>
      <c r="O18" s="108">
        <f t="shared" si="13"/>
        <v>0</v>
      </c>
    </row>
    <row r="19" spans="1:15" s="5" customFormat="1" ht="26.85" customHeight="1" x14ac:dyDescent="0.3">
      <c r="A19" s="28">
        <f t="shared" si="6"/>
        <v>11</v>
      </c>
      <c r="B19" s="36" t="s">
        <v>128</v>
      </c>
      <c r="C19" s="30" t="s">
        <v>16</v>
      </c>
      <c r="D19" s="46">
        <f>D11*1.1</f>
        <v>495.53900000000004</v>
      </c>
      <c r="E19" s="102"/>
      <c r="F19" s="103"/>
      <c r="G19" s="104">
        <f t="shared" si="7"/>
        <v>0</v>
      </c>
      <c r="H19" s="105"/>
      <c r="I19" s="106"/>
      <c r="J19" s="107">
        <f t="shared" si="8"/>
        <v>0</v>
      </c>
      <c r="K19" s="108">
        <f t="shared" si="9"/>
        <v>0</v>
      </c>
      <c r="L19" s="109">
        <f t="shared" si="10"/>
        <v>0</v>
      </c>
      <c r="M19" s="109">
        <f t="shared" si="11"/>
        <v>0</v>
      </c>
      <c r="N19" s="109">
        <f t="shared" si="12"/>
        <v>0</v>
      </c>
      <c r="O19" s="108">
        <f t="shared" si="13"/>
        <v>0</v>
      </c>
    </row>
    <row r="20" spans="1:15" s="5" customFormat="1" ht="26.85" customHeight="1" x14ac:dyDescent="0.3">
      <c r="A20" s="28">
        <f t="shared" si="6"/>
        <v>12</v>
      </c>
      <c r="B20" s="36" t="s">
        <v>123</v>
      </c>
      <c r="C20" s="30" t="s">
        <v>113</v>
      </c>
      <c r="D20" s="46">
        <v>678.63</v>
      </c>
      <c r="E20" s="102"/>
      <c r="F20" s="103"/>
      <c r="G20" s="104">
        <f t="shared" si="7"/>
        <v>0</v>
      </c>
      <c r="H20" s="105"/>
      <c r="I20" s="106"/>
      <c r="J20" s="107">
        <f t="shared" si="8"/>
        <v>0</v>
      </c>
      <c r="K20" s="108">
        <f t="shared" si="9"/>
        <v>0</v>
      </c>
      <c r="L20" s="109">
        <f t="shared" si="10"/>
        <v>0</v>
      </c>
      <c r="M20" s="109">
        <f t="shared" si="11"/>
        <v>0</v>
      </c>
      <c r="N20" s="109">
        <f t="shared" si="12"/>
        <v>0</v>
      </c>
      <c r="O20" s="108">
        <f t="shared" si="13"/>
        <v>0</v>
      </c>
    </row>
    <row r="21" spans="1:15" s="5" customFormat="1" ht="14.25" customHeight="1" x14ac:dyDescent="0.3">
      <c r="A21" s="28">
        <f t="shared" si="6"/>
        <v>13</v>
      </c>
      <c r="B21" s="32" t="s">
        <v>81</v>
      </c>
      <c r="C21" s="30" t="s">
        <v>16</v>
      </c>
      <c r="D21" s="46">
        <v>450.49</v>
      </c>
      <c r="E21" s="102"/>
      <c r="F21" s="103"/>
      <c r="G21" s="104">
        <f t="shared" si="7"/>
        <v>0</v>
      </c>
      <c r="H21" s="105"/>
      <c r="I21" s="106"/>
      <c r="J21" s="107">
        <f t="shared" si="8"/>
        <v>0</v>
      </c>
      <c r="K21" s="108">
        <f t="shared" si="9"/>
        <v>0</v>
      </c>
      <c r="L21" s="109">
        <f t="shared" si="10"/>
        <v>0</v>
      </c>
      <c r="M21" s="109">
        <f t="shared" si="11"/>
        <v>0</v>
      </c>
      <c r="N21" s="109">
        <f t="shared" si="12"/>
        <v>0</v>
      </c>
      <c r="O21" s="108">
        <f t="shared" si="13"/>
        <v>0</v>
      </c>
    </row>
    <row r="22" spans="1:15" s="5" customFormat="1" ht="39.6" x14ac:dyDescent="0.3">
      <c r="A22" s="28">
        <f t="shared" si="6"/>
        <v>14</v>
      </c>
      <c r="B22" s="29" t="s">
        <v>121</v>
      </c>
      <c r="C22" s="30" t="s">
        <v>16</v>
      </c>
      <c r="D22" s="46">
        <f>450.49*1.25</f>
        <v>563.11249999999995</v>
      </c>
      <c r="E22" s="102"/>
      <c r="F22" s="103"/>
      <c r="G22" s="104">
        <f t="shared" si="7"/>
        <v>0</v>
      </c>
      <c r="H22" s="105"/>
      <c r="I22" s="106"/>
      <c r="J22" s="107">
        <f t="shared" si="8"/>
        <v>0</v>
      </c>
      <c r="K22" s="108">
        <f t="shared" si="9"/>
        <v>0</v>
      </c>
      <c r="L22" s="109">
        <f t="shared" si="10"/>
        <v>0</v>
      </c>
      <c r="M22" s="109">
        <f t="shared" si="11"/>
        <v>0</v>
      </c>
      <c r="N22" s="109">
        <f t="shared" si="12"/>
        <v>0</v>
      </c>
      <c r="O22" s="108">
        <f t="shared" si="13"/>
        <v>0</v>
      </c>
    </row>
    <row r="23" spans="1:15" s="5" customFormat="1" ht="14.25" customHeight="1" x14ac:dyDescent="0.3">
      <c r="A23" s="28">
        <f t="shared" si="6"/>
        <v>15</v>
      </c>
      <c r="B23" s="29" t="s">
        <v>83</v>
      </c>
      <c r="C23" s="30" t="s">
        <v>16</v>
      </c>
      <c r="D23" s="46">
        <v>450.49</v>
      </c>
      <c r="E23" s="102"/>
      <c r="F23" s="103"/>
      <c r="G23" s="104">
        <f t="shared" si="7"/>
        <v>0</v>
      </c>
      <c r="H23" s="105"/>
      <c r="I23" s="106"/>
      <c r="J23" s="107">
        <f t="shared" si="8"/>
        <v>0</v>
      </c>
      <c r="K23" s="108">
        <f t="shared" si="9"/>
        <v>0</v>
      </c>
      <c r="L23" s="109">
        <f t="shared" si="10"/>
        <v>0</v>
      </c>
      <c r="M23" s="109">
        <f t="shared" si="11"/>
        <v>0</v>
      </c>
      <c r="N23" s="109">
        <f t="shared" si="12"/>
        <v>0</v>
      </c>
      <c r="O23" s="108">
        <f t="shared" si="13"/>
        <v>0</v>
      </c>
    </row>
    <row r="24" spans="1:15" s="5" customFormat="1" ht="14.25" customHeight="1" x14ac:dyDescent="0.3">
      <c r="A24" s="28">
        <f t="shared" si="6"/>
        <v>16</v>
      </c>
      <c r="B24" s="29" t="s">
        <v>84</v>
      </c>
      <c r="C24" s="30" t="s">
        <v>16</v>
      </c>
      <c r="D24" s="46">
        <v>450.49</v>
      </c>
      <c r="E24" s="102"/>
      <c r="F24" s="103"/>
      <c r="G24" s="104">
        <f t="shared" si="7"/>
        <v>0</v>
      </c>
      <c r="H24" s="105"/>
      <c r="I24" s="106"/>
      <c r="J24" s="107">
        <f t="shared" si="8"/>
        <v>0</v>
      </c>
      <c r="K24" s="108">
        <f t="shared" si="9"/>
        <v>0</v>
      </c>
      <c r="L24" s="109">
        <f t="shared" si="10"/>
        <v>0</v>
      </c>
      <c r="M24" s="109">
        <f t="shared" si="11"/>
        <v>0</v>
      </c>
      <c r="N24" s="109">
        <f t="shared" si="12"/>
        <v>0</v>
      </c>
      <c r="O24" s="108">
        <f t="shared" si="13"/>
        <v>0</v>
      </c>
    </row>
    <row r="25" spans="1:15" s="5" customFormat="1" ht="14.25" customHeight="1" x14ac:dyDescent="0.3">
      <c r="A25" s="28">
        <f t="shared" si="6"/>
        <v>17</v>
      </c>
      <c r="B25" s="29" t="s">
        <v>85</v>
      </c>
      <c r="C25" s="30" t="s">
        <v>16</v>
      </c>
      <c r="D25" s="46">
        <v>450.49</v>
      </c>
      <c r="E25" s="102"/>
      <c r="F25" s="103"/>
      <c r="G25" s="104">
        <f t="shared" si="7"/>
        <v>0</v>
      </c>
      <c r="H25" s="105"/>
      <c r="I25" s="106"/>
      <c r="J25" s="107">
        <f t="shared" si="8"/>
        <v>0</v>
      </c>
      <c r="K25" s="108">
        <f t="shared" si="9"/>
        <v>0</v>
      </c>
      <c r="L25" s="109">
        <f t="shared" si="10"/>
        <v>0</v>
      </c>
      <c r="M25" s="109">
        <f t="shared" si="11"/>
        <v>0</v>
      </c>
      <c r="N25" s="109">
        <f t="shared" si="12"/>
        <v>0</v>
      </c>
      <c r="O25" s="108">
        <f t="shared" si="13"/>
        <v>0</v>
      </c>
    </row>
    <row r="26" spans="1:15" s="5" customFormat="1" ht="14.25" customHeight="1" x14ac:dyDescent="0.3">
      <c r="A26" s="28">
        <f t="shared" si="6"/>
        <v>18</v>
      </c>
      <c r="B26" s="31" t="s">
        <v>86</v>
      </c>
      <c r="C26" s="30"/>
      <c r="D26" s="46"/>
      <c r="E26" s="102"/>
      <c r="F26" s="103"/>
      <c r="G26" s="104">
        <f t="shared" si="7"/>
        <v>0</v>
      </c>
      <c r="H26" s="105"/>
      <c r="I26" s="106"/>
      <c r="J26" s="107">
        <f t="shared" si="8"/>
        <v>0</v>
      </c>
      <c r="K26" s="108">
        <f t="shared" si="9"/>
        <v>0</v>
      </c>
      <c r="L26" s="109">
        <f t="shared" si="10"/>
        <v>0</v>
      </c>
      <c r="M26" s="109">
        <f t="shared" si="11"/>
        <v>0</v>
      </c>
      <c r="N26" s="109">
        <f t="shared" si="12"/>
        <v>0</v>
      </c>
      <c r="O26" s="108">
        <f t="shared" si="13"/>
        <v>0</v>
      </c>
    </row>
    <row r="27" spans="1:15" s="5" customFormat="1" ht="14.25" customHeight="1" x14ac:dyDescent="0.3">
      <c r="A27" s="28">
        <f t="shared" si="6"/>
        <v>19</v>
      </c>
      <c r="B27" s="32" t="s">
        <v>87</v>
      </c>
      <c r="C27" s="30" t="s">
        <v>16</v>
      </c>
      <c r="D27" s="46">
        <v>20.79</v>
      </c>
      <c r="E27" s="102"/>
      <c r="F27" s="103"/>
      <c r="G27" s="104">
        <f t="shared" si="7"/>
        <v>0</v>
      </c>
      <c r="H27" s="105"/>
      <c r="I27" s="106"/>
      <c r="J27" s="107">
        <f t="shared" si="8"/>
        <v>0</v>
      </c>
      <c r="K27" s="108">
        <f t="shared" si="9"/>
        <v>0</v>
      </c>
      <c r="L27" s="109">
        <f t="shared" si="10"/>
        <v>0</v>
      </c>
      <c r="M27" s="109">
        <f t="shared" si="11"/>
        <v>0</v>
      </c>
      <c r="N27" s="109">
        <f t="shared" si="12"/>
        <v>0</v>
      </c>
      <c r="O27" s="108">
        <f t="shared" si="13"/>
        <v>0</v>
      </c>
    </row>
    <row r="28" spans="1:15" s="5" customFormat="1" ht="14.25" customHeight="1" x14ac:dyDescent="0.3">
      <c r="A28" s="28">
        <f t="shared" si="6"/>
        <v>20</v>
      </c>
      <c r="B28" s="29" t="s">
        <v>88</v>
      </c>
      <c r="C28" s="30" t="s">
        <v>16</v>
      </c>
      <c r="D28" s="46">
        <f>D27*1.25</f>
        <v>25.987499999999997</v>
      </c>
      <c r="E28" s="102"/>
      <c r="F28" s="103"/>
      <c r="G28" s="104">
        <f t="shared" si="7"/>
        <v>0</v>
      </c>
      <c r="H28" s="105"/>
      <c r="I28" s="106"/>
      <c r="J28" s="107">
        <f t="shared" si="8"/>
        <v>0</v>
      </c>
      <c r="K28" s="108">
        <f t="shared" si="9"/>
        <v>0</v>
      </c>
      <c r="L28" s="109">
        <f t="shared" si="10"/>
        <v>0</v>
      </c>
      <c r="M28" s="109">
        <f t="shared" si="11"/>
        <v>0</v>
      </c>
      <c r="N28" s="109">
        <f t="shared" si="12"/>
        <v>0</v>
      </c>
      <c r="O28" s="108">
        <f t="shared" si="13"/>
        <v>0</v>
      </c>
    </row>
    <row r="29" spans="1:15" s="5" customFormat="1" ht="14.25" customHeight="1" x14ac:dyDescent="0.3">
      <c r="A29" s="28">
        <f t="shared" si="6"/>
        <v>21</v>
      </c>
      <c r="B29" s="29" t="s">
        <v>85</v>
      </c>
      <c r="C29" s="30" t="s">
        <v>38</v>
      </c>
      <c r="D29" s="46">
        <v>1</v>
      </c>
      <c r="E29" s="102"/>
      <c r="F29" s="103"/>
      <c r="G29" s="104">
        <f t="shared" si="7"/>
        <v>0</v>
      </c>
      <c r="H29" s="105"/>
      <c r="I29" s="106"/>
      <c r="J29" s="107">
        <f t="shared" si="8"/>
        <v>0</v>
      </c>
      <c r="K29" s="108">
        <f t="shared" si="9"/>
        <v>0</v>
      </c>
      <c r="L29" s="109">
        <f t="shared" si="10"/>
        <v>0</v>
      </c>
      <c r="M29" s="109">
        <f t="shared" si="11"/>
        <v>0</v>
      </c>
      <c r="N29" s="109">
        <f t="shared" si="12"/>
        <v>0</v>
      </c>
      <c r="O29" s="108">
        <f t="shared" si="13"/>
        <v>0</v>
      </c>
    </row>
    <row r="30" spans="1:15" s="5" customFormat="1" ht="14.25" customHeight="1" x14ac:dyDescent="0.3">
      <c r="A30" s="28">
        <f t="shared" si="6"/>
        <v>22</v>
      </c>
      <c r="B30" s="32" t="s">
        <v>80</v>
      </c>
      <c r="C30" s="30" t="s">
        <v>16</v>
      </c>
      <c r="D30" s="46">
        <v>20.79</v>
      </c>
      <c r="E30" s="102"/>
      <c r="F30" s="103"/>
      <c r="G30" s="104">
        <f t="shared" si="7"/>
        <v>0</v>
      </c>
      <c r="H30" s="105"/>
      <c r="I30" s="106"/>
      <c r="J30" s="107">
        <f t="shared" si="8"/>
        <v>0</v>
      </c>
      <c r="K30" s="108">
        <f t="shared" si="9"/>
        <v>0</v>
      </c>
      <c r="L30" s="109">
        <f t="shared" si="10"/>
        <v>0</v>
      </c>
      <c r="M30" s="109">
        <f t="shared" si="11"/>
        <v>0</v>
      </c>
      <c r="N30" s="109">
        <f t="shared" si="12"/>
        <v>0</v>
      </c>
      <c r="O30" s="108">
        <f t="shared" si="13"/>
        <v>0</v>
      </c>
    </row>
    <row r="31" spans="1:15" s="5" customFormat="1" ht="26.4" x14ac:dyDescent="0.3">
      <c r="A31" s="28">
        <f t="shared" si="6"/>
        <v>23</v>
      </c>
      <c r="B31" s="29" t="s">
        <v>82</v>
      </c>
      <c r="C31" s="30" t="s">
        <v>16</v>
      </c>
      <c r="D31" s="46">
        <v>20.79</v>
      </c>
      <c r="E31" s="102"/>
      <c r="F31" s="103"/>
      <c r="G31" s="104">
        <f t="shared" si="7"/>
        <v>0</v>
      </c>
      <c r="H31" s="105"/>
      <c r="I31" s="106"/>
      <c r="J31" s="107">
        <f t="shared" si="8"/>
        <v>0</v>
      </c>
      <c r="K31" s="108">
        <f t="shared" si="9"/>
        <v>0</v>
      </c>
      <c r="L31" s="109">
        <f t="shared" si="10"/>
        <v>0</v>
      </c>
      <c r="M31" s="109">
        <f t="shared" si="11"/>
        <v>0</v>
      </c>
      <c r="N31" s="109">
        <f t="shared" si="12"/>
        <v>0</v>
      </c>
      <c r="O31" s="108">
        <f t="shared" si="13"/>
        <v>0</v>
      </c>
    </row>
    <row r="32" spans="1:15" s="5" customFormat="1" ht="14.25" customHeight="1" x14ac:dyDescent="0.3">
      <c r="A32" s="28">
        <f t="shared" si="6"/>
        <v>24</v>
      </c>
      <c r="B32" s="32" t="s">
        <v>81</v>
      </c>
      <c r="C32" s="30" t="s">
        <v>16</v>
      </c>
      <c r="D32" s="46">
        <v>20.79</v>
      </c>
      <c r="E32" s="102"/>
      <c r="F32" s="103"/>
      <c r="G32" s="104">
        <f t="shared" si="7"/>
        <v>0</v>
      </c>
      <c r="H32" s="105"/>
      <c r="I32" s="106"/>
      <c r="J32" s="107">
        <f t="shared" si="8"/>
        <v>0</v>
      </c>
      <c r="K32" s="108">
        <f t="shared" si="9"/>
        <v>0</v>
      </c>
      <c r="L32" s="109">
        <f t="shared" si="10"/>
        <v>0</v>
      </c>
      <c r="M32" s="109">
        <f t="shared" si="11"/>
        <v>0</v>
      </c>
      <c r="N32" s="109">
        <f t="shared" si="12"/>
        <v>0</v>
      </c>
      <c r="O32" s="108">
        <f t="shared" si="13"/>
        <v>0</v>
      </c>
    </row>
    <row r="33" spans="1:15" s="5" customFormat="1" ht="39.6" x14ac:dyDescent="0.3">
      <c r="A33" s="28">
        <f t="shared" si="6"/>
        <v>25</v>
      </c>
      <c r="B33" s="29" t="s">
        <v>121</v>
      </c>
      <c r="C33" s="30" t="s">
        <v>16</v>
      </c>
      <c r="D33" s="46">
        <f>20.79*1.35</f>
        <v>28.066500000000001</v>
      </c>
      <c r="E33" s="102"/>
      <c r="F33" s="103"/>
      <c r="G33" s="104">
        <f t="shared" si="7"/>
        <v>0</v>
      </c>
      <c r="H33" s="105"/>
      <c r="I33" s="106"/>
      <c r="J33" s="107">
        <f t="shared" si="8"/>
        <v>0</v>
      </c>
      <c r="K33" s="108">
        <f t="shared" si="9"/>
        <v>0</v>
      </c>
      <c r="L33" s="109">
        <f t="shared" si="10"/>
        <v>0</v>
      </c>
      <c r="M33" s="109">
        <f t="shared" si="11"/>
        <v>0</v>
      </c>
      <c r="N33" s="109">
        <f t="shared" si="12"/>
        <v>0</v>
      </c>
      <c r="O33" s="108">
        <f t="shared" si="13"/>
        <v>0</v>
      </c>
    </row>
    <row r="34" spans="1:15" s="5" customFormat="1" ht="14.25" customHeight="1" x14ac:dyDescent="0.3">
      <c r="A34" s="28">
        <f t="shared" si="6"/>
        <v>26</v>
      </c>
      <c r="B34" s="29" t="s">
        <v>83</v>
      </c>
      <c r="C34" s="30" t="s">
        <v>16</v>
      </c>
      <c r="D34" s="46">
        <v>20.79</v>
      </c>
      <c r="E34" s="102"/>
      <c r="F34" s="103"/>
      <c r="G34" s="104">
        <f t="shared" si="7"/>
        <v>0</v>
      </c>
      <c r="H34" s="105"/>
      <c r="I34" s="106"/>
      <c r="J34" s="107">
        <f t="shared" si="8"/>
        <v>0</v>
      </c>
      <c r="K34" s="108">
        <f t="shared" si="9"/>
        <v>0</v>
      </c>
      <c r="L34" s="109">
        <f t="shared" si="10"/>
        <v>0</v>
      </c>
      <c r="M34" s="109">
        <f t="shared" si="11"/>
        <v>0</v>
      </c>
      <c r="N34" s="109">
        <f t="shared" si="12"/>
        <v>0</v>
      </c>
      <c r="O34" s="108">
        <f t="shared" si="13"/>
        <v>0</v>
      </c>
    </row>
    <row r="35" spans="1:15" s="5" customFormat="1" ht="14.25" customHeight="1" x14ac:dyDescent="0.3">
      <c r="A35" s="28">
        <f t="shared" si="6"/>
        <v>27</v>
      </c>
      <c r="B35" s="29" t="s">
        <v>84</v>
      </c>
      <c r="C35" s="30" t="s">
        <v>16</v>
      </c>
      <c r="D35" s="46">
        <v>20.79</v>
      </c>
      <c r="E35" s="102"/>
      <c r="F35" s="103"/>
      <c r="G35" s="104">
        <f t="shared" si="7"/>
        <v>0</v>
      </c>
      <c r="H35" s="105"/>
      <c r="I35" s="106"/>
      <c r="J35" s="107">
        <f t="shared" si="8"/>
        <v>0</v>
      </c>
      <c r="K35" s="108">
        <f t="shared" si="9"/>
        <v>0</v>
      </c>
      <c r="L35" s="109">
        <f t="shared" si="10"/>
        <v>0</v>
      </c>
      <c r="M35" s="109">
        <f t="shared" si="11"/>
        <v>0</v>
      </c>
      <c r="N35" s="109">
        <f t="shared" si="12"/>
        <v>0</v>
      </c>
      <c r="O35" s="108">
        <f t="shared" si="13"/>
        <v>0</v>
      </c>
    </row>
    <row r="36" spans="1:15" s="5" customFormat="1" ht="14.25" customHeight="1" x14ac:dyDescent="0.3">
      <c r="A36" s="28">
        <f t="shared" si="6"/>
        <v>28</v>
      </c>
      <c r="B36" s="29" t="s">
        <v>85</v>
      </c>
      <c r="C36" s="30" t="s">
        <v>16</v>
      </c>
      <c r="D36" s="46">
        <v>20.79</v>
      </c>
      <c r="E36" s="102"/>
      <c r="F36" s="103"/>
      <c r="G36" s="104">
        <f t="shared" si="7"/>
        <v>0</v>
      </c>
      <c r="H36" s="105"/>
      <c r="I36" s="106"/>
      <c r="J36" s="107">
        <f t="shared" si="8"/>
        <v>0</v>
      </c>
      <c r="K36" s="108">
        <f t="shared" si="9"/>
        <v>0</v>
      </c>
      <c r="L36" s="109">
        <f t="shared" si="10"/>
        <v>0</v>
      </c>
      <c r="M36" s="109">
        <f t="shared" si="11"/>
        <v>0</v>
      </c>
      <c r="N36" s="109">
        <f t="shared" si="12"/>
        <v>0</v>
      </c>
      <c r="O36" s="108">
        <f t="shared" si="13"/>
        <v>0</v>
      </c>
    </row>
    <row r="37" spans="1:15" s="5" customFormat="1" ht="14.25" customHeight="1" x14ac:dyDescent="0.3">
      <c r="A37" s="28">
        <f t="shared" si="6"/>
        <v>29</v>
      </c>
      <c r="B37" s="31" t="s">
        <v>89</v>
      </c>
      <c r="C37" s="30"/>
      <c r="D37" s="46"/>
      <c r="E37" s="102"/>
      <c r="F37" s="103"/>
      <c r="G37" s="104">
        <f t="shared" si="7"/>
        <v>0</v>
      </c>
      <c r="H37" s="105"/>
      <c r="I37" s="106"/>
      <c r="J37" s="107">
        <f t="shared" si="8"/>
        <v>0</v>
      </c>
      <c r="K37" s="108">
        <f t="shared" si="9"/>
        <v>0</v>
      </c>
      <c r="L37" s="109">
        <f t="shared" si="10"/>
        <v>0</v>
      </c>
      <c r="M37" s="109">
        <f t="shared" si="11"/>
        <v>0</v>
      </c>
      <c r="N37" s="109">
        <f t="shared" si="12"/>
        <v>0</v>
      </c>
      <c r="O37" s="108">
        <f t="shared" si="13"/>
        <v>0</v>
      </c>
    </row>
    <row r="38" spans="1:15" s="5" customFormat="1" ht="14.25" customHeight="1" x14ac:dyDescent="0.3">
      <c r="A38" s="28">
        <f t="shared" si="6"/>
        <v>30</v>
      </c>
      <c r="B38" s="32" t="s">
        <v>90</v>
      </c>
      <c r="C38" s="30" t="s">
        <v>16</v>
      </c>
      <c r="D38" s="46">
        <v>0.82</v>
      </c>
      <c r="E38" s="102"/>
      <c r="F38" s="103"/>
      <c r="G38" s="104">
        <f t="shared" si="7"/>
        <v>0</v>
      </c>
      <c r="H38" s="105"/>
      <c r="I38" s="106"/>
      <c r="J38" s="107">
        <f t="shared" si="8"/>
        <v>0</v>
      </c>
      <c r="K38" s="108">
        <f t="shared" si="9"/>
        <v>0</v>
      </c>
      <c r="L38" s="109">
        <f t="shared" si="10"/>
        <v>0</v>
      </c>
      <c r="M38" s="109">
        <f t="shared" si="11"/>
        <v>0</v>
      </c>
      <c r="N38" s="109">
        <f t="shared" si="12"/>
        <v>0</v>
      </c>
      <c r="O38" s="108">
        <f t="shared" si="13"/>
        <v>0</v>
      </c>
    </row>
    <row r="39" spans="1:15" s="5" customFormat="1" ht="14.25" customHeight="1" x14ac:dyDescent="0.3">
      <c r="A39" s="28">
        <f t="shared" si="6"/>
        <v>31</v>
      </c>
      <c r="B39" s="29" t="s">
        <v>88</v>
      </c>
      <c r="C39" s="30" t="s">
        <v>16</v>
      </c>
      <c r="D39" s="46">
        <f>D38*1.25</f>
        <v>1.0249999999999999</v>
      </c>
      <c r="E39" s="102"/>
      <c r="F39" s="103"/>
      <c r="G39" s="104">
        <f t="shared" si="7"/>
        <v>0</v>
      </c>
      <c r="H39" s="105"/>
      <c r="I39" s="106"/>
      <c r="J39" s="107">
        <f t="shared" si="8"/>
        <v>0</v>
      </c>
      <c r="K39" s="108">
        <f t="shared" si="9"/>
        <v>0</v>
      </c>
      <c r="L39" s="109">
        <f t="shared" si="10"/>
        <v>0</v>
      </c>
      <c r="M39" s="109">
        <f t="shared" si="11"/>
        <v>0</v>
      </c>
      <c r="N39" s="109">
        <f t="shared" si="12"/>
        <v>0</v>
      </c>
      <c r="O39" s="108">
        <f t="shared" si="13"/>
        <v>0</v>
      </c>
    </row>
    <row r="40" spans="1:15" s="5" customFormat="1" ht="14.25" customHeight="1" x14ac:dyDescent="0.3">
      <c r="A40" s="28">
        <f t="shared" si="6"/>
        <v>32</v>
      </c>
      <c r="B40" s="29" t="s">
        <v>85</v>
      </c>
      <c r="C40" s="30" t="s">
        <v>38</v>
      </c>
      <c r="D40" s="46">
        <v>1</v>
      </c>
      <c r="E40" s="102"/>
      <c r="F40" s="103"/>
      <c r="G40" s="104">
        <f t="shared" si="7"/>
        <v>0</v>
      </c>
      <c r="H40" s="105"/>
      <c r="I40" s="106"/>
      <c r="J40" s="107">
        <f t="shared" si="8"/>
        <v>0</v>
      </c>
      <c r="K40" s="108">
        <f t="shared" si="9"/>
        <v>0</v>
      </c>
      <c r="L40" s="109">
        <f t="shared" si="10"/>
        <v>0</v>
      </c>
      <c r="M40" s="109">
        <f t="shared" si="11"/>
        <v>0</v>
      </c>
      <c r="N40" s="109">
        <f t="shared" si="12"/>
        <v>0</v>
      </c>
      <c r="O40" s="108">
        <f t="shared" si="13"/>
        <v>0</v>
      </c>
    </row>
    <row r="41" spans="1:15" s="5" customFormat="1" ht="14.25" customHeight="1" x14ac:dyDescent="0.3">
      <c r="A41" s="28">
        <f t="shared" si="6"/>
        <v>33</v>
      </c>
      <c r="B41" s="32" t="s">
        <v>80</v>
      </c>
      <c r="C41" s="30" t="s">
        <v>16</v>
      </c>
      <c r="D41" s="46">
        <v>0.82</v>
      </c>
      <c r="E41" s="102"/>
      <c r="F41" s="103"/>
      <c r="G41" s="104">
        <f t="shared" si="7"/>
        <v>0</v>
      </c>
      <c r="H41" s="105"/>
      <c r="I41" s="106"/>
      <c r="J41" s="107">
        <f t="shared" si="8"/>
        <v>0</v>
      </c>
      <c r="K41" s="108">
        <f t="shared" si="9"/>
        <v>0</v>
      </c>
      <c r="L41" s="109">
        <f t="shared" si="10"/>
        <v>0</v>
      </c>
      <c r="M41" s="109">
        <f t="shared" si="11"/>
        <v>0</v>
      </c>
      <c r="N41" s="109">
        <f t="shared" si="12"/>
        <v>0</v>
      </c>
      <c r="O41" s="108">
        <f t="shared" si="13"/>
        <v>0</v>
      </c>
    </row>
    <row r="42" spans="1:15" s="5" customFormat="1" ht="26.4" x14ac:dyDescent="0.3">
      <c r="A42" s="28">
        <f t="shared" si="6"/>
        <v>34</v>
      </c>
      <c r="B42" s="29" t="s">
        <v>82</v>
      </c>
      <c r="C42" s="30" t="s">
        <v>16</v>
      </c>
      <c r="D42" s="46">
        <v>0.82</v>
      </c>
      <c r="E42" s="102"/>
      <c r="F42" s="103"/>
      <c r="G42" s="104">
        <f t="shared" si="7"/>
        <v>0</v>
      </c>
      <c r="H42" s="105"/>
      <c r="I42" s="106"/>
      <c r="J42" s="107">
        <f t="shared" si="8"/>
        <v>0</v>
      </c>
      <c r="K42" s="108">
        <f t="shared" si="9"/>
        <v>0</v>
      </c>
      <c r="L42" s="109">
        <f t="shared" si="10"/>
        <v>0</v>
      </c>
      <c r="M42" s="109">
        <f t="shared" si="11"/>
        <v>0</v>
      </c>
      <c r="N42" s="109">
        <f t="shared" si="12"/>
        <v>0</v>
      </c>
      <c r="O42" s="108">
        <f t="shared" si="13"/>
        <v>0</v>
      </c>
    </row>
    <row r="43" spans="1:15" s="5" customFormat="1" ht="14.25" customHeight="1" x14ac:dyDescent="0.3">
      <c r="A43" s="28">
        <f t="shared" si="6"/>
        <v>35</v>
      </c>
      <c r="B43" s="32" t="s">
        <v>81</v>
      </c>
      <c r="C43" s="30" t="s">
        <v>16</v>
      </c>
      <c r="D43" s="46">
        <v>0.82</v>
      </c>
      <c r="E43" s="102"/>
      <c r="F43" s="103"/>
      <c r="G43" s="104">
        <f t="shared" si="7"/>
        <v>0</v>
      </c>
      <c r="H43" s="105"/>
      <c r="I43" s="106"/>
      <c r="J43" s="107">
        <f t="shared" si="8"/>
        <v>0</v>
      </c>
      <c r="K43" s="108">
        <f t="shared" si="9"/>
        <v>0</v>
      </c>
      <c r="L43" s="109">
        <f t="shared" si="10"/>
        <v>0</v>
      </c>
      <c r="M43" s="109">
        <f t="shared" si="11"/>
        <v>0</v>
      </c>
      <c r="N43" s="109">
        <f t="shared" si="12"/>
        <v>0</v>
      </c>
      <c r="O43" s="108">
        <f t="shared" si="13"/>
        <v>0</v>
      </c>
    </row>
    <row r="44" spans="1:15" s="5" customFormat="1" ht="39.6" x14ac:dyDescent="0.3">
      <c r="A44" s="28">
        <f t="shared" si="6"/>
        <v>36</v>
      </c>
      <c r="B44" s="29" t="s">
        <v>121</v>
      </c>
      <c r="C44" s="30" t="s">
        <v>16</v>
      </c>
      <c r="D44" s="46">
        <f>0.82*1.35</f>
        <v>1.107</v>
      </c>
      <c r="E44" s="102"/>
      <c r="F44" s="103"/>
      <c r="G44" s="104">
        <f t="shared" si="7"/>
        <v>0</v>
      </c>
      <c r="H44" s="105"/>
      <c r="I44" s="106"/>
      <c r="J44" s="107">
        <f t="shared" si="8"/>
        <v>0</v>
      </c>
      <c r="K44" s="108">
        <f t="shared" si="9"/>
        <v>0</v>
      </c>
      <c r="L44" s="109">
        <f t="shared" si="10"/>
        <v>0</v>
      </c>
      <c r="M44" s="109">
        <f t="shared" si="11"/>
        <v>0</v>
      </c>
      <c r="N44" s="109">
        <f t="shared" si="12"/>
        <v>0</v>
      </c>
      <c r="O44" s="108">
        <f t="shared" si="13"/>
        <v>0</v>
      </c>
    </row>
    <row r="45" spans="1:15" s="5" customFormat="1" ht="14.25" customHeight="1" x14ac:dyDescent="0.3">
      <c r="A45" s="28">
        <f t="shared" si="6"/>
        <v>37</v>
      </c>
      <c r="B45" s="29" t="s">
        <v>83</v>
      </c>
      <c r="C45" s="30" t="s">
        <v>16</v>
      </c>
      <c r="D45" s="46">
        <v>0.82</v>
      </c>
      <c r="E45" s="102"/>
      <c r="F45" s="103"/>
      <c r="G45" s="104">
        <f t="shared" si="7"/>
        <v>0</v>
      </c>
      <c r="H45" s="105"/>
      <c r="I45" s="106"/>
      <c r="J45" s="107">
        <f t="shared" si="8"/>
        <v>0</v>
      </c>
      <c r="K45" s="108">
        <f t="shared" si="9"/>
        <v>0</v>
      </c>
      <c r="L45" s="109">
        <f t="shared" si="10"/>
        <v>0</v>
      </c>
      <c r="M45" s="109">
        <f t="shared" si="11"/>
        <v>0</v>
      </c>
      <c r="N45" s="109">
        <f t="shared" si="12"/>
        <v>0</v>
      </c>
      <c r="O45" s="108">
        <f t="shared" si="13"/>
        <v>0</v>
      </c>
    </row>
    <row r="46" spans="1:15" s="5" customFormat="1" ht="14.25" customHeight="1" x14ac:dyDescent="0.3">
      <c r="A46" s="28">
        <f t="shared" si="6"/>
        <v>38</v>
      </c>
      <c r="B46" s="29" t="s">
        <v>84</v>
      </c>
      <c r="C46" s="30" t="s">
        <v>16</v>
      </c>
      <c r="D46" s="46">
        <v>0.82</v>
      </c>
      <c r="E46" s="102"/>
      <c r="F46" s="103"/>
      <c r="G46" s="104">
        <f t="shared" si="7"/>
        <v>0</v>
      </c>
      <c r="H46" s="105"/>
      <c r="I46" s="106"/>
      <c r="J46" s="107">
        <f t="shared" si="8"/>
        <v>0</v>
      </c>
      <c r="K46" s="108">
        <f t="shared" si="9"/>
        <v>0</v>
      </c>
      <c r="L46" s="109">
        <f t="shared" si="10"/>
        <v>0</v>
      </c>
      <c r="M46" s="109">
        <f t="shared" si="11"/>
        <v>0</v>
      </c>
      <c r="N46" s="109">
        <f t="shared" si="12"/>
        <v>0</v>
      </c>
      <c r="O46" s="108">
        <f t="shared" si="13"/>
        <v>0</v>
      </c>
    </row>
    <row r="47" spans="1:15" s="5" customFormat="1" ht="14.25" customHeight="1" x14ac:dyDescent="0.3">
      <c r="A47" s="28">
        <f t="shared" si="6"/>
        <v>39</v>
      </c>
      <c r="B47" s="29" t="s">
        <v>85</v>
      </c>
      <c r="C47" s="30" t="s">
        <v>16</v>
      </c>
      <c r="D47" s="46">
        <v>0.82</v>
      </c>
      <c r="E47" s="102"/>
      <c r="F47" s="103"/>
      <c r="G47" s="104">
        <f t="shared" si="7"/>
        <v>0</v>
      </c>
      <c r="H47" s="105"/>
      <c r="I47" s="106"/>
      <c r="J47" s="107">
        <f t="shared" si="8"/>
        <v>0</v>
      </c>
      <c r="K47" s="108">
        <f t="shared" si="9"/>
        <v>0</v>
      </c>
      <c r="L47" s="109">
        <f t="shared" si="10"/>
        <v>0</v>
      </c>
      <c r="M47" s="109">
        <f t="shared" si="11"/>
        <v>0</v>
      </c>
      <c r="N47" s="109">
        <f t="shared" si="12"/>
        <v>0</v>
      </c>
      <c r="O47" s="108">
        <f t="shared" si="13"/>
        <v>0</v>
      </c>
    </row>
    <row r="48" spans="1:15" s="5" customFormat="1" ht="14.25" customHeight="1" x14ac:dyDescent="0.3">
      <c r="A48" s="28">
        <f t="shared" si="6"/>
        <v>40</v>
      </c>
      <c r="B48" s="31" t="s">
        <v>104</v>
      </c>
      <c r="C48" s="30"/>
      <c r="D48" s="46"/>
      <c r="E48" s="102"/>
      <c r="F48" s="103"/>
      <c r="G48" s="104">
        <f t="shared" si="7"/>
        <v>0</v>
      </c>
      <c r="H48" s="105"/>
      <c r="I48" s="106"/>
      <c r="J48" s="107">
        <f t="shared" si="8"/>
        <v>0</v>
      </c>
      <c r="K48" s="108">
        <f t="shared" si="9"/>
        <v>0</v>
      </c>
      <c r="L48" s="109">
        <f t="shared" si="10"/>
        <v>0</v>
      </c>
      <c r="M48" s="109">
        <f t="shared" si="11"/>
        <v>0</v>
      </c>
      <c r="N48" s="109">
        <f t="shared" si="12"/>
        <v>0</v>
      </c>
      <c r="O48" s="108">
        <f t="shared" si="13"/>
        <v>0</v>
      </c>
    </row>
    <row r="49" spans="1:1023" s="5" customFormat="1" ht="26.4" x14ac:dyDescent="0.3">
      <c r="A49" s="28">
        <f t="shared" si="6"/>
        <v>41</v>
      </c>
      <c r="B49" s="32" t="s">
        <v>105</v>
      </c>
      <c r="C49" s="30" t="s">
        <v>38</v>
      </c>
      <c r="D49" s="46">
        <v>1</v>
      </c>
      <c r="E49" s="102"/>
      <c r="F49" s="103"/>
      <c r="G49" s="104">
        <f t="shared" si="7"/>
        <v>0</v>
      </c>
      <c r="H49" s="105"/>
      <c r="I49" s="106"/>
      <c r="J49" s="107">
        <f t="shared" si="8"/>
        <v>0</v>
      </c>
      <c r="K49" s="108">
        <f t="shared" si="9"/>
        <v>0</v>
      </c>
      <c r="L49" s="109">
        <f t="shared" si="10"/>
        <v>0</v>
      </c>
      <c r="M49" s="109">
        <f t="shared" si="11"/>
        <v>0</v>
      </c>
      <c r="N49" s="109">
        <f t="shared" si="12"/>
        <v>0</v>
      </c>
      <c r="O49" s="108">
        <f t="shared" si="13"/>
        <v>0</v>
      </c>
    </row>
    <row r="50" spans="1:1023" s="5" customFormat="1" ht="14.25" customHeight="1" x14ac:dyDescent="0.3">
      <c r="A50" s="28">
        <f t="shared" si="6"/>
        <v>42</v>
      </c>
      <c r="B50" s="32" t="s">
        <v>94</v>
      </c>
      <c r="C50" s="30" t="s">
        <v>43</v>
      </c>
      <c r="D50" s="46">
        <v>66.599999999999994</v>
      </c>
      <c r="E50" s="102"/>
      <c r="F50" s="103"/>
      <c r="G50" s="104">
        <f t="shared" si="7"/>
        <v>0</v>
      </c>
      <c r="H50" s="105"/>
      <c r="I50" s="106"/>
      <c r="J50" s="107">
        <f t="shared" si="8"/>
        <v>0</v>
      </c>
      <c r="K50" s="108">
        <f t="shared" si="9"/>
        <v>0</v>
      </c>
      <c r="L50" s="109">
        <f t="shared" si="10"/>
        <v>0</v>
      </c>
      <c r="M50" s="109">
        <f t="shared" si="11"/>
        <v>0</v>
      </c>
      <c r="N50" s="109">
        <f t="shared" si="12"/>
        <v>0</v>
      </c>
      <c r="O50" s="108">
        <f t="shared" si="13"/>
        <v>0</v>
      </c>
    </row>
    <row r="51" spans="1:1023" s="5" customFormat="1" ht="26.4" x14ac:dyDescent="0.3">
      <c r="A51" s="28">
        <f t="shared" si="6"/>
        <v>43</v>
      </c>
      <c r="B51" s="32" t="s">
        <v>95</v>
      </c>
      <c r="C51" s="30" t="s">
        <v>43</v>
      </c>
      <c r="D51" s="46">
        <v>180.01</v>
      </c>
      <c r="E51" s="102"/>
      <c r="F51" s="103"/>
      <c r="G51" s="104">
        <f t="shared" si="7"/>
        <v>0</v>
      </c>
      <c r="H51" s="105"/>
      <c r="I51" s="106"/>
      <c r="J51" s="107">
        <f t="shared" si="8"/>
        <v>0</v>
      </c>
      <c r="K51" s="108">
        <f t="shared" si="9"/>
        <v>0</v>
      </c>
      <c r="L51" s="109">
        <f t="shared" si="10"/>
        <v>0</v>
      </c>
      <c r="M51" s="109">
        <f t="shared" si="11"/>
        <v>0</v>
      </c>
      <c r="N51" s="109">
        <f t="shared" si="12"/>
        <v>0</v>
      </c>
      <c r="O51" s="108">
        <f t="shared" si="13"/>
        <v>0</v>
      </c>
    </row>
    <row r="52" spans="1:1023" s="5" customFormat="1" ht="13.2" x14ac:dyDescent="0.3">
      <c r="A52" s="28">
        <f t="shared" si="6"/>
        <v>44</v>
      </c>
      <c r="B52" s="32" t="s">
        <v>131</v>
      </c>
      <c r="C52" s="30" t="s">
        <v>16</v>
      </c>
      <c r="D52" s="46">
        <v>51.21</v>
      </c>
      <c r="E52" s="102"/>
      <c r="F52" s="103"/>
      <c r="G52" s="104">
        <f t="shared" si="7"/>
        <v>0</v>
      </c>
      <c r="H52" s="105"/>
      <c r="I52" s="106"/>
      <c r="J52" s="107">
        <f t="shared" si="8"/>
        <v>0</v>
      </c>
      <c r="K52" s="108">
        <f t="shared" si="9"/>
        <v>0</v>
      </c>
      <c r="L52" s="109">
        <f t="shared" si="10"/>
        <v>0</v>
      </c>
      <c r="M52" s="109">
        <f t="shared" si="11"/>
        <v>0</v>
      </c>
      <c r="N52" s="109">
        <f t="shared" si="12"/>
        <v>0</v>
      </c>
      <c r="O52" s="108">
        <f t="shared" si="13"/>
        <v>0</v>
      </c>
    </row>
    <row r="53" spans="1:1023" s="5" customFormat="1" ht="13.2" x14ac:dyDescent="0.3">
      <c r="A53" s="28">
        <f t="shared" si="6"/>
        <v>45</v>
      </c>
      <c r="B53" s="32" t="s">
        <v>129</v>
      </c>
      <c r="C53" s="30" t="s">
        <v>43</v>
      </c>
      <c r="D53" s="46">
        <v>124.65</v>
      </c>
      <c r="E53" s="102"/>
      <c r="F53" s="103"/>
      <c r="G53" s="104">
        <f t="shared" si="7"/>
        <v>0</v>
      </c>
      <c r="H53" s="105"/>
      <c r="I53" s="106"/>
      <c r="J53" s="107">
        <f t="shared" si="8"/>
        <v>0</v>
      </c>
      <c r="K53" s="108">
        <f t="shared" si="9"/>
        <v>0</v>
      </c>
      <c r="L53" s="109">
        <f t="shared" si="10"/>
        <v>0</v>
      </c>
      <c r="M53" s="109">
        <f t="shared" si="11"/>
        <v>0</v>
      </c>
      <c r="N53" s="109">
        <f t="shared" si="12"/>
        <v>0</v>
      </c>
      <c r="O53" s="108">
        <f t="shared" si="13"/>
        <v>0</v>
      </c>
    </row>
    <row r="54" spans="1:1023" s="5" customFormat="1" ht="13.2" x14ac:dyDescent="0.3">
      <c r="A54" s="28">
        <f t="shared" si="6"/>
        <v>46</v>
      </c>
      <c r="B54" s="32" t="s">
        <v>130</v>
      </c>
      <c r="C54" s="30" t="s">
        <v>43</v>
      </c>
      <c r="D54" s="46">
        <v>124.65</v>
      </c>
      <c r="E54" s="102"/>
      <c r="F54" s="103"/>
      <c r="G54" s="104">
        <f t="shared" si="7"/>
        <v>0</v>
      </c>
      <c r="H54" s="105"/>
      <c r="I54" s="106"/>
      <c r="J54" s="107">
        <f t="shared" si="8"/>
        <v>0</v>
      </c>
      <c r="K54" s="108">
        <f t="shared" si="9"/>
        <v>0</v>
      </c>
      <c r="L54" s="109">
        <f t="shared" si="10"/>
        <v>0</v>
      </c>
      <c r="M54" s="109">
        <f t="shared" si="11"/>
        <v>0</v>
      </c>
      <c r="N54" s="109">
        <f t="shared" si="12"/>
        <v>0</v>
      </c>
      <c r="O54" s="108">
        <f t="shared" si="13"/>
        <v>0</v>
      </c>
    </row>
    <row r="55" spans="1:1023" s="5" customFormat="1" ht="14.25" customHeight="1" x14ac:dyDescent="0.3">
      <c r="A55" s="28">
        <f t="shared" si="6"/>
        <v>47</v>
      </c>
      <c r="B55" s="32" t="s">
        <v>93</v>
      </c>
      <c r="C55" s="30" t="s">
        <v>38</v>
      </c>
      <c r="D55" s="46">
        <v>1</v>
      </c>
      <c r="E55" s="102"/>
      <c r="F55" s="103"/>
      <c r="G55" s="104">
        <f t="shared" si="7"/>
        <v>0</v>
      </c>
      <c r="H55" s="105"/>
      <c r="I55" s="106"/>
      <c r="J55" s="107">
        <f t="shared" si="8"/>
        <v>0</v>
      </c>
      <c r="K55" s="108">
        <f t="shared" si="9"/>
        <v>0</v>
      </c>
      <c r="L55" s="109">
        <f t="shared" si="10"/>
        <v>0</v>
      </c>
      <c r="M55" s="109">
        <f t="shared" si="11"/>
        <v>0</v>
      </c>
      <c r="N55" s="109">
        <f t="shared" si="12"/>
        <v>0</v>
      </c>
      <c r="O55" s="108">
        <f t="shared" si="13"/>
        <v>0</v>
      </c>
    </row>
    <row r="56" spans="1:1023" s="5" customFormat="1" ht="39.6" x14ac:dyDescent="0.3">
      <c r="A56" s="28">
        <f t="shared" si="6"/>
        <v>48</v>
      </c>
      <c r="B56" s="31" t="s">
        <v>91</v>
      </c>
      <c r="C56" s="30"/>
      <c r="D56" s="46"/>
      <c r="E56" s="102"/>
      <c r="F56" s="103"/>
      <c r="G56" s="104">
        <f t="shared" si="7"/>
        <v>0</v>
      </c>
      <c r="H56" s="105"/>
      <c r="I56" s="106"/>
      <c r="J56" s="107">
        <f t="shared" si="8"/>
        <v>0</v>
      </c>
      <c r="K56" s="108">
        <f t="shared" si="9"/>
        <v>0</v>
      </c>
      <c r="L56" s="109">
        <f t="shared" si="10"/>
        <v>0</v>
      </c>
      <c r="M56" s="109">
        <f t="shared" si="11"/>
        <v>0</v>
      </c>
      <c r="N56" s="109">
        <f t="shared" si="12"/>
        <v>0</v>
      </c>
      <c r="O56" s="108">
        <f t="shared" si="13"/>
        <v>0</v>
      </c>
    </row>
    <row r="57" spans="1:1023" s="5" customFormat="1" ht="27.6" customHeight="1" thickBot="1" x14ac:dyDescent="0.35">
      <c r="A57" s="28">
        <f t="shared" si="6"/>
        <v>49</v>
      </c>
      <c r="B57" s="32" t="s">
        <v>92</v>
      </c>
      <c r="C57" s="30" t="s">
        <v>38</v>
      </c>
      <c r="D57" s="46">
        <v>1</v>
      </c>
      <c r="E57" s="102"/>
      <c r="F57" s="103"/>
      <c r="G57" s="104">
        <f t="shared" si="7"/>
        <v>0</v>
      </c>
      <c r="H57" s="105"/>
      <c r="I57" s="106"/>
      <c r="J57" s="107">
        <f t="shared" si="8"/>
        <v>0</v>
      </c>
      <c r="K57" s="108">
        <f t="shared" si="9"/>
        <v>0</v>
      </c>
      <c r="L57" s="109">
        <f t="shared" si="10"/>
        <v>0</v>
      </c>
      <c r="M57" s="109">
        <f t="shared" si="11"/>
        <v>0</v>
      </c>
      <c r="N57" s="109">
        <f t="shared" si="12"/>
        <v>0</v>
      </c>
      <c r="O57" s="108">
        <f t="shared" si="13"/>
        <v>0</v>
      </c>
    </row>
    <row r="58" spans="1:1023" ht="14.85" customHeight="1" thickBot="1" x14ac:dyDescent="0.35">
      <c r="A58" s="146"/>
      <c r="B58" s="147"/>
      <c r="C58" s="205" t="s">
        <v>188</v>
      </c>
      <c r="D58" s="205"/>
      <c r="E58" s="205"/>
      <c r="F58" s="205"/>
      <c r="G58" s="205"/>
      <c r="H58" s="205"/>
      <c r="I58" s="205"/>
      <c r="J58" s="205"/>
      <c r="K58" s="110">
        <f>SUM(K8:K57)</f>
        <v>0</v>
      </c>
      <c r="L58" s="110">
        <f t="shared" ref="L58:O58" si="14">SUM(L8:L57)</f>
        <v>0</v>
      </c>
      <c r="M58" s="110">
        <f t="shared" si="14"/>
        <v>0</v>
      </c>
      <c r="N58" s="110">
        <f t="shared" si="14"/>
        <v>0</v>
      </c>
      <c r="O58" s="110">
        <f t="shared" si="14"/>
        <v>0</v>
      </c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</row>
  </sheetData>
  <mergeCells count="10">
    <mergeCell ref="C58:J58"/>
    <mergeCell ref="A5:A6"/>
    <mergeCell ref="B5:B6"/>
    <mergeCell ref="C5:C6"/>
    <mergeCell ref="D5:D6"/>
    <mergeCell ref="B1:D1"/>
    <mergeCell ref="A3:D3"/>
    <mergeCell ref="A2:C2"/>
    <mergeCell ref="E5:J5"/>
    <mergeCell ref="K5:O5"/>
  </mergeCells>
  <pageMargins left="0.25" right="0.25" top="0.75" bottom="0.75" header="0.51180555555555496" footer="0.51180555555555496"/>
  <pageSetup paperSize="9" scale="89" firstPageNumber="0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AMI61"/>
  <sheetViews>
    <sheetView zoomScale="55" zoomScaleNormal="55" zoomScaleSheetLayoutView="160" workbookViewId="0">
      <selection activeCell="G16" sqref="G16"/>
    </sheetView>
  </sheetViews>
  <sheetFormatPr defaultColWidth="9.109375" defaultRowHeight="14.4" x14ac:dyDescent="0.3"/>
  <cols>
    <col min="1" max="1" width="9.109375" style="2"/>
    <col min="2" max="2" width="32.5546875" style="2" customWidth="1"/>
    <col min="3" max="3" width="7.5546875" style="2" customWidth="1"/>
    <col min="4" max="4" width="7.109375" style="2" customWidth="1"/>
    <col min="5" max="1002" width="9.109375" style="2"/>
  </cols>
  <sheetData>
    <row r="1" spans="1:15" x14ac:dyDescent="0.3">
      <c r="A1" s="1"/>
      <c r="B1" s="218"/>
      <c r="C1" s="218"/>
      <c r="D1" s="218"/>
    </row>
    <row r="2" spans="1:15" ht="17.399999999999999" x14ac:dyDescent="0.3">
      <c r="A2" s="219" t="s">
        <v>137</v>
      </c>
      <c r="B2" s="219"/>
      <c r="C2" s="219"/>
    </row>
    <row r="3" spans="1:15" x14ac:dyDescent="0.3">
      <c r="A3" s="218" t="s">
        <v>117</v>
      </c>
      <c r="B3" s="218"/>
      <c r="C3" s="218"/>
      <c r="D3" s="218"/>
    </row>
    <row r="4" spans="1:15" ht="15" thickBot="1" x14ac:dyDescent="0.35"/>
    <row r="5" spans="1:15" ht="15" customHeight="1" x14ac:dyDescent="0.3">
      <c r="A5" s="210" t="s">
        <v>3</v>
      </c>
      <c r="B5" s="212" t="s">
        <v>4</v>
      </c>
      <c r="C5" s="214" t="s">
        <v>5</v>
      </c>
      <c r="D5" s="216" t="s">
        <v>6</v>
      </c>
      <c r="E5" s="206" t="s">
        <v>159</v>
      </c>
      <c r="F5" s="206"/>
      <c r="G5" s="206"/>
      <c r="H5" s="206"/>
      <c r="I5" s="206"/>
      <c r="J5" s="206"/>
      <c r="K5" s="207" t="s">
        <v>160</v>
      </c>
      <c r="L5" s="207"/>
      <c r="M5" s="207"/>
      <c r="N5" s="207"/>
      <c r="O5" s="207"/>
    </row>
    <row r="6" spans="1:15" ht="63.45" customHeight="1" thickBot="1" x14ac:dyDescent="0.35">
      <c r="A6" s="220"/>
      <c r="B6" s="221"/>
      <c r="C6" s="222"/>
      <c r="D6" s="223"/>
      <c r="E6" s="87" t="s">
        <v>161</v>
      </c>
      <c r="F6" s="88" t="s">
        <v>162</v>
      </c>
      <c r="G6" s="88" t="s">
        <v>163</v>
      </c>
      <c r="H6" s="88" t="s">
        <v>164</v>
      </c>
      <c r="I6" s="88" t="s">
        <v>165</v>
      </c>
      <c r="J6" s="89" t="s">
        <v>166</v>
      </c>
      <c r="K6" s="90" t="s">
        <v>147</v>
      </c>
      <c r="L6" s="88" t="s">
        <v>163</v>
      </c>
      <c r="M6" s="88" t="s">
        <v>164</v>
      </c>
      <c r="N6" s="88" t="s">
        <v>165</v>
      </c>
      <c r="O6" s="89" t="s">
        <v>167</v>
      </c>
    </row>
    <row r="7" spans="1:15" ht="15" thickBot="1" x14ac:dyDescent="0.35">
      <c r="A7" s="37">
        <v>1</v>
      </c>
      <c r="B7" s="38">
        <v>2</v>
      </c>
      <c r="C7" s="38">
        <v>3</v>
      </c>
      <c r="D7" s="94">
        <v>4</v>
      </c>
      <c r="E7" s="37">
        <v>6</v>
      </c>
      <c r="F7" s="38">
        <v>7</v>
      </c>
      <c r="G7" s="38">
        <v>8</v>
      </c>
      <c r="H7" s="38">
        <v>9</v>
      </c>
      <c r="I7" s="39">
        <v>10</v>
      </c>
      <c r="J7" s="91">
        <v>11</v>
      </c>
      <c r="K7" s="92">
        <v>12</v>
      </c>
      <c r="L7" s="93">
        <v>13</v>
      </c>
      <c r="M7" s="38">
        <v>14</v>
      </c>
      <c r="N7" s="38">
        <v>15</v>
      </c>
      <c r="O7" s="94">
        <v>16</v>
      </c>
    </row>
    <row r="8" spans="1:15" s="5" customFormat="1" ht="19.350000000000001" customHeight="1" x14ac:dyDescent="0.3">
      <c r="A8" s="148"/>
      <c r="B8" s="163" t="s">
        <v>44</v>
      </c>
      <c r="C8" s="164"/>
      <c r="D8" s="160"/>
      <c r="E8" s="161"/>
      <c r="F8" s="162"/>
      <c r="G8" s="152">
        <f>ROUND(E8*F8,2)</f>
        <v>0</v>
      </c>
      <c r="H8" s="153"/>
      <c r="I8" s="154"/>
      <c r="J8" s="155">
        <f>SUM(G8:I8)</f>
        <v>0</v>
      </c>
      <c r="K8" s="156">
        <f>ROUND(D8*E8,2)</f>
        <v>0</v>
      </c>
      <c r="L8" s="157">
        <f>ROUND(D8*G8,2)</f>
        <v>0</v>
      </c>
      <c r="M8" s="157">
        <f t="shared" ref="M8:N10" si="0">ROUND(E8*H8,2)</f>
        <v>0</v>
      </c>
      <c r="N8" s="157">
        <f>ROUND(F8*I8,2)</f>
        <v>0</v>
      </c>
      <c r="O8" s="156">
        <f>SUM(L8:N8)</f>
        <v>0</v>
      </c>
    </row>
    <row r="9" spans="1:15" s="5" customFormat="1" ht="19.350000000000001" customHeight="1" x14ac:dyDescent="0.3">
      <c r="A9" s="28">
        <v>1</v>
      </c>
      <c r="B9" s="35" t="s">
        <v>132</v>
      </c>
      <c r="C9" s="40" t="s">
        <v>133</v>
      </c>
      <c r="D9" s="48">
        <v>594</v>
      </c>
      <c r="E9" s="102"/>
      <c r="F9" s="103"/>
      <c r="G9" s="104">
        <f>ROUND(E9*F9,2)</f>
        <v>0</v>
      </c>
      <c r="H9" s="105"/>
      <c r="I9" s="106"/>
      <c r="J9" s="107">
        <f>SUM(G9:I9)</f>
        <v>0</v>
      </c>
      <c r="K9" s="108">
        <f>ROUND(D9*E9,2)</f>
        <v>0</v>
      </c>
      <c r="L9" s="109">
        <f>ROUND(D9*G9,2)</f>
        <v>0</v>
      </c>
      <c r="M9" s="109">
        <f t="shared" si="0"/>
        <v>0</v>
      </c>
      <c r="N9" s="109">
        <f t="shared" si="0"/>
        <v>0</v>
      </c>
      <c r="O9" s="108">
        <f>SUM(L9:N9)</f>
        <v>0</v>
      </c>
    </row>
    <row r="10" spans="1:15" s="5" customFormat="1" ht="27.6" customHeight="1" x14ac:dyDescent="0.3">
      <c r="A10" s="28">
        <f>A9+1</f>
        <v>2</v>
      </c>
      <c r="B10" s="32" t="s">
        <v>45</v>
      </c>
      <c r="C10" s="30" t="s">
        <v>16</v>
      </c>
      <c r="D10" s="46">
        <v>82.81</v>
      </c>
      <c r="E10" s="102"/>
      <c r="F10" s="103"/>
      <c r="G10" s="104">
        <f t="shared" ref="G10" si="1">ROUND(E10*F10,2)</f>
        <v>0</v>
      </c>
      <c r="H10" s="105"/>
      <c r="I10" s="106"/>
      <c r="J10" s="107">
        <f t="shared" ref="J10" si="2">SUM(G10:I10)</f>
        <v>0</v>
      </c>
      <c r="K10" s="108">
        <f t="shared" ref="K10" si="3">ROUND(D10*E10,2)</f>
        <v>0</v>
      </c>
      <c r="L10" s="109">
        <f t="shared" ref="L10" si="4">ROUND(D10*G10,2)</f>
        <v>0</v>
      </c>
      <c r="M10" s="109">
        <f t="shared" si="0"/>
        <v>0</v>
      </c>
      <c r="N10" s="109">
        <f t="shared" si="0"/>
        <v>0</v>
      </c>
      <c r="O10" s="108">
        <f t="shared" ref="O10" si="5">SUM(L10:N10)</f>
        <v>0</v>
      </c>
    </row>
    <row r="11" spans="1:15" s="5" customFormat="1" ht="26.25" customHeight="1" x14ac:dyDescent="0.3">
      <c r="A11" s="28">
        <f>A10+1</f>
        <v>3</v>
      </c>
      <c r="B11" s="32" t="s">
        <v>46</v>
      </c>
      <c r="C11" s="30" t="s">
        <v>16</v>
      </c>
      <c r="D11" s="46">
        <v>82.81</v>
      </c>
      <c r="E11" s="102"/>
      <c r="F11" s="103"/>
      <c r="G11" s="104">
        <f t="shared" ref="G11:G60" si="6">ROUND(E11*F11,2)</f>
        <v>0</v>
      </c>
      <c r="H11" s="105"/>
      <c r="I11" s="106"/>
      <c r="J11" s="107">
        <f t="shared" ref="J11:J60" si="7">SUM(G11:I11)</f>
        <v>0</v>
      </c>
      <c r="K11" s="108">
        <f t="shared" ref="K11:K60" si="8">ROUND(D11*E11,2)</f>
        <v>0</v>
      </c>
      <c r="L11" s="109">
        <f t="shared" ref="L11:L60" si="9">ROUND(D11*G11,2)</f>
        <v>0</v>
      </c>
      <c r="M11" s="109">
        <f t="shared" ref="M11:M60" si="10">ROUND(E11*H11,2)</f>
        <v>0</v>
      </c>
      <c r="N11" s="109">
        <f t="shared" ref="N11:N60" si="11">ROUND(F11*I11,2)</f>
        <v>0</v>
      </c>
      <c r="O11" s="108">
        <f t="shared" ref="O11:O60" si="12">SUM(L11:N11)</f>
        <v>0</v>
      </c>
    </row>
    <row r="12" spans="1:15" s="5" customFormat="1" ht="27.6" customHeight="1" x14ac:dyDescent="0.3">
      <c r="A12" s="28">
        <f t="shared" ref="A12:A58" si="13">A11+1</f>
        <v>4</v>
      </c>
      <c r="B12" s="32" t="s">
        <v>47</v>
      </c>
      <c r="C12" s="30" t="s">
        <v>16</v>
      </c>
      <c r="D12" s="46">
        <v>82.81</v>
      </c>
      <c r="E12" s="102"/>
      <c r="F12" s="103"/>
      <c r="G12" s="104">
        <f t="shared" si="6"/>
        <v>0</v>
      </c>
      <c r="H12" s="105"/>
      <c r="I12" s="106"/>
      <c r="J12" s="107">
        <f t="shared" si="7"/>
        <v>0</v>
      </c>
      <c r="K12" s="108">
        <f t="shared" si="8"/>
        <v>0</v>
      </c>
      <c r="L12" s="109">
        <f t="shared" si="9"/>
        <v>0</v>
      </c>
      <c r="M12" s="109">
        <f t="shared" si="10"/>
        <v>0</v>
      </c>
      <c r="N12" s="109">
        <f t="shared" si="11"/>
        <v>0</v>
      </c>
      <c r="O12" s="108">
        <f t="shared" si="12"/>
        <v>0</v>
      </c>
    </row>
    <row r="13" spans="1:15" s="5" customFormat="1" ht="26.25" customHeight="1" x14ac:dyDescent="0.3">
      <c r="A13" s="28">
        <f t="shared" si="13"/>
        <v>5</v>
      </c>
      <c r="B13" s="32" t="s">
        <v>48</v>
      </c>
      <c r="C13" s="30" t="s">
        <v>16</v>
      </c>
      <c r="D13" s="46">
        <v>82.81</v>
      </c>
      <c r="E13" s="102"/>
      <c r="F13" s="103"/>
      <c r="G13" s="104">
        <f t="shared" si="6"/>
        <v>0</v>
      </c>
      <c r="H13" s="105"/>
      <c r="I13" s="106"/>
      <c r="J13" s="107">
        <f t="shared" si="7"/>
        <v>0</v>
      </c>
      <c r="K13" s="108">
        <f t="shared" si="8"/>
        <v>0</v>
      </c>
      <c r="L13" s="109">
        <f t="shared" si="9"/>
        <v>0</v>
      </c>
      <c r="M13" s="109">
        <f t="shared" si="10"/>
        <v>0</v>
      </c>
      <c r="N13" s="109">
        <f t="shared" si="11"/>
        <v>0</v>
      </c>
      <c r="O13" s="108">
        <f t="shared" si="12"/>
        <v>0</v>
      </c>
    </row>
    <row r="14" spans="1:15" s="5" customFormat="1" ht="27" customHeight="1" x14ac:dyDescent="0.3">
      <c r="A14" s="28">
        <f t="shared" si="13"/>
        <v>6</v>
      </c>
      <c r="B14" s="32" t="s">
        <v>49</v>
      </c>
      <c r="C14" s="30" t="s">
        <v>16</v>
      </c>
      <c r="D14" s="46">
        <v>82.81</v>
      </c>
      <c r="E14" s="102"/>
      <c r="F14" s="103"/>
      <c r="G14" s="104">
        <f t="shared" si="6"/>
        <v>0</v>
      </c>
      <c r="H14" s="105"/>
      <c r="I14" s="106"/>
      <c r="J14" s="107">
        <f t="shared" si="7"/>
        <v>0</v>
      </c>
      <c r="K14" s="108">
        <f t="shared" si="8"/>
        <v>0</v>
      </c>
      <c r="L14" s="109">
        <f t="shared" si="9"/>
        <v>0</v>
      </c>
      <c r="M14" s="109">
        <f t="shared" si="10"/>
        <v>0</v>
      </c>
      <c r="N14" s="109">
        <f t="shared" si="11"/>
        <v>0</v>
      </c>
      <c r="O14" s="108">
        <f t="shared" si="12"/>
        <v>0</v>
      </c>
    </row>
    <row r="15" spans="1:15" s="5" customFormat="1" ht="39.6" x14ac:dyDescent="0.3">
      <c r="A15" s="28">
        <f t="shared" si="13"/>
        <v>7</v>
      </c>
      <c r="B15" s="29" t="s">
        <v>114</v>
      </c>
      <c r="C15" s="30" t="s">
        <v>16</v>
      </c>
      <c r="D15" s="46">
        <f>D14*1.2</f>
        <v>99.372</v>
      </c>
      <c r="E15" s="102"/>
      <c r="F15" s="103"/>
      <c r="G15" s="104">
        <f t="shared" si="6"/>
        <v>0</v>
      </c>
      <c r="H15" s="105"/>
      <c r="I15" s="106"/>
      <c r="J15" s="107">
        <f t="shared" si="7"/>
        <v>0</v>
      </c>
      <c r="K15" s="108">
        <f t="shared" si="8"/>
        <v>0</v>
      </c>
      <c r="L15" s="109">
        <f t="shared" si="9"/>
        <v>0</v>
      </c>
      <c r="M15" s="109">
        <f t="shared" si="10"/>
        <v>0</v>
      </c>
      <c r="N15" s="109">
        <f t="shared" si="11"/>
        <v>0</v>
      </c>
      <c r="O15" s="108">
        <f t="shared" si="12"/>
        <v>0</v>
      </c>
    </row>
    <row r="16" spans="1:15" s="5" customFormat="1" ht="36" customHeight="1" x14ac:dyDescent="0.3">
      <c r="A16" s="28">
        <f t="shared" si="13"/>
        <v>8</v>
      </c>
      <c r="B16" s="29" t="s">
        <v>115</v>
      </c>
      <c r="C16" s="30" t="s">
        <v>16</v>
      </c>
      <c r="D16" s="46">
        <f>D14*1.2</f>
        <v>99.372</v>
      </c>
      <c r="E16" s="102"/>
      <c r="F16" s="103"/>
      <c r="G16" s="104">
        <f t="shared" si="6"/>
        <v>0</v>
      </c>
      <c r="H16" s="105"/>
      <c r="I16" s="106"/>
      <c r="J16" s="107">
        <f t="shared" si="7"/>
        <v>0</v>
      </c>
      <c r="K16" s="108">
        <f t="shared" si="8"/>
        <v>0</v>
      </c>
      <c r="L16" s="109">
        <f t="shared" si="9"/>
        <v>0</v>
      </c>
      <c r="M16" s="109">
        <f t="shared" si="10"/>
        <v>0</v>
      </c>
      <c r="N16" s="109">
        <f t="shared" si="11"/>
        <v>0</v>
      </c>
      <c r="O16" s="108">
        <f t="shared" si="12"/>
        <v>0</v>
      </c>
    </row>
    <row r="17" spans="1:15" s="5" customFormat="1" ht="13.2" x14ac:dyDescent="0.3">
      <c r="A17" s="28">
        <f t="shared" si="13"/>
        <v>9</v>
      </c>
      <c r="B17" s="32" t="s">
        <v>53</v>
      </c>
      <c r="C17" s="30" t="s">
        <v>24</v>
      </c>
      <c r="D17" s="46">
        <v>0.81</v>
      </c>
      <c r="E17" s="102"/>
      <c r="F17" s="103"/>
      <c r="G17" s="104">
        <f t="shared" si="6"/>
        <v>0</v>
      </c>
      <c r="H17" s="105"/>
      <c r="I17" s="106"/>
      <c r="J17" s="107">
        <f t="shared" si="7"/>
        <v>0</v>
      </c>
      <c r="K17" s="108">
        <f t="shared" si="8"/>
        <v>0</v>
      </c>
      <c r="L17" s="109">
        <f t="shared" si="9"/>
        <v>0</v>
      </c>
      <c r="M17" s="109">
        <f t="shared" si="10"/>
        <v>0</v>
      </c>
      <c r="N17" s="109">
        <f t="shared" si="11"/>
        <v>0</v>
      </c>
      <c r="O17" s="108">
        <f t="shared" si="12"/>
        <v>0</v>
      </c>
    </row>
    <row r="18" spans="1:15" s="5" customFormat="1" ht="13.2" x14ac:dyDescent="0.3">
      <c r="A18" s="28">
        <f t="shared" si="13"/>
        <v>10</v>
      </c>
      <c r="B18" s="29" t="s">
        <v>54</v>
      </c>
      <c r="C18" s="30" t="s">
        <v>24</v>
      </c>
      <c r="D18" s="46">
        <f>D17*1.35</f>
        <v>1.0935000000000001</v>
      </c>
      <c r="E18" s="102"/>
      <c r="F18" s="103"/>
      <c r="G18" s="104">
        <f t="shared" si="6"/>
        <v>0</v>
      </c>
      <c r="H18" s="105"/>
      <c r="I18" s="106"/>
      <c r="J18" s="107">
        <f t="shared" si="7"/>
        <v>0</v>
      </c>
      <c r="K18" s="108">
        <f t="shared" si="8"/>
        <v>0</v>
      </c>
      <c r="L18" s="109">
        <f t="shared" si="9"/>
        <v>0</v>
      </c>
      <c r="M18" s="109">
        <f t="shared" si="10"/>
        <v>0</v>
      </c>
      <c r="N18" s="109">
        <f t="shared" si="11"/>
        <v>0</v>
      </c>
      <c r="O18" s="108">
        <f t="shared" si="12"/>
        <v>0</v>
      </c>
    </row>
    <row r="19" spans="1:15" s="5" customFormat="1" ht="13.2" x14ac:dyDescent="0.3">
      <c r="A19" s="28">
        <f t="shared" si="13"/>
        <v>11</v>
      </c>
      <c r="B19" s="29" t="s">
        <v>55</v>
      </c>
      <c r="C19" s="30" t="s">
        <v>38</v>
      </c>
      <c r="D19" s="46">
        <v>1</v>
      </c>
      <c r="E19" s="102"/>
      <c r="F19" s="103"/>
      <c r="G19" s="104">
        <f t="shared" si="6"/>
        <v>0</v>
      </c>
      <c r="H19" s="105"/>
      <c r="I19" s="106"/>
      <c r="J19" s="107">
        <f t="shared" si="7"/>
        <v>0</v>
      </c>
      <c r="K19" s="108">
        <f t="shared" si="8"/>
        <v>0</v>
      </c>
      <c r="L19" s="109">
        <f t="shared" si="9"/>
        <v>0</v>
      </c>
      <c r="M19" s="109">
        <f t="shared" si="10"/>
        <v>0</v>
      </c>
      <c r="N19" s="109">
        <f t="shared" si="11"/>
        <v>0</v>
      </c>
      <c r="O19" s="108">
        <f t="shared" si="12"/>
        <v>0</v>
      </c>
    </row>
    <row r="20" spans="1:15" s="5" customFormat="1" ht="13.2" x14ac:dyDescent="0.3">
      <c r="A20" s="28">
        <f t="shared" si="13"/>
        <v>12</v>
      </c>
      <c r="B20" s="32" t="s">
        <v>127</v>
      </c>
      <c r="C20" s="30" t="s">
        <v>16</v>
      </c>
      <c r="D20" s="46">
        <v>82.81</v>
      </c>
      <c r="E20" s="102"/>
      <c r="F20" s="103"/>
      <c r="G20" s="104">
        <f t="shared" si="6"/>
        <v>0</v>
      </c>
      <c r="H20" s="105"/>
      <c r="I20" s="106"/>
      <c r="J20" s="107">
        <f t="shared" si="7"/>
        <v>0</v>
      </c>
      <c r="K20" s="108">
        <f t="shared" si="8"/>
        <v>0</v>
      </c>
      <c r="L20" s="109">
        <f t="shared" si="9"/>
        <v>0</v>
      </c>
      <c r="M20" s="109">
        <f t="shared" si="10"/>
        <v>0</v>
      </c>
      <c r="N20" s="109">
        <f t="shared" si="11"/>
        <v>0</v>
      </c>
      <c r="O20" s="108">
        <f t="shared" si="12"/>
        <v>0</v>
      </c>
    </row>
    <row r="21" spans="1:15" s="5" customFormat="1" ht="13.2" x14ac:dyDescent="0.3">
      <c r="A21" s="28">
        <f t="shared" si="13"/>
        <v>13</v>
      </c>
      <c r="B21" s="32" t="s">
        <v>59</v>
      </c>
      <c r="C21" s="30" t="s">
        <v>16</v>
      </c>
      <c r="D21" s="46">
        <v>82.81</v>
      </c>
      <c r="E21" s="102"/>
      <c r="F21" s="103"/>
      <c r="G21" s="104">
        <f t="shared" si="6"/>
        <v>0</v>
      </c>
      <c r="H21" s="105"/>
      <c r="I21" s="106"/>
      <c r="J21" s="107">
        <f t="shared" si="7"/>
        <v>0</v>
      </c>
      <c r="K21" s="108">
        <f t="shared" si="8"/>
        <v>0</v>
      </c>
      <c r="L21" s="109">
        <f t="shared" si="9"/>
        <v>0</v>
      </c>
      <c r="M21" s="109">
        <f t="shared" si="10"/>
        <v>0</v>
      </c>
      <c r="N21" s="109">
        <f t="shared" si="11"/>
        <v>0</v>
      </c>
      <c r="O21" s="108">
        <f t="shared" si="12"/>
        <v>0</v>
      </c>
    </row>
    <row r="22" spans="1:15" s="5" customFormat="1" ht="13.2" x14ac:dyDescent="0.3">
      <c r="A22" s="28">
        <f t="shared" si="13"/>
        <v>14</v>
      </c>
      <c r="B22" s="32" t="s">
        <v>56</v>
      </c>
      <c r="C22" s="30" t="s">
        <v>16</v>
      </c>
      <c r="D22" s="46">
        <v>9.74</v>
      </c>
      <c r="E22" s="102"/>
      <c r="F22" s="103"/>
      <c r="G22" s="104">
        <f t="shared" si="6"/>
        <v>0</v>
      </c>
      <c r="H22" s="105"/>
      <c r="I22" s="106"/>
      <c r="J22" s="107">
        <f t="shared" si="7"/>
        <v>0</v>
      </c>
      <c r="K22" s="108">
        <f t="shared" si="8"/>
        <v>0</v>
      </c>
      <c r="L22" s="109">
        <f t="shared" si="9"/>
        <v>0</v>
      </c>
      <c r="M22" s="109">
        <f t="shared" si="10"/>
        <v>0</v>
      </c>
      <c r="N22" s="109">
        <f t="shared" si="11"/>
        <v>0</v>
      </c>
      <c r="O22" s="108">
        <f t="shared" si="12"/>
        <v>0</v>
      </c>
    </row>
    <row r="23" spans="1:15" s="5" customFormat="1" ht="13.2" x14ac:dyDescent="0.3">
      <c r="A23" s="28">
        <f t="shared" si="13"/>
        <v>15</v>
      </c>
      <c r="B23" s="29" t="s">
        <v>57</v>
      </c>
      <c r="C23" s="30" t="s">
        <v>24</v>
      </c>
      <c r="D23" s="46">
        <v>1.54</v>
      </c>
      <c r="E23" s="102"/>
      <c r="F23" s="103"/>
      <c r="G23" s="104">
        <f t="shared" si="6"/>
        <v>0</v>
      </c>
      <c r="H23" s="105"/>
      <c r="I23" s="106"/>
      <c r="J23" s="107">
        <f t="shared" si="7"/>
        <v>0</v>
      </c>
      <c r="K23" s="108">
        <f t="shared" si="8"/>
        <v>0</v>
      </c>
      <c r="L23" s="109">
        <f t="shared" si="9"/>
        <v>0</v>
      </c>
      <c r="M23" s="109">
        <f t="shared" si="10"/>
        <v>0</v>
      </c>
      <c r="N23" s="109">
        <f t="shared" si="11"/>
        <v>0</v>
      </c>
      <c r="O23" s="108">
        <f t="shared" si="12"/>
        <v>0</v>
      </c>
    </row>
    <row r="24" spans="1:15" s="5" customFormat="1" ht="13.2" x14ac:dyDescent="0.3">
      <c r="A24" s="28">
        <f t="shared" si="13"/>
        <v>16</v>
      </c>
      <c r="B24" s="29" t="s">
        <v>55</v>
      </c>
      <c r="C24" s="30" t="s">
        <v>38</v>
      </c>
      <c r="D24" s="46">
        <v>1</v>
      </c>
      <c r="E24" s="102"/>
      <c r="F24" s="103"/>
      <c r="G24" s="104">
        <f t="shared" si="6"/>
        <v>0</v>
      </c>
      <c r="H24" s="105"/>
      <c r="I24" s="106"/>
      <c r="J24" s="107">
        <f t="shared" si="7"/>
        <v>0</v>
      </c>
      <c r="K24" s="108">
        <f t="shared" si="8"/>
        <v>0</v>
      </c>
      <c r="L24" s="109">
        <f t="shared" si="9"/>
        <v>0</v>
      </c>
      <c r="M24" s="109">
        <f t="shared" si="10"/>
        <v>0</v>
      </c>
      <c r="N24" s="109">
        <f t="shared" si="11"/>
        <v>0</v>
      </c>
      <c r="O24" s="108">
        <f t="shared" si="12"/>
        <v>0</v>
      </c>
    </row>
    <row r="25" spans="1:15" s="5" customFormat="1" ht="13.2" x14ac:dyDescent="0.3">
      <c r="A25" s="28">
        <f t="shared" si="13"/>
        <v>17</v>
      </c>
      <c r="B25" s="31" t="s">
        <v>50</v>
      </c>
      <c r="C25" s="30"/>
      <c r="D25" s="46"/>
      <c r="E25" s="102"/>
      <c r="F25" s="103"/>
      <c r="G25" s="104">
        <f t="shared" si="6"/>
        <v>0</v>
      </c>
      <c r="H25" s="105"/>
      <c r="I25" s="106"/>
      <c r="J25" s="107">
        <f t="shared" si="7"/>
        <v>0</v>
      </c>
      <c r="K25" s="108">
        <f t="shared" si="8"/>
        <v>0</v>
      </c>
      <c r="L25" s="109">
        <f t="shared" si="9"/>
        <v>0</v>
      </c>
      <c r="M25" s="109">
        <f t="shared" si="10"/>
        <v>0</v>
      </c>
      <c r="N25" s="109">
        <f t="shared" si="11"/>
        <v>0</v>
      </c>
      <c r="O25" s="108">
        <f t="shared" si="12"/>
        <v>0</v>
      </c>
    </row>
    <row r="26" spans="1:15" s="5" customFormat="1" ht="13.2" x14ac:dyDescent="0.3">
      <c r="A26" s="28">
        <f t="shared" si="13"/>
        <v>18</v>
      </c>
      <c r="B26" s="35" t="s">
        <v>98</v>
      </c>
      <c r="C26" s="30" t="s">
        <v>16</v>
      </c>
      <c r="D26" s="46">
        <v>82.81</v>
      </c>
      <c r="E26" s="102"/>
      <c r="F26" s="103"/>
      <c r="G26" s="104">
        <f t="shared" si="6"/>
        <v>0</v>
      </c>
      <c r="H26" s="105"/>
      <c r="I26" s="106"/>
      <c r="J26" s="107">
        <f t="shared" si="7"/>
        <v>0</v>
      </c>
      <c r="K26" s="108">
        <f t="shared" si="8"/>
        <v>0</v>
      </c>
      <c r="L26" s="109">
        <f t="shared" si="9"/>
        <v>0</v>
      </c>
      <c r="M26" s="109">
        <f t="shared" si="10"/>
        <v>0</v>
      </c>
      <c r="N26" s="109">
        <f t="shared" si="11"/>
        <v>0</v>
      </c>
      <c r="O26" s="108">
        <f t="shared" si="12"/>
        <v>0</v>
      </c>
    </row>
    <row r="27" spans="1:15" s="5" customFormat="1" ht="39.6" x14ac:dyDescent="0.3">
      <c r="A27" s="28">
        <f t="shared" si="13"/>
        <v>19</v>
      </c>
      <c r="B27" s="32" t="s">
        <v>51</v>
      </c>
      <c r="C27" s="30" t="s">
        <v>16</v>
      </c>
      <c r="D27" s="46">
        <v>82.81</v>
      </c>
      <c r="E27" s="102"/>
      <c r="F27" s="103"/>
      <c r="G27" s="104">
        <f t="shared" si="6"/>
        <v>0</v>
      </c>
      <c r="H27" s="105"/>
      <c r="I27" s="106"/>
      <c r="J27" s="107">
        <f t="shared" si="7"/>
        <v>0</v>
      </c>
      <c r="K27" s="108">
        <f t="shared" si="8"/>
        <v>0</v>
      </c>
      <c r="L27" s="109">
        <f t="shared" si="9"/>
        <v>0</v>
      </c>
      <c r="M27" s="109">
        <f t="shared" si="10"/>
        <v>0</v>
      </c>
      <c r="N27" s="109">
        <f t="shared" si="11"/>
        <v>0</v>
      </c>
      <c r="O27" s="108">
        <f t="shared" si="12"/>
        <v>0</v>
      </c>
    </row>
    <row r="28" spans="1:15" s="5" customFormat="1" ht="13.2" x14ac:dyDescent="0.3">
      <c r="A28" s="28">
        <f t="shared" si="13"/>
        <v>20</v>
      </c>
      <c r="B28" s="32" t="s">
        <v>52</v>
      </c>
      <c r="C28" s="30" t="s">
        <v>16</v>
      </c>
      <c r="D28" s="46">
        <v>82.81</v>
      </c>
      <c r="E28" s="102"/>
      <c r="F28" s="103"/>
      <c r="G28" s="104">
        <f t="shared" si="6"/>
        <v>0</v>
      </c>
      <c r="H28" s="105"/>
      <c r="I28" s="106"/>
      <c r="J28" s="107">
        <f t="shared" si="7"/>
        <v>0</v>
      </c>
      <c r="K28" s="108">
        <f t="shared" si="8"/>
        <v>0</v>
      </c>
      <c r="L28" s="109">
        <f t="shared" si="9"/>
        <v>0</v>
      </c>
      <c r="M28" s="109">
        <f t="shared" si="10"/>
        <v>0</v>
      </c>
      <c r="N28" s="109">
        <f t="shared" si="11"/>
        <v>0</v>
      </c>
      <c r="O28" s="108">
        <f t="shared" si="12"/>
        <v>0</v>
      </c>
    </row>
    <row r="29" spans="1:15" s="5" customFormat="1" ht="13.2" x14ac:dyDescent="0.3">
      <c r="A29" s="28">
        <f t="shared" si="13"/>
        <v>21</v>
      </c>
      <c r="B29" s="31" t="s">
        <v>58</v>
      </c>
      <c r="C29" s="30"/>
      <c r="D29" s="46"/>
      <c r="E29" s="102"/>
      <c r="F29" s="103"/>
      <c r="G29" s="104">
        <f t="shared" si="6"/>
        <v>0</v>
      </c>
      <c r="H29" s="105"/>
      <c r="I29" s="106"/>
      <c r="J29" s="107">
        <f t="shared" si="7"/>
        <v>0</v>
      </c>
      <c r="K29" s="108">
        <f t="shared" si="8"/>
        <v>0</v>
      </c>
      <c r="L29" s="109">
        <f t="shared" si="9"/>
        <v>0</v>
      </c>
      <c r="M29" s="109">
        <f t="shared" si="10"/>
        <v>0</v>
      </c>
      <c r="N29" s="109">
        <f t="shared" si="11"/>
        <v>0</v>
      </c>
      <c r="O29" s="108">
        <f t="shared" si="12"/>
        <v>0</v>
      </c>
    </row>
    <row r="30" spans="1:15" s="5" customFormat="1" ht="26.4" x14ac:dyDescent="0.3">
      <c r="A30" s="28">
        <f t="shared" si="13"/>
        <v>22</v>
      </c>
      <c r="B30" s="32" t="s">
        <v>60</v>
      </c>
      <c r="C30" s="30" t="s">
        <v>16</v>
      </c>
      <c r="D30" s="46">
        <v>743.4</v>
      </c>
      <c r="E30" s="102"/>
      <c r="F30" s="103"/>
      <c r="G30" s="104">
        <f t="shared" si="6"/>
        <v>0</v>
      </c>
      <c r="H30" s="105"/>
      <c r="I30" s="106"/>
      <c r="J30" s="107">
        <f t="shared" si="7"/>
        <v>0</v>
      </c>
      <c r="K30" s="108">
        <f t="shared" si="8"/>
        <v>0</v>
      </c>
      <c r="L30" s="109">
        <f t="shared" si="9"/>
        <v>0</v>
      </c>
      <c r="M30" s="109">
        <f t="shared" si="10"/>
        <v>0</v>
      </c>
      <c r="N30" s="109">
        <f t="shared" si="11"/>
        <v>0</v>
      </c>
      <c r="O30" s="108">
        <f t="shared" si="12"/>
        <v>0</v>
      </c>
    </row>
    <row r="31" spans="1:15" s="5" customFormat="1" ht="26.4" x14ac:dyDescent="0.3">
      <c r="A31" s="28">
        <f t="shared" si="13"/>
        <v>23</v>
      </c>
      <c r="B31" s="32" t="s">
        <v>61</v>
      </c>
      <c r="C31" s="30" t="s">
        <v>16</v>
      </c>
      <c r="D31" s="46">
        <v>743.4</v>
      </c>
      <c r="E31" s="102"/>
      <c r="F31" s="103"/>
      <c r="G31" s="104">
        <f t="shared" si="6"/>
        <v>0</v>
      </c>
      <c r="H31" s="105"/>
      <c r="I31" s="106"/>
      <c r="J31" s="107">
        <f t="shared" si="7"/>
        <v>0</v>
      </c>
      <c r="K31" s="108">
        <f t="shared" si="8"/>
        <v>0</v>
      </c>
      <c r="L31" s="109">
        <f t="shared" si="9"/>
        <v>0</v>
      </c>
      <c r="M31" s="109">
        <f t="shared" si="10"/>
        <v>0</v>
      </c>
      <c r="N31" s="109">
        <f t="shared" si="11"/>
        <v>0</v>
      </c>
      <c r="O31" s="108">
        <f t="shared" si="12"/>
        <v>0</v>
      </c>
    </row>
    <row r="32" spans="1:15" s="5" customFormat="1" ht="13.2" x14ac:dyDescent="0.3">
      <c r="A32" s="28">
        <f t="shared" si="13"/>
        <v>24</v>
      </c>
      <c r="B32" s="32" t="s">
        <v>62</v>
      </c>
      <c r="C32" s="30" t="s">
        <v>16</v>
      </c>
      <c r="D32" s="46">
        <v>743.4</v>
      </c>
      <c r="E32" s="102"/>
      <c r="F32" s="103"/>
      <c r="G32" s="104">
        <f t="shared" si="6"/>
        <v>0</v>
      </c>
      <c r="H32" s="105"/>
      <c r="I32" s="106"/>
      <c r="J32" s="107">
        <f t="shared" si="7"/>
        <v>0</v>
      </c>
      <c r="K32" s="108">
        <f t="shared" si="8"/>
        <v>0</v>
      </c>
      <c r="L32" s="109">
        <f t="shared" si="9"/>
        <v>0</v>
      </c>
      <c r="M32" s="109">
        <f t="shared" si="10"/>
        <v>0</v>
      </c>
      <c r="N32" s="109">
        <f t="shared" si="11"/>
        <v>0</v>
      </c>
      <c r="O32" s="108">
        <f t="shared" si="12"/>
        <v>0</v>
      </c>
    </row>
    <row r="33" spans="1:15" s="5" customFormat="1" ht="26.4" x14ac:dyDescent="0.3">
      <c r="A33" s="28">
        <f t="shared" si="13"/>
        <v>25</v>
      </c>
      <c r="B33" s="32" t="s">
        <v>63</v>
      </c>
      <c r="C33" s="30" t="s">
        <v>16</v>
      </c>
      <c r="D33" s="46">
        <v>743.4</v>
      </c>
      <c r="E33" s="102"/>
      <c r="F33" s="103"/>
      <c r="G33" s="104">
        <f t="shared" si="6"/>
        <v>0</v>
      </c>
      <c r="H33" s="105"/>
      <c r="I33" s="106"/>
      <c r="J33" s="107">
        <f t="shared" si="7"/>
        <v>0</v>
      </c>
      <c r="K33" s="108">
        <f t="shared" si="8"/>
        <v>0</v>
      </c>
      <c r="L33" s="109">
        <f t="shared" si="9"/>
        <v>0</v>
      </c>
      <c r="M33" s="109">
        <f t="shared" si="10"/>
        <v>0</v>
      </c>
      <c r="N33" s="109">
        <f t="shared" si="11"/>
        <v>0</v>
      </c>
      <c r="O33" s="108">
        <f t="shared" si="12"/>
        <v>0</v>
      </c>
    </row>
    <row r="34" spans="1:15" s="5" customFormat="1" ht="26.4" x14ac:dyDescent="0.3">
      <c r="A34" s="28">
        <f t="shared" si="13"/>
        <v>26</v>
      </c>
      <c r="B34" s="32" t="s">
        <v>64</v>
      </c>
      <c r="C34" s="30" t="s">
        <v>16</v>
      </c>
      <c r="D34" s="46">
        <v>743.4</v>
      </c>
      <c r="E34" s="102"/>
      <c r="F34" s="103"/>
      <c r="G34" s="104">
        <f t="shared" si="6"/>
        <v>0</v>
      </c>
      <c r="H34" s="105"/>
      <c r="I34" s="106"/>
      <c r="J34" s="107">
        <f t="shared" si="7"/>
        <v>0</v>
      </c>
      <c r="K34" s="108">
        <f t="shared" si="8"/>
        <v>0</v>
      </c>
      <c r="L34" s="109">
        <f t="shared" si="9"/>
        <v>0</v>
      </c>
      <c r="M34" s="109">
        <f t="shared" si="10"/>
        <v>0</v>
      </c>
      <c r="N34" s="109">
        <f t="shared" si="11"/>
        <v>0</v>
      </c>
      <c r="O34" s="108">
        <f t="shared" si="12"/>
        <v>0</v>
      </c>
    </row>
    <row r="35" spans="1:15" s="5" customFormat="1" ht="26.4" x14ac:dyDescent="0.3">
      <c r="A35" s="28">
        <f t="shared" si="13"/>
        <v>27</v>
      </c>
      <c r="B35" s="32" t="s">
        <v>116</v>
      </c>
      <c r="C35" s="30" t="s">
        <v>16</v>
      </c>
      <c r="D35" s="46">
        <f>D34*1.15</f>
        <v>854.90999999999985</v>
      </c>
      <c r="E35" s="102"/>
      <c r="F35" s="103"/>
      <c r="G35" s="104">
        <f t="shared" si="6"/>
        <v>0</v>
      </c>
      <c r="H35" s="105"/>
      <c r="I35" s="106"/>
      <c r="J35" s="107">
        <f t="shared" si="7"/>
        <v>0</v>
      </c>
      <c r="K35" s="108">
        <f t="shared" si="8"/>
        <v>0</v>
      </c>
      <c r="L35" s="109">
        <f t="shared" si="9"/>
        <v>0</v>
      </c>
      <c r="M35" s="109">
        <f t="shared" si="10"/>
        <v>0</v>
      </c>
      <c r="N35" s="109">
        <f t="shared" si="11"/>
        <v>0</v>
      </c>
      <c r="O35" s="108">
        <f t="shared" si="12"/>
        <v>0</v>
      </c>
    </row>
    <row r="36" spans="1:15" s="5" customFormat="1" ht="26.4" x14ac:dyDescent="0.3">
      <c r="A36" s="28">
        <f t="shared" si="13"/>
        <v>28</v>
      </c>
      <c r="B36" s="32" t="s">
        <v>125</v>
      </c>
      <c r="C36" s="30" t="s">
        <v>16</v>
      </c>
      <c r="D36" s="46">
        <v>743.4</v>
      </c>
      <c r="E36" s="102"/>
      <c r="F36" s="103"/>
      <c r="G36" s="104">
        <f t="shared" si="6"/>
        <v>0</v>
      </c>
      <c r="H36" s="105"/>
      <c r="I36" s="106"/>
      <c r="J36" s="107">
        <f t="shared" si="7"/>
        <v>0</v>
      </c>
      <c r="K36" s="108">
        <f t="shared" si="8"/>
        <v>0</v>
      </c>
      <c r="L36" s="109">
        <f t="shared" si="9"/>
        <v>0</v>
      </c>
      <c r="M36" s="109">
        <f t="shared" si="10"/>
        <v>0</v>
      </c>
      <c r="N36" s="109">
        <f t="shared" si="11"/>
        <v>0</v>
      </c>
      <c r="O36" s="108">
        <f t="shared" si="12"/>
        <v>0</v>
      </c>
    </row>
    <row r="37" spans="1:15" s="5" customFormat="1" ht="13.2" x14ac:dyDescent="0.3">
      <c r="A37" s="28">
        <f t="shared" si="13"/>
        <v>29</v>
      </c>
      <c r="B37" s="29" t="s">
        <v>126</v>
      </c>
      <c r="C37" s="30" t="s">
        <v>16</v>
      </c>
      <c r="D37" s="46">
        <f>D35</f>
        <v>854.90999999999985</v>
      </c>
      <c r="E37" s="102"/>
      <c r="F37" s="103"/>
      <c r="G37" s="104">
        <f t="shared" si="6"/>
        <v>0</v>
      </c>
      <c r="H37" s="105"/>
      <c r="I37" s="106"/>
      <c r="J37" s="107">
        <f t="shared" si="7"/>
        <v>0</v>
      </c>
      <c r="K37" s="108">
        <f t="shared" si="8"/>
        <v>0</v>
      </c>
      <c r="L37" s="109">
        <f t="shared" si="9"/>
        <v>0</v>
      </c>
      <c r="M37" s="109">
        <f t="shared" si="10"/>
        <v>0</v>
      </c>
      <c r="N37" s="109">
        <f t="shared" si="11"/>
        <v>0</v>
      </c>
      <c r="O37" s="108">
        <f t="shared" si="12"/>
        <v>0</v>
      </c>
    </row>
    <row r="38" spans="1:15" s="5" customFormat="1" ht="13.2" x14ac:dyDescent="0.3">
      <c r="A38" s="28">
        <f t="shared" si="13"/>
        <v>30</v>
      </c>
      <c r="B38" s="32" t="s">
        <v>49</v>
      </c>
      <c r="C38" s="30" t="s">
        <v>16</v>
      </c>
      <c r="D38" s="46">
        <v>743.4</v>
      </c>
      <c r="E38" s="102"/>
      <c r="F38" s="103"/>
      <c r="G38" s="104">
        <f t="shared" si="6"/>
        <v>0</v>
      </c>
      <c r="H38" s="105"/>
      <c r="I38" s="106"/>
      <c r="J38" s="107">
        <f t="shared" si="7"/>
        <v>0</v>
      </c>
      <c r="K38" s="108">
        <f t="shared" si="8"/>
        <v>0</v>
      </c>
      <c r="L38" s="109">
        <f t="shared" si="9"/>
        <v>0</v>
      </c>
      <c r="M38" s="109">
        <f t="shared" si="10"/>
        <v>0</v>
      </c>
      <c r="N38" s="109">
        <f t="shared" si="11"/>
        <v>0</v>
      </c>
      <c r="O38" s="108">
        <f t="shared" si="12"/>
        <v>0</v>
      </c>
    </row>
    <row r="39" spans="1:15" s="5" customFormat="1" ht="39.6" x14ac:dyDescent="0.3">
      <c r="A39" s="28">
        <f t="shared" si="13"/>
        <v>31</v>
      </c>
      <c r="B39" s="29" t="s">
        <v>114</v>
      </c>
      <c r="C39" s="30" t="s">
        <v>16</v>
      </c>
      <c r="D39" s="46">
        <f>D38*1.25</f>
        <v>929.25</v>
      </c>
      <c r="E39" s="102"/>
      <c r="F39" s="103"/>
      <c r="G39" s="104">
        <f t="shared" si="6"/>
        <v>0</v>
      </c>
      <c r="H39" s="105"/>
      <c r="I39" s="106"/>
      <c r="J39" s="107">
        <f t="shared" si="7"/>
        <v>0</v>
      </c>
      <c r="K39" s="108">
        <f t="shared" si="8"/>
        <v>0</v>
      </c>
      <c r="L39" s="109">
        <f t="shared" si="9"/>
        <v>0</v>
      </c>
      <c r="M39" s="109">
        <f t="shared" si="10"/>
        <v>0</v>
      </c>
      <c r="N39" s="109">
        <f t="shared" si="11"/>
        <v>0</v>
      </c>
      <c r="O39" s="108">
        <f t="shared" si="12"/>
        <v>0</v>
      </c>
    </row>
    <row r="40" spans="1:15" s="5" customFormat="1" ht="39.6" x14ac:dyDescent="0.3">
      <c r="A40" s="28">
        <f t="shared" si="13"/>
        <v>32</v>
      </c>
      <c r="B40" s="29" t="s">
        <v>115</v>
      </c>
      <c r="C40" s="30" t="s">
        <v>16</v>
      </c>
      <c r="D40" s="46">
        <f>D38*1.25</f>
        <v>929.25</v>
      </c>
      <c r="E40" s="102"/>
      <c r="F40" s="103"/>
      <c r="G40" s="104">
        <f t="shared" si="6"/>
        <v>0</v>
      </c>
      <c r="H40" s="105"/>
      <c r="I40" s="106"/>
      <c r="J40" s="107">
        <f t="shared" si="7"/>
        <v>0</v>
      </c>
      <c r="K40" s="108">
        <f t="shared" si="8"/>
        <v>0</v>
      </c>
      <c r="L40" s="109">
        <f t="shared" si="9"/>
        <v>0</v>
      </c>
      <c r="M40" s="109">
        <f t="shared" si="10"/>
        <v>0</v>
      </c>
      <c r="N40" s="109">
        <f t="shared" si="11"/>
        <v>0</v>
      </c>
      <c r="O40" s="108">
        <f t="shared" si="12"/>
        <v>0</v>
      </c>
    </row>
    <row r="41" spans="1:15" s="5" customFormat="1" ht="13.2" x14ac:dyDescent="0.3">
      <c r="A41" s="28">
        <f t="shared" si="13"/>
        <v>33</v>
      </c>
      <c r="B41" s="32" t="s">
        <v>56</v>
      </c>
      <c r="C41" s="30" t="s">
        <v>16</v>
      </c>
      <c r="D41" s="46">
        <v>31.83</v>
      </c>
      <c r="E41" s="102"/>
      <c r="F41" s="103"/>
      <c r="G41" s="104">
        <f t="shared" si="6"/>
        <v>0</v>
      </c>
      <c r="H41" s="105"/>
      <c r="I41" s="106"/>
      <c r="J41" s="107">
        <f t="shared" si="7"/>
        <v>0</v>
      </c>
      <c r="K41" s="108">
        <f t="shared" si="8"/>
        <v>0</v>
      </c>
      <c r="L41" s="109">
        <f t="shared" si="9"/>
        <v>0</v>
      </c>
      <c r="M41" s="109">
        <f t="shared" si="10"/>
        <v>0</v>
      </c>
      <c r="N41" s="109">
        <f t="shared" si="11"/>
        <v>0</v>
      </c>
      <c r="O41" s="108">
        <f t="shared" si="12"/>
        <v>0</v>
      </c>
    </row>
    <row r="42" spans="1:15" s="5" customFormat="1" ht="13.2" x14ac:dyDescent="0.3">
      <c r="A42" s="28">
        <f t="shared" si="13"/>
        <v>34</v>
      </c>
      <c r="B42" s="29" t="s">
        <v>57</v>
      </c>
      <c r="C42" s="30" t="s">
        <v>24</v>
      </c>
      <c r="D42" s="46">
        <v>2.98</v>
      </c>
      <c r="E42" s="102"/>
      <c r="F42" s="103"/>
      <c r="G42" s="104">
        <f t="shared" si="6"/>
        <v>0</v>
      </c>
      <c r="H42" s="105"/>
      <c r="I42" s="106"/>
      <c r="J42" s="107">
        <f t="shared" si="7"/>
        <v>0</v>
      </c>
      <c r="K42" s="108">
        <f t="shared" si="8"/>
        <v>0</v>
      </c>
      <c r="L42" s="109">
        <f t="shared" si="9"/>
        <v>0</v>
      </c>
      <c r="M42" s="109">
        <f t="shared" si="10"/>
        <v>0</v>
      </c>
      <c r="N42" s="109">
        <f t="shared" si="11"/>
        <v>0</v>
      </c>
      <c r="O42" s="108">
        <f t="shared" si="12"/>
        <v>0</v>
      </c>
    </row>
    <row r="43" spans="1:15" s="5" customFormat="1" ht="13.2" x14ac:dyDescent="0.3">
      <c r="A43" s="28">
        <f t="shared" si="13"/>
        <v>35</v>
      </c>
      <c r="B43" s="29" t="s">
        <v>55</v>
      </c>
      <c r="C43" s="30" t="s">
        <v>38</v>
      </c>
      <c r="D43" s="46">
        <v>1</v>
      </c>
      <c r="E43" s="102"/>
      <c r="F43" s="103"/>
      <c r="G43" s="104">
        <f t="shared" si="6"/>
        <v>0</v>
      </c>
      <c r="H43" s="105"/>
      <c r="I43" s="106"/>
      <c r="J43" s="107">
        <f t="shared" si="7"/>
        <v>0</v>
      </c>
      <c r="K43" s="108">
        <f t="shared" si="8"/>
        <v>0</v>
      </c>
      <c r="L43" s="109">
        <f t="shared" si="9"/>
        <v>0</v>
      </c>
      <c r="M43" s="109">
        <f t="shared" si="10"/>
        <v>0</v>
      </c>
      <c r="N43" s="109">
        <f t="shared" si="11"/>
        <v>0</v>
      </c>
      <c r="O43" s="108">
        <f t="shared" si="12"/>
        <v>0</v>
      </c>
    </row>
    <row r="44" spans="1:15" s="5" customFormat="1" ht="13.2" x14ac:dyDescent="0.3">
      <c r="A44" s="28">
        <f t="shared" si="13"/>
        <v>36</v>
      </c>
      <c r="B44" s="31" t="s">
        <v>65</v>
      </c>
      <c r="C44" s="30"/>
      <c r="D44" s="46"/>
      <c r="E44" s="102"/>
      <c r="F44" s="103"/>
      <c r="G44" s="104">
        <f t="shared" si="6"/>
        <v>0</v>
      </c>
      <c r="H44" s="105"/>
      <c r="I44" s="106"/>
      <c r="J44" s="107">
        <f t="shared" si="7"/>
        <v>0</v>
      </c>
      <c r="K44" s="108">
        <f t="shared" si="8"/>
        <v>0</v>
      </c>
      <c r="L44" s="109">
        <f t="shared" si="9"/>
        <v>0</v>
      </c>
      <c r="M44" s="109">
        <f t="shared" si="10"/>
        <v>0</v>
      </c>
      <c r="N44" s="109">
        <f t="shared" si="11"/>
        <v>0</v>
      </c>
      <c r="O44" s="108">
        <f t="shared" si="12"/>
        <v>0</v>
      </c>
    </row>
    <row r="45" spans="1:15" s="5" customFormat="1" ht="13.2" x14ac:dyDescent="0.3">
      <c r="A45" s="28">
        <f t="shared" si="13"/>
        <v>37</v>
      </c>
      <c r="B45" s="32" t="s">
        <v>66</v>
      </c>
      <c r="C45" s="30" t="s">
        <v>43</v>
      </c>
      <c r="D45" s="46">
        <v>83.15</v>
      </c>
      <c r="E45" s="102"/>
      <c r="F45" s="103"/>
      <c r="G45" s="104">
        <f t="shared" si="6"/>
        <v>0</v>
      </c>
      <c r="H45" s="105"/>
      <c r="I45" s="106"/>
      <c r="J45" s="107">
        <f t="shared" si="7"/>
        <v>0</v>
      </c>
      <c r="K45" s="108">
        <f t="shared" si="8"/>
        <v>0</v>
      </c>
      <c r="L45" s="109">
        <f t="shared" si="9"/>
        <v>0</v>
      </c>
      <c r="M45" s="109">
        <f t="shared" si="10"/>
        <v>0</v>
      </c>
      <c r="N45" s="109">
        <f t="shared" si="11"/>
        <v>0</v>
      </c>
      <c r="O45" s="108">
        <f t="shared" si="12"/>
        <v>0</v>
      </c>
    </row>
    <row r="46" spans="1:15" s="5" customFormat="1" ht="13.2" x14ac:dyDescent="0.3">
      <c r="A46" s="28">
        <f t="shared" si="13"/>
        <v>38</v>
      </c>
      <c r="B46" s="29" t="s">
        <v>67</v>
      </c>
      <c r="C46" s="30" t="s">
        <v>43</v>
      </c>
      <c r="D46" s="46">
        <v>83.15</v>
      </c>
      <c r="E46" s="102"/>
      <c r="F46" s="103"/>
      <c r="G46" s="104">
        <f t="shared" si="6"/>
        <v>0</v>
      </c>
      <c r="H46" s="105"/>
      <c r="I46" s="106"/>
      <c r="J46" s="107">
        <f t="shared" si="7"/>
        <v>0</v>
      </c>
      <c r="K46" s="108">
        <f t="shared" si="8"/>
        <v>0</v>
      </c>
      <c r="L46" s="109">
        <f t="shared" si="9"/>
        <v>0</v>
      </c>
      <c r="M46" s="109">
        <f t="shared" si="10"/>
        <v>0</v>
      </c>
      <c r="N46" s="109">
        <f t="shared" si="11"/>
        <v>0</v>
      </c>
      <c r="O46" s="108">
        <f t="shared" si="12"/>
        <v>0</v>
      </c>
    </row>
    <row r="47" spans="1:15" s="5" customFormat="1" ht="13.2" x14ac:dyDescent="0.3">
      <c r="A47" s="28">
        <f t="shared" si="13"/>
        <v>39</v>
      </c>
      <c r="B47" s="29" t="s">
        <v>73</v>
      </c>
      <c r="C47" s="30" t="s">
        <v>38</v>
      </c>
      <c r="D47" s="46">
        <v>1</v>
      </c>
      <c r="E47" s="102"/>
      <c r="F47" s="103"/>
      <c r="G47" s="104">
        <f t="shared" si="6"/>
        <v>0</v>
      </c>
      <c r="H47" s="105"/>
      <c r="I47" s="106"/>
      <c r="J47" s="107">
        <f t="shared" si="7"/>
        <v>0</v>
      </c>
      <c r="K47" s="108">
        <f t="shared" si="8"/>
        <v>0</v>
      </c>
      <c r="L47" s="109">
        <f t="shared" si="9"/>
        <v>0</v>
      </c>
      <c r="M47" s="109">
        <f t="shared" si="10"/>
        <v>0</v>
      </c>
      <c r="N47" s="109">
        <f t="shared" si="11"/>
        <v>0</v>
      </c>
      <c r="O47" s="108">
        <f t="shared" si="12"/>
        <v>0</v>
      </c>
    </row>
    <row r="48" spans="1:15" s="5" customFormat="1" ht="13.2" x14ac:dyDescent="0.3">
      <c r="A48" s="28">
        <f t="shared" si="13"/>
        <v>40</v>
      </c>
      <c r="B48" s="32" t="s">
        <v>68</v>
      </c>
      <c r="C48" s="30" t="s">
        <v>43</v>
      </c>
      <c r="D48" s="46">
        <v>83.15</v>
      </c>
      <c r="E48" s="102"/>
      <c r="F48" s="103"/>
      <c r="G48" s="104">
        <f t="shared" si="6"/>
        <v>0</v>
      </c>
      <c r="H48" s="105"/>
      <c r="I48" s="106"/>
      <c r="J48" s="107">
        <f t="shared" si="7"/>
        <v>0</v>
      </c>
      <c r="K48" s="108">
        <f t="shared" si="8"/>
        <v>0</v>
      </c>
      <c r="L48" s="109">
        <f t="shared" si="9"/>
        <v>0</v>
      </c>
      <c r="M48" s="109">
        <f t="shared" si="10"/>
        <v>0</v>
      </c>
      <c r="N48" s="109">
        <f t="shared" si="11"/>
        <v>0</v>
      </c>
      <c r="O48" s="108">
        <f t="shared" si="12"/>
        <v>0</v>
      </c>
    </row>
    <row r="49" spans="1:1023" s="5" customFormat="1" ht="20.100000000000001" customHeight="1" x14ac:dyDescent="0.3">
      <c r="A49" s="28">
        <f t="shared" si="13"/>
        <v>41</v>
      </c>
      <c r="B49" s="29" t="s">
        <v>69</v>
      </c>
      <c r="C49" s="30" t="s">
        <v>43</v>
      </c>
      <c r="D49" s="46">
        <v>83.15</v>
      </c>
      <c r="E49" s="102"/>
      <c r="F49" s="103"/>
      <c r="G49" s="104">
        <f t="shared" si="6"/>
        <v>0</v>
      </c>
      <c r="H49" s="105"/>
      <c r="I49" s="106"/>
      <c r="J49" s="107">
        <f t="shared" si="7"/>
        <v>0</v>
      </c>
      <c r="K49" s="108">
        <f t="shared" si="8"/>
        <v>0</v>
      </c>
      <c r="L49" s="109">
        <f t="shared" si="9"/>
        <v>0</v>
      </c>
      <c r="M49" s="109">
        <f t="shared" si="10"/>
        <v>0</v>
      </c>
      <c r="N49" s="109">
        <f t="shared" si="11"/>
        <v>0</v>
      </c>
      <c r="O49" s="108">
        <f t="shared" si="12"/>
        <v>0</v>
      </c>
    </row>
    <row r="50" spans="1:1023" s="5" customFormat="1" ht="20.100000000000001" customHeight="1" x14ac:dyDescent="0.3">
      <c r="A50" s="28">
        <f t="shared" si="13"/>
        <v>42</v>
      </c>
      <c r="B50" s="29" t="s">
        <v>72</v>
      </c>
      <c r="C50" s="30" t="s">
        <v>38</v>
      </c>
      <c r="D50" s="46">
        <v>1</v>
      </c>
      <c r="E50" s="102"/>
      <c r="F50" s="103"/>
      <c r="G50" s="104">
        <f t="shared" si="6"/>
        <v>0</v>
      </c>
      <c r="H50" s="105"/>
      <c r="I50" s="106"/>
      <c r="J50" s="107">
        <f t="shared" si="7"/>
        <v>0</v>
      </c>
      <c r="K50" s="108">
        <f t="shared" si="8"/>
        <v>0</v>
      </c>
      <c r="L50" s="109">
        <f t="shared" si="9"/>
        <v>0</v>
      </c>
      <c r="M50" s="109">
        <f t="shared" si="10"/>
        <v>0</v>
      </c>
      <c r="N50" s="109">
        <f t="shared" si="11"/>
        <v>0</v>
      </c>
      <c r="O50" s="108">
        <f t="shared" si="12"/>
        <v>0</v>
      </c>
    </row>
    <row r="51" spans="1:1023" s="5" customFormat="1" ht="20.100000000000001" customHeight="1" x14ac:dyDescent="0.3">
      <c r="A51" s="28">
        <f t="shared" si="13"/>
        <v>43</v>
      </c>
      <c r="B51" s="32" t="s">
        <v>70</v>
      </c>
      <c r="C51" s="30" t="s">
        <v>43</v>
      </c>
      <c r="D51" s="46">
        <v>33.5</v>
      </c>
      <c r="E51" s="102"/>
      <c r="F51" s="103"/>
      <c r="G51" s="104">
        <f t="shared" si="6"/>
        <v>0</v>
      </c>
      <c r="H51" s="105"/>
      <c r="I51" s="106"/>
      <c r="J51" s="107">
        <f t="shared" si="7"/>
        <v>0</v>
      </c>
      <c r="K51" s="108">
        <f t="shared" si="8"/>
        <v>0</v>
      </c>
      <c r="L51" s="109">
        <f t="shared" si="9"/>
        <v>0</v>
      </c>
      <c r="M51" s="109">
        <f t="shared" si="10"/>
        <v>0</v>
      </c>
      <c r="N51" s="109">
        <f t="shared" si="11"/>
        <v>0</v>
      </c>
      <c r="O51" s="108">
        <f t="shared" si="12"/>
        <v>0</v>
      </c>
    </row>
    <row r="52" spans="1:1023" s="5" customFormat="1" ht="20.100000000000001" customHeight="1" x14ac:dyDescent="0.3">
      <c r="A52" s="28">
        <f t="shared" si="13"/>
        <v>44</v>
      </c>
      <c r="B52" s="29" t="s">
        <v>71</v>
      </c>
      <c r="C52" s="30" t="s">
        <v>43</v>
      </c>
      <c r="D52" s="46">
        <v>33.5</v>
      </c>
      <c r="E52" s="102"/>
      <c r="F52" s="103"/>
      <c r="G52" s="104">
        <f t="shared" si="6"/>
        <v>0</v>
      </c>
      <c r="H52" s="105"/>
      <c r="I52" s="106"/>
      <c r="J52" s="107">
        <f t="shared" si="7"/>
        <v>0</v>
      </c>
      <c r="K52" s="108">
        <f t="shared" si="8"/>
        <v>0</v>
      </c>
      <c r="L52" s="109">
        <f t="shared" si="9"/>
        <v>0</v>
      </c>
      <c r="M52" s="109">
        <f t="shared" si="10"/>
        <v>0</v>
      </c>
      <c r="N52" s="109">
        <f t="shared" si="11"/>
        <v>0</v>
      </c>
      <c r="O52" s="108">
        <f t="shared" si="12"/>
        <v>0</v>
      </c>
    </row>
    <row r="53" spans="1:1023" s="5" customFormat="1" ht="20.100000000000001" customHeight="1" x14ac:dyDescent="0.3">
      <c r="A53" s="28">
        <f t="shared" si="13"/>
        <v>45</v>
      </c>
      <c r="B53" s="29" t="s">
        <v>72</v>
      </c>
      <c r="C53" s="30" t="s">
        <v>38</v>
      </c>
      <c r="D53" s="46">
        <v>1</v>
      </c>
      <c r="E53" s="102"/>
      <c r="F53" s="103"/>
      <c r="G53" s="104">
        <f t="shared" si="6"/>
        <v>0</v>
      </c>
      <c r="H53" s="105"/>
      <c r="I53" s="106"/>
      <c r="J53" s="107">
        <f t="shared" si="7"/>
        <v>0</v>
      </c>
      <c r="K53" s="108">
        <f t="shared" si="8"/>
        <v>0</v>
      </c>
      <c r="L53" s="109">
        <f t="shared" si="9"/>
        <v>0</v>
      </c>
      <c r="M53" s="109">
        <f t="shared" si="10"/>
        <v>0</v>
      </c>
      <c r="N53" s="109">
        <f t="shared" si="11"/>
        <v>0</v>
      </c>
      <c r="O53" s="108">
        <f t="shared" si="12"/>
        <v>0</v>
      </c>
    </row>
    <row r="54" spans="1:1023" s="5" customFormat="1" ht="26.4" x14ac:dyDescent="0.3">
      <c r="A54" s="28">
        <f t="shared" si="13"/>
        <v>46</v>
      </c>
      <c r="B54" s="31" t="s">
        <v>74</v>
      </c>
      <c r="C54" s="30"/>
      <c r="D54" s="46"/>
      <c r="E54" s="102"/>
      <c r="F54" s="103"/>
      <c r="G54" s="104">
        <f t="shared" si="6"/>
        <v>0</v>
      </c>
      <c r="H54" s="105"/>
      <c r="I54" s="106"/>
      <c r="J54" s="107">
        <f t="shared" si="7"/>
        <v>0</v>
      </c>
      <c r="K54" s="108">
        <f t="shared" si="8"/>
        <v>0</v>
      </c>
      <c r="L54" s="109">
        <f t="shared" si="9"/>
        <v>0</v>
      </c>
      <c r="M54" s="109">
        <f t="shared" si="10"/>
        <v>0</v>
      </c>
      <c r="N54" s="109">
        <f t="shared" si="11"/>
        <v>0</v>
      </c>
      <c r="O54" s="108">
        <f t="shared" si="12"/>
        <v>0</v>
      </c>
    </row>
    <row r="55" spans="1:1023" s="5" customFormat="1" ht="13.2" x14ac:dyDescent="0.3">
      <c r="A55" s="28">
        <f t="shared" si="13"/>
        <v>47</v>
      </c>
      <c r="B55" s="35" t="s">
        <v>98</v>
      </c>
      <c r="C55" s="30" t="s">
        <v>16</v>
      </c>
      <c r="D55" s="46">
        <v>8.56</v>
      </c>
      <c r="E55" s="102"/>
      <c r="F55" s="103"/>
      <c r="G55" s="104">
        <f t="shared" si="6"/>
        <v>0</v>
      </c>
      <c r="H55" s="105"/>
      <c r="I55" s="106"/>
      <c r="J55" s="107">
        <f t="shared" si="7"/>
        <v>0</v>
      </c>
      <c r="K55" s="108">
        <f t="shared" si="8"/>
        <v>0</v>
      </c>
      <c r="L55" s="109">
        <f t="shared" si="9"/>
        <v>0</v>
      </c>
      <c r="M55" s="109">
        <f t="shared" si="10"/>
        <v>0</v>
      </c>
      <c r="N55" s="109">
        <f t="shared" si="11"/>
        <v>0</v>
      </c>
      <c r="O55" s="108">
        <f t="shared" si="12"/>
        <v>0</v>
      </c>
    </row>
    <row r="56" spans="1:1023" s="5" customFormat="1" ht="20.100000000000001" customHeight="1" x14ac:dyDescent="0.3">
      <c r="A56" s="28">
        <f t="shared" si="13"/>
        <v>48</v>
      </c>
      <c r="B56" s="32" t="s">
        <v>75</v>
      </c>
      <c r="C56" s="30" t="s">
        <v>16</v>
      </c>
      <c r="D56" s="46">
        <v>8.56</v>
      </c>
      <c r="E56" s="102"/>
      <c r="F56" s="103"/>
      <c r="G56" s="104">
        <f t="shared" si="6"/>
        <v>0</v>
      </c>
      <c r="H56" s="105"/>
      <c r="I56" s="106"/>
      <c r="J56" s="107">
        <f t="shared" si="7"/>
        <v>0</v>
      </c>
      <c r="K56" s="108">
        <f t="shared" si="8"/>
        <v>0</v>
      </c>
      <c r="L56" s="109">
        <f t="shared" si="9"/>
        <v>0</v>
      </c>
      <c r="M56" s="109">
        <f t="shared" si="10"/>
        <v>0</v>
      </c>
      <c r="N56" s="109">
        <f t="shared" si="11"/>
        <v>0</v>
      </c>
      <c r="O56" s="108">
        <f t="shared" si="12"/>
        <v>0</v>
      </c>
    </row>
    <row r="57" spans="1:1023" s="5" customFormat="1" ht="52.8" x14ac:dyDescent="0.3">
      <c r="A57" s="28">
        <f t="shared" si="13"/>
        <v>49</v>
      </c>
      <c r="B57" s="29" t="s">
        <v>76</v>
      </c>
      <c r="C57" s="30" t="s">
        <v>16</v>
      </c>
      <c r="D57" s="46">
        <f>D56*1.15</f>
        <v>9.8439999999999994</v>
      </c>
      <c r="E57" s="102"/>
      <c r="F57" s="103"/>
      <c r="G57" s="104">
        <f t="shared" si="6"/>
        <v>0</v>
      </c>
      <c r="H57" s="105"/>
      <c r="I57" s="106"/>
      <c r="J57" s="107">
        <f t="shared" si="7"/>
        <v>0</v>
      </c>
      <c r="K57" s="108">
        <f t="shared" si="8"/>
        <v>0</v>
      </c>
      <c r="L57" s="109">
        <f t="shared" si="9"/>
        <v>0</v>
      </c>
      <c r="M57" s="109">
        <f t="shared" si="10"/>
        <v>0</v>
      </c>
      <c r="N57" s="109">
        <f t="shared" si="11"/>
        <v>0</v>
      </c>
      <c r="O57" s="108">
        <f t="shared" si="12"/>
        <v>0</v>
      </c>
    </row>
    <row r="58" spans="1:1023" s="5" customFormat="1" ht="20.100000000000001" customHeight="1" x14ac:dyDescent="0.3">
      <c r="A58" s="28">
        <f t="shared" si="13"/>
        <v>50</v>
      </c>
      <c r="B58" s="29" t="s">
        <v>55</v>
      </c>
      <c r="C58" s="30" t="s">
        <v>38</v>
      </c>
      <c r="D58" s="46">
        <v>1</v>
      </c>
      <c r="E58" s="102"/>
      <c r="F58" s="103"/>
      <c r="G58" s="104">
        <f t="shared" si="6"/>
        <v>0</v>
      </c>
      <c r="H58" s="105"/>
      <c r="I58" s="106"/>
      <c r="J58" s="107">
        <f t="shared" si="7"/>
        <v>0</v>
      </c>
      <c r="K58" s="108">
        <f t="shared" si="8"/>
        <v>0</v>
      </c>
      <c r="L58" s="109">
        <f t="shared" si="9"/>
        <v>0</v>
      </c>
      <c r="M58" s="109">
        <f t="shared" si="10"/>
        <v>0</v>
      </c>
      <c r="N58" s="109">
        <f t="shared" si="11"/>
        <v>0</v>
      </c>
      <c r="O58" s="108">
        <f t="shared" si="12"/>
        <v>0</v>
      </c>
    </row>
    <row r="59" spans="1:1023" s="5" customFormat="1" ht="20.100000000000001" customHeight="1" x14ac:dyDescent="0.3">
      <c r="A59" s="28"/>
      <c r="B59" s="31" t="s">
        <v>134</v>
      </c>
      <c r="C59" s="30"/>
      <c r="D59" s="46"/>
      <c r="E59" s="102"/>
      <c r="F59" s="103"/>
      <c r="G59" s="104">
        <f t="shared" si="6"/>
        <v>0</v>
      </c>
      <c r="H59" s="105"/>
      <c r="I59" s="106"/>
      <c r="J59" s="107">
        <f t="shared" si="7"/>
        <v>0</v>
      </c>
      <c r="K59" s="108">
        <f t="shared" si="8"/>
        <v>0</v>
      </c>
      <c r="L59" s="109">
        <f t="shared" si="9"/>
        <v>0</v>
      </c>
      <c r="M59" s="109">
        <f t="shared" si="10"/>
        <v>0</v>
      </c>
      <c r="N59" s="109">
        <f t="shared" si="11"/>
        <v>0</v>
      </c>
      <c r="O59" s="108">
        <f t="shared" si="12"/>
        <v>0</v>
      </c>
    </row>
    <row r="60" spans="1:1023" s="5" customFormat="1" ht="27" thickBot="1" x14ac:dyDescent="0.35">
      <c r="A60" s="28">
        <v>51</v>
      </c>
      <c r="B60" s="32" t="s">
        <v>135</v>
      </c>
      <c r="C60" s="30" t="s">
        <v>38</v>
      </c>
      <c r="D60" s="46">
        <v>1</v>
      </c>
      <c r="E60" s="102"/>
      <c r="F60" s="103"/>
      <c r="G60" s="104">
        <f t="shared" si="6"/>
        <v>0</v>
      </c>
      <c r="H60" s="105"/>
      <c r="I60" s="106"/>
      <c r="J60" s="107">
        <f t="shared" si="7"/>
        <v>0</v>
      </c>
      <c r="K60" s="108">
        <f t="shared" si="8"/>
        <v>0</v>
      </c>
      <c r="L60" s="109">
        <f t="shared" si="9"/>
        <v>0</v>
      </c>
      <c r="M60" s="109">
        <f t="shared" si="10"/>
        <v>0</v>
      </c>
      <c r="N60" s="109">
        <f t="shared" si="11"/>
        <v>0</v>
      </c>
      <c r="O60" s="108">
        <f t="shared" si="12"/>
        <v>0</v>
      </c>
    </row>
    <row r="61" spans="1:1023" ht="14.85" customHeight="1" thickBot="1" x14ac:dyDescent="0.35">
      <c r="A61" s="146"/>
      <c r="B61" s="147"/>
      <c r="C61" s="205" t="s">
        <v>188</v>
      </c>
      <c r="D61" s="205"/>
      <c r="E61" s="205"/>
      <c r="F61" s="205"/>
      <c r="G61" s="205"/>
      <c r="H61" s="205"/>
      <c r="I61" s="205"/>
      <c r="J61" s="205"/>
      <c r="K61" s="110">
        <f>SUM(K8:K60)</f>
        <v>0</v>
      </c>
      <c r="L61" s="110">
        <f t="shared" ref="L61:O61" si="14">SUM(L8:L60)</f>
        <v>0</v>
      </c>
      <c r="M61" s="110">
        <f t="shared" si="14"/>
        <v>0</v>
      </c>
      <c r="N61" s="110">
        <f t="shared" si="14"/>
        <v>0</v>
      </c>
      <c r="O61" s="110">
        <f t="shared" si="14"/>
        <v>0</v>
      </c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</row>
  </sheetData>
  <mergeCells count="10">
    <mergeCell ref="C61:J61"/>
    <mergeCell ref="B1:D1"/>
    <mergeCell ref="A2:C2"/>
    <mergeCell ref="A3:D3"/>
    <mergeCell ref="E5:J5"/>
    <mergeCell ref="K5:O5"/>
    <mergeCell ref="A5:A6"/>
    <mergeCell ref="B5:B6"/>
    <mergeCell ref="C5:C6"/>
    <mergeCell ref="D5:D6"/>
  </mergeCells>
  <phoneticPr fontId="41" type="noConversion"/>
  <pageMargins left="0.25" right="0.25" top="0.75" bottom="0.75" header="0.51180555555555496" footer="0.51180555555555496"/>
  <pageSetup paperSize="9" scale="8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36484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6</vt:i4>
      </vt:variant>
      <vt:variant>
        <vt:lpstr>Diapazoni ar nosaukumiem</vt:lpstr>
      </vt:variant>
      <vt:variant>
        <vt:i4>7</vt:i4>
      </vt:variant>
    </vt:vector>
  </HeadingPairs>
  <TitlesOfParts>
    <vt:vector size="13" baseType="lpstr">
      <vt:lpstr>Koptame</vt:lpstr>
      <vt:lpstr>kops</vt:lpstr>
      <vt:lpstr>Būvlaukums</vt:lpstr>
      <vt:lpstr>Demontāža</vt:lpstr>
      <vt:lpstr>Fasāde</vt:lpstr>
      <vt:lpstr>Jumts</vt:lpstr>
      <vt:lpstr>Būvlaukums!Drukas_apgabals</vt:lpstr>
      <vt:lpstr>Demontāža!Drukas_apgabals</vt:lpstr>
      <vt:lpstr>Fasāde!Drukas_apgabals</vt:lpstr>
      <vt:lpstr>Jumts!Drukas_apgabals</vt:lpstr>
      <vt:lpstr>kops!Drukas_apgabals</vt:lpstr>
      <vt:lpstr>Koptame!Drukas_apgabals</vt:lpstr>
      <vt:lpstr>kops!Drukāt_virsrakstus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zane.indersone</dc:creator>
  <dc:description/>
  <cp:lastModifiedBy>Irēna Jurisone</cp:lastModifiedBy>
  <cp:lastPrinted>2025-01-28T07:48:26Z</cp:lastPrinted>
  <dcterms:created xsi:type="dcterms:W3CDTF">2020-06-13T12:23:12Z</dcterms:created>
  <dcterms:modified xsi:type="dcterms:W3CDTF">2025-03-13T07:36:31Z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